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Febrero/Gastos/Administración Central/"/>
    </mc:Choice>
  </mc:AlternateContent>
  <xr:revisionPtr revIDLastSave="666" documentId="13_ncr:1_{FE9DBC7F-A37E-4ADD-9AFE-17BC324FCC5C}" xr6:coauthVersionLast="47" xr6:coauthVersionMax="47" xr10:uidLastSave="{F95AE65F-FCCE-4203-83EE-E7B57EB609EF}"/>
  <bookViews>
    <workbookView xWindow="-120" yWindow="-120" windowWidth="29040" windowHeight="15720" firstSheet="21" activeTab="22" xr2:uid="{00000000-000D-0000-FFFF-FFFF00000000}"/>
  </bookViews>
  <sheets>
    <sheet name="2004" sheetId="4" r:id="rId1"/>
    <sheet name="2005" sheetId="5" r:id="rId2"/>
    <sheet name="2006" sheetId="6" r:id="rId3"/>
    <sheet name="2007" sheetId="7" r:id="rId4"/>
    <sheet name="2008" sheetId="8" r:id="rId5"/>
    <sheet name="2009" sheetId="9" r:id="rId6"/>
    <sheet name="2010" sheetId="10" r:id="rId7"/>
    <sheet name="2011" sheetId="11" r:id="rId8"/>
    <sheet name="2012" sheetId="12" r:id="rId9"/>
    <sheet name="2013" sheetId="13" r:id="rId10"/>
    <sheet name="2014" sheetId="14" r:id="rId11"/>
    <sheet name="2015" sheetId="15" r:id="rId12"/>
    <sheet name="2016" sheetId="16" r:id="rId13"/>
    <sheet name="2017" sheetId="18" r:id="rId14"/>
    <sheet name="2018" sheetId="22" r:id="rId15"/>
    <sheet name="2019" sheetId="24" r:id="rId16"/>
    <sheet name="2020 " sheetId="33" r:id="rId17"/>
    <sheet name="2021" sheetId="30" r:id="rId18"/>
    <sheet name="2022" sheetId="32" r:id="rId19"/>
    <sheet name="2023" sheetId="35" r:id="rId20"/>
    <sheet name="2024" sheetId="31" r:id="rId21"/>
    <sheet name="2025" sheetId="36" r:id="rId22"/>
    <sheet name="2026" sheetId="37" r:id="rId23"/>
  </sheets>
  <definedNames>
    <definedName name="_xlnm._FilterDatabase" localSheetId="4" hidden="1">'2008'!#REF!</definedName>
    <definedName name="_xlnm._FilterDatabase" localSheetId="18" hidden="1">'2022'!$E$10:$Q$660</definedName>
    <definedName name="_xlnm._FilterDatabase" localSheetId="19" hidden="1">'2023'!$E$10:$Q$645</definedName>
    <definedName name="_xlnm._FilterDatabase" localSheetId="20" hidden="1">'2024'!$E$10:$Q$652</definedName>
    <definedName name="_xlnm._FilterDatabase" localSheetId="21" hidden="1">'2025'!$E$10:$Q$630</definedName>
    <definedName name="_xlnm._FilterDatabase" localSheetId="22" hidden="1">'2026'!$E$10:$Q$624</definedName>
    <definedName name="_xlnm.Print_Area" localSheetId="8">'2012'!$A$2:$Q$78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5" i="36" l="1"/>
  <c r="C671" i="36" s="1"/>
  <c r="D671" i="36"/>
  <c r="D669" i="36"/>
  <c r="C669" i="36"/>
  <c r="Q635" i="36"/>
  <c r="Q669" i="36"/>
  <c r="F669" i="36"/>
  <c r="G669" i="36"/>
  <c r="H669" i="36"/>
  <c r="I669" i="36"/>
  <c r="J669" i="36"/>
  <c r="K669" i="36"/>
  <c r="L669" i="36"/>
  <c r="M669" i="36"/>
  <c r="N669" i="36"/>
  <c r="O669" i="36"/>
  <c r="P669" i="36"/>
  <c r="E669" i="36"/>
  <c r="Q628" i="37"/>
  <c r="Q668" i="36"/>
  <c r="Q667" i="36"/>
  <c r="Q666" i="36"/>
  <c r="Q665" i="36"/>
  <c r="Q664" i="36"/>
  <c r="Q663" i="36"/>
  <c r="Q662" i="36"/>
  <c r="Q661" i="36"/>
  <c r="Q660" i="36"/>
  <c r="Q659" i="36"/>
  <c r="Q658" i="36"/>
  <c r="Q657" i="36"/>
  <c r="Q656" i="36"/>
  <c r="Q644" i="36"/>
  <c r="Q643" i="36"/>
  <c r="Q642" i="36"/>
  <c r="Q641" i="36"/>
  <c r="Q640" i="36"/>
  <c r="Q639" i="36"/>
  <c r="E635" i="36"/>
  <c r="F635" i="36"/>
  <c r="G635" i="36"/>
  <c r="H635" i="36"/>
  <c r="I635" i="36"/>
  <c r="J635" i="36"/>
  <c r="K635" i="36"/>
  <c r="L635" i="36"/>
  <c r="M635" i="36"/>
  <c r="N635" i="36"/>
  <c r="O635" i="36"/>
  <c r="P635" i="36"/>
  <c r="Q627" i="37"/>
  <c r="Q626" i="37"/>
  <c r="Q625" i="37"/>
  <c r="Q624" i="37"/>
  <c r="Q623" i="37"/>
  <c r="Q622" i="37"/>
  <c r="Q621" i="37"/>
  <c r="Q620" i="37"/>
  <c r="Q619" i="37"/>
  <c r="Q618" i="37"/>
  <c r="Q617" i="37"/>
  <c r="Q616" i="37"/>
  <c r="Q615" i="37"/>
  <c r="Q614" i="37"/>
  <c r="Q613" i="37"/>
  <c r="Q612" i="37"/>
  <c r="Q611" i="37"/>
  <c r="Q610" i="37"/>
  <c r="Q609" i="37"/>
  <c r="Q608" i="37"/>
  <c r="Q607" i="37"/>
  <c r="Q606" i="37"/>
  <c r="Q605" i="37"/>
  <c r="Q604" i="37"/>
  <c r="Q603" i="37"/>
  <c r="Q602" i="37"/>
  <c r="Q601" i="37"/>
  <c r="Q600" i="37"/>
  <c r="Q599" i="37"/>
  <c r="Q598" i="37"/>
  <c r="Q597" i="37"/>
  <c r="Q596" i="37"/>
  <c r="Q595" i="37"/>
  <c r="Q594" i="37"/>
  <c r="Q593" i="37"/>
  <c r="Q592" i="37"/>
  <c r="Q591" i="37"/>
  <c r="Q590" i="37"/>
  <c r="Q589" i="37"/>
  <c r="Q588" i="37"/>
  <c r="Q587" i="37"/>
  <c r="Q586" i="37"/>
  <c r="Q585" i="37"/>
  <c r="Q584" i="37"/>
  <c r="Q583" i="37"/>
  <c r="Q582" i="37"/>
  <c r="Q581" i="37"/>
  <c r="Q580" i="37"/>
  <c r="Q579" i="37"/>
  <c r="Q578" i="37"/>
  <c r="Q577" i="37"/>
  <c r="Q576" i="37"/>
  <c r="Q575" i="37"/>
  <c r="Q574" i="37"/>
  <c r="Q573" i="37"/>
  <c r="Q572" i="37"/>
  <c r="Q571" i="37"/>
  <c r="Q570" i="37"/>
  <c r="Q569" i="37"/>
  <c r="Q568" i="37"/>
  <c r="Q567" i="37"/>
  <c r="Q566" i="37"/>
  <c r="Q565" i="37"/>
  <c r="Q564" i="37"/>
  <c r="Q563" i="37"/>
  <c r="Q562" i="37"/>
  <c r="Q561" i="37"/>
  <c r="Q560" i="37"/>
  <c r="Q559" i="37"/>
  <c r="Q558" i="37"/>
  <c r="Q557" i="37"/>
  <c r="Q556" i="37"/>
  <c r="Q555" i="37"/>
  <c r="Q554" i="37"/>
  <c r="Q553" i="37"/>
  <c r="Q552" i="37"/>
  <c r="Q551" i="37"/>
  <c r="Q550" i="37"/>
  <c r="Q549" i="37"/>
  <c r="Q548" i="37"/>
  <c r="Q547" i="37"/>
  <c r="Q546" i="37"/>
  <c r="Q545" i="37"/>
  <c r="Q544" i="37"/>
  <c r="Q543" i="37"/>
  <c r="Q542" i="37"/>
  <c r="Q541" i="37"/>
  <c r="Q540" i="37"/>
  <c r="Q539" i="37"/>
  <c r="Q538" i="37"/>
  <c r="Q537" i="37"/>
  <c r="Q536" i="37"/>
  <c r="Q535" i="37"/>
  <c r="Q534" i="37"/>
  <c r="Q533" i="37"/>
  <c r="Q532" i="37"/>
  <c r="Q531" i="37"/>
  <c r="Q530" i="37"/>
  <c r="Q529" i="37"/>
  <c r="Q528" i="37"/>
  <c r="Q527" i="37"/>
  <c r="Q526" i="37"/>
  <c r="Q525" i="37"/>
  <c r="Q524" i="37"/>
  <c r="Q523" i="37"/>
  <c r="Q522" i="37"/>
  <c r="Q521" i="37"/>
  <c r="Q520" i="37"/>
  <c r="Q519" i="37"/>
  <c r="Q518" i="37"/>
  <c r="Q517" i="37"/>
  <c r="Q516" i="37"/>
  <c r="Q515" i="37"/>
  <c r="Q514" i="37"/>
  <c r="Q513" i="37"/>
  <c r="Q512" i="37"/>
  <c r="Q511" i="37"/>
  <c r="Q510" i="37"/>
  <c r="Q509" i="37"/>
  <c r="Q508" i="37"/>
  <c r="Q507" i="37"/>
  <c r="Q506" i="37"/>
  <c r="Q505" i="37"/>
  <c r="Q504" i="37"/>
  <c r="Q503" i="37"/>
  <c r="Q502" i="37"/>
  <c r="Q501" i="37"/>
  <c r="Q500" i="37"/>
  <c r="Q499" i="37"/>
  <c r="Q498" i="37"/>
  <c r="Q497" i="37"/>
  <c r="Q496" i="37"/>
  <c r="Q495" i="37"/>
  <c r="Q494" i="37"/>
  <c r="Q493" i="37"/>
  <c r="Q492" i="37"/>
  <c r="Q491" i="37"/>
  <c r="Q490" i="37"/>
  <c r="Q489" i="37"/>
  <c r="Q488" i="37"/>
  <c r="Q487" i="37"/>
  <c r="Q486" i="37"/>
  <c r="Q485" i="37"/>
  <c r="Q484" i="37"/>
  <c r="Q483" i="37"/>
  <c r="Q482" i="37"/>
  <c r="Q481" i="37"/>
  <c r="Q480" i="37"/>
  <c r="Q479" i="37"/>
  <c r="Q478" i="37"/>
  <c r="Q477" i="37"/>
  <c r="Q476" i="37"/>
  <c r="Q475" i="37"/>
  <c r="Q474" i="37"/>
  <c r="Q473" i="37"/>
  <c r="Q472" i="37"/>
  <c r="Q471" i="37"/>
  <c r="Q470" i="37"/>
  <c r="Q469" i="37"/>
  <c r="Q468" i="37"/>
  <c r="Q467" i="37"/>
  <c r="Q466" i="37"/>
  <c r="Q465" i="37"/>
  <c r="Q464" i="37"/>
  <c r="Q463" i="37"/>
  <c r="Q462" i="37"/>
  <c r="Q461" i="37"/>
  <c r="Q460" i="37"/>
  <c r="Q459" i="37"/>
  <c r="Q458" i="37"/>
  <c r="Q457" i="37"/>
  <c r="Q456" i="37"/>
  <c r="Q455" i="37"/>
  <c r="Q454" i="37"/>
  <c r="Q453" i="37"/>
  <c r="Q452" i="37"/>
  <c r="Q451" i="37"/>
  <c r="Q450" i="37"/>
  <c r="Q449" i="37"/>
  <c r="Q448" i="37"/>
  <c r="Q447" i="37"/>
  <c r="Q446" i="37"/>
  <c r="Q445" i="37"/>
  <c r="Q444" i="37"/>
  <c r="Q443" i="37"/>
  <c r="Q442" i="37"/>
  <c r="Q441" i="37"/>
  <c r="Q440" i="37"/>
  <c r="Q439" i="37"/>
  <c r="Q438" i="37"/>
  <c r="Q437" i="37"/>
  <c r="Q436" i="37"/>
  <c r="Q435" i="37"/>
  <c r="Q434" i="37"/>
  <c r="Q433" i="37"/>
  <c r="Q432" i="37"/>
  <c r="Q431" i="37"/>
  <c r="Q430" i="37"/>
  <c r="Q429" i="37"/>
  <c r="Q428" i="37"/>
  <c r="Q427" i="37"/>
  <c r="Q426" i="37"/>
  <c r="Q425" i="37"/>
  <c r="Q424" i="37"/>
  <c r="Q423" i="37"/>
  <c r="Q422" i="37"/>
  <c r="Q421" i="37"/>
  <c r="Q420" i="37"/>
  <c r="Q419" i="37"/>
  <c r="Q418" i="37"/>
  <c r="Q417" i="37"/>
  <c r="Q416" i="37"/>
  <c r="Q415" i="37"/>
  <c r="Q414" i="37"/>
  <c r="Q413" i="37"/>
  <c r="Q412" i="37"/>
  <c r="Q411" i="37"/>
  <c r="Q410" i="37"/>
  <c r="Q409" i="37"/>
  <c r="Q408" i="37"/>
  <c r="Q407" i="37"/>
  <c r="Q406" i="37"/>
  <c r="Q405" i="37"/>
  <c r="Q404" i="37"/>
  <c r="Q403" i="37"/>
  <c r="Q402" i="37"/>
  <c r="Q401" i="37"/>
  <c r="Q400" i="37"/>
  <c r="Q399" i="37"/>
  <c r="Q398" i="37"/>
  <c r="Q397" i="37"/>
  <c r="Q396" i="37"/>
  <c r="Q395" i="37"/>
  <c r="Q394" i="37"/>
  <c r="Q393" i="37"/>
  <c r="Q392" i="37"/>
  <c r="Q391" i="37"/>
  <c r="Q390" i="37"/>
  <c r="Q389" i="37"/>
  <c r="Q388" i="37"/>
  <c r="Q387" i="37"/>
  <c r="Q386" i="37"/>
  <c r="Q385" i="37"/>
  <c r="Q384" i="37"/>
  <c r="Q383" i="37"/>
  <c r="Q382" i="37"/>
  <c r="Q381" i="37"/>
  <c r="Q380" i="37"/>
  <c r="Q379" i="37"/>
  <c r="Q378" i="37"/>
  <c r="Q377" i="37"/>
  <c r="Q376" i="37"/>
  <c r="Q375" i="37"/>
  <c r="Q374" i="37"/>
  <c r="Q373" i="37"/>
  <c r="Q372" i="37"/>
  <c r="Q371" i="37"/>
  <c r="Q370" i="37"/>
  <c r="Q369" i="37"/>
  <c r="Q368" i="37"/>
  <c r="Q367" i="37"/>
  <c r="Q366" i="37"/>
  <c r="Q365" i="37"/>
  <c r="Q364" i="37"/>
  <c r="Q363" i="37"/>
  <c r="Q362" i="37"/>
  <c r="Q361" i="37"/>
  <c r="Q360" i="37"/>
  <c r="Q359" i="37"/>
  <c r="Q358" i="37"/>
  <c r="Q357" i="37"/>
  <c r="Q356" i="37"/>
  <c r="Q355" i="37"/>
  <c r="Q354" i="37"/>
  <c r="Q353" i="37"/>
  <c r="Q352" i="37"/>
  <c r="Q351" i="37"/>
  <c r="Q350" i="37"/>
  <c r="Q349" i="37"/>
  <c r="Q348" i="37"/>
  <c r="Q347" i="37"/>
  <c r="Q346" i="37"/>
  <c r="Q345" i="37"/>
  <c r="Q344" i="37"/>
  <c r="Q343" i="37"/>
  <c r="Q342" i="37"/>
  <c r="Q341" i="37"/>
  <c r="Q340" i="37"/>
  <c r="Q339" i="37"/>
  <c r="Q338" i="37"/>
  <c r="Q337" i="37"/>
  <c r="Q336" i="37"/>
  <c r="Q335" i="37"/>
  <c r="Q334" i="37"/>
  <c r="Q333" i="37"/>
  <c r="Q332" i="37"/>
  <c r="Q331" i="37"/>
  <c r="Q330" i="37"/>
  <c r="Q329" i="37"/>
  <c r="Q328" i="37"/>
  <c r="Q327" i="37"/>
  <c r="Q326" i="37"/>
  <c r="Q325" i="37"/>
  <c r="Q324" i="37"/>
  <c r="Q323" i="37"/>
  <c r="Q322" i="37"/>
  <c r="Q321" i="37"/>
  <c r="Q320" i="37"/>
  <c r="Q319" i="37"/>
  <c r="Q318" i="37"/>
  <c r="Q317" i="37"/>
  <c r="Q316" i="37"/>
  <c r="Q315" i="37"/>
  <c r="Q314" i="37"/>
  <c r="Q313" i="37"/>
  <c r="Q312" i="37"/>
  <c r="Q311" i="37"/>
  <c r="Q310" i="37"/>
  <c r="Q309" i="37"/>
  <c r="Q308" i="37"/>
  <c r="Q307" i="37"/>
  <c r="Q306" i="37"/>
  <c r="Q305" i="37"/>
  <c r="Q304" i="37"/>
  <c r="Q303" i="37"/>
  <c r="Q302" i="37"/>
  <c r="Q301" i="37"/>
  <c r="Q300" i="37"/>
  <c r="Q299" i="37"/>
  <c r="Q298" i="37"/>
  <c r="Q297" i="37"/>
  <c r="Q296" i="37"/>
  <c r="Q295" i="37"/>
  <c r="Q294" i="37"/>
  <c r="Q293" i="37"/>
  <c r="Q292" i="37"/>
  <c r="Q291" i="37"/>
  <c r="Q290" i="37"/>
  <c r="Q289" i="37"/>
  <c r="Q288" i="37"/>
  <c r="Q287" i="37"/>
  <c r="Q286" i="37"/>
  <c r="Q285" i="37"/>
  <c r="Q284" i="37"/>
  <c r="Q283" i="37"/>
  <c r="Q282" i="37"/>
  <c r="Q281" i="37"/>
  <c r="Q280" i="37"/>
  <c r="Q279" i="37"/>
  <c r="Q278" i="37"/>
  <c r="Q277" i="37"/>
  <c r="Q276" i="37"/>
  <c r="Q275" i="37"/>
  <c r="Q274" i="37"/>
  <c r="Q273" i="37"/>
  <c r="Q272" i="37"/>
  <c r="Q271" i="37"/>
  <c r="Q270" i="37"/>
  <c r="Q269" i="37"/>
  <c r="Q268" i="37"/>
  <c r="Q267" i="37"/>
  <c r="Q266" i="37"/>
  <c r="Q265" i="37"/>
  <c r="Q264" i="37"/>
  <c r="Q263" i="37"/>
  <c r="Q262" i="37"/>
  <c r="Q261" i="37"/>
  <c r="Q260" i="37"/>
  <c r="Q259" i="37"/>
  <c r="Q258" i="37"/>
  <c r="Q257" i="37"/>
  <c r="Q256" i="37"/>
  <c r="Q255" i="37"/>
  <c r="Q254" i="37"/>
  <c r="Q253" i="37"/>
  <c r="Q252" i="37"/>
  <c r="Q251" i="37"/>
  <c r="Q250" i="37"/>
  <c r="Q249" i="37"/>
  <c r="Q248" i="37"/>
  <c r="Q247" i="37"/>
  <c r="Q246" i="37"/>
  <c r="Q245" i="37"/>
  <c r="Q244" i="37"/>
  <c r="Q243" i="37"/>
  <c r="Q242" i="37"/>
  <c r="Q241" i="37"/>
  <c r="Q240" i="37"/>
  <c r="Q239" i="37"/>
  <c r="Q238" i="37"/>
  <c r="Q237" i="37"/>
  <c r="Q236" i="37"/>
  <c r="Q235" i="37"/>
  <c r="Q234" i="37"/>
  <c r="Q233" i="37"/>
  <c r="Q232" i="37"/>
  <c r="Q231" i="37"/>
  <c r="Q230" i="37"/>
  <c r="Q229" i="37"/>
  <c r="Q228" i="37"/>
  <c r="Q227" i="37"/>
  <c r="Q226" i="37"/>
  <c r="Q225" i="37"/>
  <c r="Q224" i="37"/>
  <c r="Q223" i="37"/>
  <c r="Q222" i="37"/>
  <c r="Q221" i="37"/>
  <c r="Q220" i="37"/>
  <c r="Q219" i="37"/>
  <c r="Q218" i="37"/>
  <c r="Q217" i="37"/>
  <c r="Q216" i="37"/>
  <c r="Q215" i="37"/>
  <c r="Q214" i="37"/>
  <c r="Q213" i="37"/>
  <c r="Q212" i="37"/>
  <c r="Q211" i="37"/>
  <c r="Q210" i="37"/>
  <c r="Q209" i="37"/>
  <c r="Q208" i="37"/>
  <c r="Q207" i="37"/>
  <c r="Q206" i="37"/>
  <c r="Q205" i="37"/>
  <c r="Q204" i="37"/>
  <c r="Q203" i="37"/>
  <c r="Q202" i="37"/>
  <c r="Q201" i="37"/>
  <c r="Q200" i="37"/>
  <c r="Q199" i="37"/>
  <c r="Q198" i="37"/>
  <c r="Q197" i="37"/>
  <c r="Q196" i="37"/>
  <c r="Q195" i="37"/>
  <c r="Q194" i="37"/>
  <c r="Q193" i="37"/>
  <c r="Q192" i="37"/>
  <c r="Q191" i="37"/>
  <c r="Q190" i="37"/>
  <c r="Q189" i="37"/>
  <c r="Q188" i="37"/>
  <c r="Q187" i="37"/>
  <c r="Q186" i="37"/>
  <c r="Q185" i="37"/>
  <c r="Q184" i="37"/>
  <c r="Q183" i="37"/>
  <c r="Q182" i="37"/>
  <c r="Q181" i="37"/>
  <c r="Q180" i="37"/>
  <c r="Q179" i="37"/>
  <c r="Q178" i="37"/>
  <c r="Q177" i="37"/>
  <c r="Q176" i="37"/>
  <c r="Q175" i="37"/>
  <c r="Q174" i="37"/>
  <c r="Q173" i="37"/>
  <c r="Q172" i="37"/>
  <c r="Q171" i="37"/>
  <c r="Q170" i="37"/>
  <c r="Q169" i="37"/>
  <c r="Q168" i="37"/>
  <c r="Q167" i="37"/>
  <c r="Q166" i="37"/>
  <c r="Q165" i="37"/>
  <c r="Q164" i="37"/>
  <c r="Q163" i="37"/>
  <c r="Q162" i="37"/>
  <c r="Q161" i="37"/>
  <c r="Q160" i="37"/>
  <c r="Q159" i="37"/>
  <c r="Q158" i="37"/>
  <c r="Q157" i="37"/>
  <c r="Q156" i="37"/>
  <c r="Q155" i="37"/>
  <c r="Q154" i="37"/>
  <c r="Q153" i="37"/>
  <c r="Q152" i="37"/>
  <c r="Q151" i="37"/>
  <c r="Q150" i="37"/>
  <c r="Q149" i="37"/>
  <c r="Q148" i="37"/>
  <c r="Q147" i="37"/>
  <c r="Q146" i="37"/>
  <c r="Q145" i="37"/>
  <c r="Q144" i="37"/>
  <c r="Q143" i="37"/>
  <c r="Q142" i="37"/>
  <c r="Q141" i="37"/>
  <c r="Q140" i="37"/>
  <c r="Q139" i="37"/>
  <c r="Q138" i="37"/>
  <c r="Q137" i="37"/>
  <c r="Q136" i="37"/>
  <c r="Q135" i="37"/>
  <c r="Q134" i="37"/>
  <c r="Q133" i="37"/>
  <c r="Q132" i="37"/>
  <c r="Q131" i="37"/>
  <c r="Q130" i="37"/>
  <c r="Q129" i="37"/>
  <c r="Q128" i="37"/>
  <c r="Q127" i="37"/>
  <c r="Q126" i="37"/>
  <c r="Q125" i="37"/>
  <c r="Q124" i="37"/>
  <c r="Q123" i="37"/>
  <c r="Q122" i="37"/>
  <c r="Q121" i="37"/>
  <c r="Q120" i="37"/>
  <c r="Q119" i="37"/>
  <c r="Q118" i="37"/>
  <c r="Q117" i="37"/>
  <c r="Q116" i="37"/>
  <c r="Q115" i="37"/>
  <c r="Q114" i="37"/>
  <c r="Q113" i="37"/>
  <c r="Q112" i="37"/>
  <c r="Q111" i="37"/>
  <c r="Q110" i="37"/>
  <c r="Q109" i="37"/>
  <c r="Q108" i="37"/>
  <c r="Q107" i="37"/>
  <c r="Q106" i="37"/>
  <c r="Q105" i="37"/>
  <c r="Q104" i="37"/>
  <c r="Q103" i="37"/>
  <c r="Q102" i="37"/>
  <c r="Q101" i="37"/>
  <c r="Q100" i="37"/>
  <c r="Q99" i="37"/>
  <c r="Q98" i="37"/>
  <c r="Q97" i="37"/>
  <c r="Q96" i="37"/>
  <c r="Q95" i="37"/>
  <c r="Q94" i="37"/>
  <c r="Q93" i="37"/>
  <c r="Q92" i="37"/>
  <c r="Q91" i="37"/>
  <c r="Q90" i="37"/>
  <c r="Q89" i="37"/>
  <c r="Q88" i="37"/>
  <c r="Q87" i="37"/>
  <c r="Q86" i="37"/>
  <c r="Q85" i="37"/>
  <c r="Q84" i="37"/>
  <c r="Q83" i="37"/>
  <c r="Q82" i="37"/>
  <c r="Q81" i="37"/>
  <c r="Q80" i="37"/>
  <c r="Q79" i="37"/>
  <c r="Q78" i="37"/>
  <c r="Q77" i="37"/>
  <c r="Q76" i="37"/>
  <c r="Q75" i="37"/>
  <c r="Q74" i="37"/>
  <c r="Q73" i="37"/>
  <c r="Q72" i="37"/>
  <c r="Q71" i="37"/>
  <c r="Q70" i="37"/>
  <c r="Q69" i="37"/>
  <c r="Q68" i="37"/>
  <c r="Q67" i="37"/>
  <c r="Q66" i="37"/>
  <c r="Q65" i="37"/>
  <c r="Q64" i="37"/>
  <c r="Q63" i="37"/>
  <c r="Q62" i="37"/>
  <c r="Q61" i="37"/>
  <c r="Q60" i="37"/>
  <c r="Q59" i="37"/>
  <c r="Q58" i="37"/>
  <c r="Q57" i="37"/>
  <c r="Q56" i="37"/>
  <c r="Q55" i="37"/>
  <c r="Q54" i="37"/>
  <c r="Q53" i="37"/>
  <c r="Q52" i="37"/>
  <c r="Q51" i="37"/>
  <c r="Q50" i="37"/>
  <c r="Q49" i="37"/>
  <c r="Q48" i="37"/>
  <c r="Q47" i="37"/>
  <c r="Q46" i="37"/>
  <c r="Q45" i="37"/>
  <c r="Q44" i="37"/>
  <c r="Q43" i="37"/>
  <c r="Q42" i="37"/>
  <c r="Q41" i="37"/>
  <c r="Q40" i="37"/>
  <c r="Q39" i="37"/>
  <c r="Q38" i="37"/>
  <c r="Q37" i="37"/>
  <c r="Q36" i="37"/>
  <c r="Q35" i="37"/>
  <c r="Q34" i="37"/>
  <c r="Q33" i="37"/>
  <c r="Q32" i="37"/>
  <c r="Q31" i="37"/>
  <c r="Q30" i="37"/>
  <c r="Q29" i="37"/>
  <c r="Q28" i="37"/>
  <c r="Q27" i="37"/>
  <c r="Q26" i="37"/>
  <c r="Q25" i="37"/>
  <c r="Q24" i="37"/>
  <c r="Q23" i="37"/>
  <c r="Q22" i="37"/>
  <c r="Q21" i="37"/>
  <c r="Q20" i="37"/>
  <c r="Q19" i="37"/>
  <c r="Q18" i="37"/>
  <c r="Q17" i="37"/>
  <c r="Q16" i="37"/>
  <c r="Q15" i="37"/>
  <c r="Q14" i="37"/>
  <c r="Q13" i="37"/>
  <c r="Q12" i="37"/>
  <c r="Q11" i="37"/>
  <c r="Q10" i="37"/>
  <c r="C629" i="37"/>
  <c r="P646" i="37"/>
  <c r="O646" i="37"/>
  <c r="N646" i="37"/>
  <c r="M646" i="37"/>
  <c r="L646" i="37"/>
  <c r="K646" i="37"/>
  <c r="J646" i="37"/>
  <c r="I646" i="37"/>
  <c r="H646" i="37"/>
  <c r="G646" i="37"/>
  <c r="F646" i="37"/>
  <c r="E646" i="37"/>
  <c r="D646" i="37"/>
  <c r="C646" i="37"/>
  <c r="Q645" i="37"/>
  <c r="Q644" i="37"/>
  <c r="Q643" i="37"/>
  <c r="Q642" i="37"/>
  <c r="Q641" i="37"/>
  <c r="Q640" i="37"/>
  <c r="Q639" i="37"/>
  <c r="Q638" i="37"/>
  <c r="Q637" i="37"/>
  <c r="Q636" i="37"/>
  <c r="Q635" i="37"/>
  <c r="Q634" i="37"/>
  <c r="Q633" i="37"/>
  <c r="Q632" i="37"/>
  <c r="Q631" i="37"/>
  <c r="P631" i="37"/>
  <c r="O631" i="37"/>
  <c r="N631" i="37"/>
  <c r="M631" i="37"/>
  <c r="L631" i="37"/>
  <c r="K631" i="37"/>
  <c r="J631" i="37"/>
  <c r="I631" i="37"/>
  <c r="H631" i="37"/>
  <c r="G631" i="37"/>
  <c r="F631" i="37"/>
  <c r="E631" i="37"/>
  <c r="P629" i="37"/>
  <c r="O629" i="37"/>
  <c r="N629" i="37"/>
  <c r="M629" i="37"/>
  <c r="L629" i="37"/>
  <c r="K629" i="37"/>
  <c r="J629" i="37"/>
  <c r="I629" i="37"/>
  <c r="H629" i="37"/>
  <c r="G629" i="37"/>
  <c r="F629" i="37"/>
  <c r="E629" i="37"/>
  <c r="D629" i="37"/>
  <c r="Q9" i="37"/>
  <c r="Q565" i="36"/>
  <c r="N648" i="37" l="1"/>
  <c r="F648" i="37"/>
  <c r="E648" i="37"/>
  <c r="M648" i="37"/>
  <c r="C648" i="37"/>
  <c r="G648" i="37"/>
  <c r="O648" i="37"/>
  <c r="H648" i="37"/>
  <c r="P648" i="37"/>
  <c r="I648" i="37"/>
  <c r="J648" i="37"/>
  <c r="K648" i="37"/>
  <c r="D648" i="37"/>
  <c r="L648" i="37"/>
  <c r="Q646" i="37"/>
  <c r="Q629" i="37"/>
  <c r="Q166" i="36"/>
  <c r="Q566" i="36"/>
  <c r="Q538" i="36"/>
  <c r="Q631" i="36"/>
  <c r="Q564" i="36"/>
  <c r="Q633" i="36"/>
  <c r="Q537" i="36"/>
  <c r="Q632" i="36"/>
  <c r="Q634" i="36"/>
  <c r="Q167" i="36"/>
  <c r="Q630" i="36"/>
  <c r="Q629" i="36"/>
  <c r="Q628" i="36"/>
  <c r="Q627" i="36"/>
  <c r="Q626" i="36"/>
  <c r="Q625" i="36"/>
  <c r="Q624" i="36"/>
  <c r="Q623" i="36"/>
  <c r="Q622" i="36"/>
  <c r="Q621" i="36"/>
  <c r="Q620" i="36"/>
  <c r="Q619" i="36"/>
  <c r="Q618" i="36"/>
  <c r="Q617" i="36"/>
  <c r="Q616" i="36"/>
  <c r="Q615" i="36"/>
  <c r="Q614" i="36"/>
  <c r="Q613" i="36"/>
  <c r="Q612" i="36"/>
  <c r="Q611" i="36"/>
  <c r="Q610" i="36"/>
  <c r="Q609" i="36"/>
  <c r="Q608" i="36"/>
  <c r="Q607" i="36"/>
  <c r="Q606" i="36"/>
  <c r="Q605" i="36"/>
  <c r="Q604" i="36"/>
  <c r="Q603" i="36"/>
  <c r="Q602" i="36"/>
  <c r="Q601" i="36"/>
  <c r="Q600" i="36"/>
  <c r="Q599" i="36"/>
  <c r="Q598" i="36"/>
  <c r="Q597" i="36"/>
  <c r="Q596" i="36"/>
  <c r="Q595" i="36"/>
  <c r="Q594" i="36"/>
  <c r="Q593" i="36"/>
  <c r="Q592" i="36"/>
  <c r="Q591" i="36"/>
  <c r="Q590" i="36"/>
  <c r="Q589" i="36"/>
  <c r="Q588" i="36"/>
  <c r="Q587" i="36"/>
  <c r="Q586" i="36"/>
  <c r="Q585" i="36"/>
  <c r="Q584" i="36"/>
  <c r="Q583" i="36"/>
  <c r="Q582" i="36"/>
  <c r="Q581" i="36"/>
  <c r="Q580" i="36"/>
  <c r="Q579" i="36"/>
  <c r="Q578" i="36"/>
  <c r="Q577" i="36"/>
  <c r="Q576" i="36"/>
  <c r="Q575" i="36"/>
  <c r="Q574" i="36"/>
  <c r="Q573" i="36"/>
  <c r="Q572" i="36"/>
  <c r="Q571" i="36"/>
  <c r="Q570" i="36"/>
  <c r="Q569" i="36"/>
  <c r="Q568" i="36"/>
  <c r="Q567" i="36"/>
  <c r="Q563" i="36"/>
  <c r="Q562" i="36"/>
  <c r="Q561" i="36"/>
  <c r="Q560" i="36"/>
  <c r="Q559" i="36"/>
  <c r="Q558" i="36"/>
  <c r="Q557" i="36"/>
  <c r="Q556" i="36"/>
  <c r="Q555" i="36"/>
  <c r="Q554" i="36"/>
  <c r="Q553" i="36"/>
  <c r="Q552" i="36"/>
  <c r="Q551" i="36"/>
  <c r="Q550" i="36"/>
  <c r="Q549" i="36"/>
  <c r="Q548" i="36"/>
  <c r="Q547" i="36"/>
  <c r="Q546" i="36"/>
  <c r="Q545" i="36"/>
  <c r="Q544" i="36"/>
  <c r="Q543" i="36"/>
  <c r="Q542" i="36"/>
  <c r="Q541" i="36"/>
  <c r="Q540" i="36"/>
  <c r="Q539" i="36"/>
  <c r="Q536" i="36"/>
  <c r="Q535" i="36"/>
  <c r="Q534" i="36"/>
  <c r="Q533" i="36"/>
  <c r="Q532" i="36"/>
  <c r="Q531" i="36"/>
  <c r="Q530" i="36"/>
  <c r="Q529" i="36"/>
  <c r="Q528" i="36"/>
  <c r="Q527" i="36"/>
  <c r="Q526" i="36"/>
  <c r="Q525" i="36"/>
  <c r="Q524" i="36"/>
  <c r="Q523" i="36"/>
  <c r="Q522" i="36"/>
  <c r="Q521" i="36"/>
  <c r="Q520" i="36"/>
  <c r="Q519" i="36"/>
  <c r="Q518" i="36"/>
  <c r="Q517" i="36"/>
  <c r="Q516" i="36"/>
  <c r="Q515" i="36"/>
  <c r="Q514" i="36"/>
  <c r="Q513" i="36"/>
  <c r="Q512" i="36"/>
  <c r="Q511" i="36"/>
  <c r="Q510" i="36"/>
  <c r="Q509" i="36"/>
  <c r="Q508" i="36"/>
  <c r="Q507" i="36"/>
  <c r="Q506" i="36"/>
  <c r="Q505" i="36"/>
  <c r="Q504" i="36"/>
  <c r="Q503" i="36"/>
  <c r="Q502" i="36"/>
  <c r="Q501" i="36"/>
  <c r="Q500" i="36"/>
  <c r="Q499" i="36"/>
  <c r="Q498" i="36"/>
  <c r="Q497" i="36"/>
  <c r="Q496" i="36"/>
  <c r="Q495" i="36"/>
  <c r="Q494" i="36"/>
  <c r="Q493" i="36"/>
  <c r="Q492" i="36"/>
  <c r="Q491" i="36"/>
  <c r="Q490" i="36"/>
  <c r="Q489" i="36"/>
  <c r="Q488" i="36"/>
  <c r="Q487" i="36"/>
  <c r="Q486" i="36"/>
  <c r="Q485" i="36"/>
  <c r="Q484" i="36"/>
  <c r="Q483" i="36"/>
  <c r="Q482" i="36"/>
  <c r="Q481" i="36"/>
  <c r="Q480" i="36"/>
  <c r="Q479" i="36"/>
  <c r="Q478" i="36"/>
  <c r="Q477" i="36"/>
  <c r="Q476" i="36"/>
  <c r="Q475" i="36"/>
  <c r="Q474" i="36"/>
  <c r="Q473" i="36"/>
  <c r="Q472" i="36"/>
  <c r="Q471" i="36"/>
  <c r="Q470" i="36"/>
  <c r="Q469" i="36"/>
  <c r="Q468" i="36"/>
  <c r="Q467" i="36"/>
  <c r="Q466" i="36"/>
  <c r="Q465" i="36"/>
  <c r="Q464" i="36"/>
  <c r="Q463" i="36"/>
  <c r="Q462" i="36"/>
  <c r="Q461" i="36"/>
  <c r="Q460" i="36"/>
  <c r="Q459" i="36"/>
  <c r="Q458" i="36"/>
  <c r="Q457" i="36"/>
  <c r="Q456" i="36"/>
  <c r="Q455" i="36"/>
  <c r="Q454" i="36"/>
  <c r="Q453" i="36"/>
  <c r="Q452" i="36"/>
  <c r="Q451" i="36"/>
  <c r="Q450" i="36"/>
  <c r="Q449" i="36"/>
  <c r="Q448" i="36"/>
  <c r="Q447" i="36"/>
  <c r="Q446" i="36"/>
  <c r="Q445" i="36"/>
  <c r="Q444" i="36"/>
  <c r="Q443" i="36"/>
  <c r="Q442" i="36"/>
  <c r="Q441" i="36"/>
  <c r="Q440" i="36"/>
  <c r="Q439" i="36"/>
  <c r="Q438" i="36"/>
  <c r="Q437" i="36"/>
  <c r="Q436" i="36"/>
  <c r="Q435" i="36"/>
  <c r="Q434" i="36"/>
  <c r="Q433" i="36"/>
  <c r="Q432" i="36"/>
  <c r="Q431" i="36"/>
  <c r="Q430" i="36"/>
  <c r="Q429" i="36"/>
  <c r="Q428" i="36"/>
  <c r="Q427" i="36"/>
  <c r="Q426" i="36"/>
  <c r="Q425" i="36"/>
  <c r="Q424" i="36"/>
  <c r="Q423" i="36"/>
  <c r="Q422" i="36"/>
  <c r="Q421" i="36"/>
  <c r="Q420" i="36"/>
  <c r="Q419" i="36"/>
  <c r="Q418" i="36"/>
  <c r="Q417" i="36"/>
  <c r="Q416" i="36"/>
  <c r="Q415" i="36"/>
  <c r="Q414" i="36"/>
  <c r="Q413" i="36"/>
  <c r="Q412" i="36"/>
  <c r="Q411" i="36"/>
  <c r="Q410" i="36"/>
  <c r="Q409" i="36"/>
  <c r="Q408" i="36"/>
  <c r="Q407" i="36"/>
  <c r="Q406" i="36"/>
  <c r="Q405" i="36"/>
  <c r="Q404" i="36"/>
  <c r="Q403" i="36"/>
  <c r="Q402" i="36"/>
  <c r="Q401" i="36"/>
  <c r="Q400" i="36"/>
  <c r="Q399" i="36"/>
  <c r="Q398" i="36"/>
  <c r="Q397" i="36"/>
  <c r="Q396" i="36"/>
  <c r="Q395" i="36"/>
  <c r="Q394" i="36"/>
  <c r="Q393" i="36"/>
  <c r="Q392" i="36"/>
  <c r="Q391" i="36"/>
  <c r="Q390" i="36"/>
  <c r="Q389" i="36"/>
  <c r="Q388" i="36"/>
  <c r="Q387" i="36"/>
  <c r="Q386" i="36"/>
  <c r="Q385" i="36"/>
  <c r="Q384" i="36"/>
  <c r="Q383" i="36"/>
  <c r="Q382" i="36"/>
  <c r="Q381" i="36"/>
  <c r="Q380" i="36"/>
  <c r="Q379" i="36"/>
  <c r="Q378" i="36"/>
  <c r="Q377" i="36"/>
  <c r="Q376" i="36"/>
  <c r="Q375" i="36"/>
  <c r="Q374" i="36"/>
  <c r="Q373" i="36"/>
  <c r="Q372" i="36"/>
  <c r="Q371" i="36"/>
  <c r="Q370" i="36"/>
  <c r="Q369" i="36"/>
  <c r="Q368" i="36"/>
  <c r="Q367" i="36"/>
  <c r="Q366" i="36"/>
  <c r="Q365" i="36"/>
  <c r="Q364" i="36"/>
  <c r="Q363" i="36"/>
  <c r="Q362" i="36"/>
  <c r="Q361" i="36"/>
  <c r="Q360" i="36"/>
  <c r="Q359" i="36"/>
  <c r="Q358" i="36"/>
  <c r="Q357" i="36"/>
  <c r="Q356" i="36"/>
  <c r="Q355" i="36"/>
  <c r="Q354" i="36"/>
  <c r="Q353" i="36"/>
  <c r="Q352" i="36"/>
  <c r="Q351" i="36"/>
  <c r="Q350" i="36"/>
  <c r="Q349" i="36"/>
  <c r="Q348" i="36"/>
  <c r="Q347" i="36"/>
  <c r="Q346" i="36"/>
  <c r="Q345" i="36"/>
  <c r="Q344" i="36"/>
  <c r="Q343" i="36"/>
  <c r="Q342" i="36"/>
  <c r="Q341" i="36"/>
  <c r="Q340" i="36"/>
  <c r="Q339" i="36"/>
  <c r="Q338" i="36"/>
  <c r="Q337" i="36"/>
  <c r="Q336" i="36"/>
  <c r="Q335" i="36"/>
  <c r="Q334" i="36"/>
  <c r="Q333" i="36"/>
  <c r="Q332" i="36"/>
  <c r="Q331" i="36"/>
  <c r="Q330" i="36"/>
  <c r="Q329" i="36"/>
  <c r="Q328" i="36"/>
  <c r="Q327" i="36"/>
  <c r="Q326" i="36"/>
  <c r="Q325" i="36"/>
  <c r="Q324" i="36"/>
  <c r="Q323" i="36"/>
  <c r="Q322" i="36"/>
  <c r="Q321" i="36"/>
  <c r="Q320" i="36"/>
  <c r="Q319" i="36"/>
  <c r="Q318" i="36"/>
  <c r="Q317" i="36"/>
  <c r="Q316" i="36"/>
  <c r="Q315" i="36"/>
  <c r="Q314" i="36"/>
  <c r="Q313" i="36"/>
  <c r="Q312" i="36"/>
  <c r="Q311" i="36"/>
  <c r="Q310" i="36"/>
  <c r="Q309" i="36"/>
  <c r="Q308" i="36"/>
  <c r="Q307" i="36"/>
  <c r="Q306" i="36"/>
  <c r="Q305" i="36"/>
  <c r="Q304" i="36"/>
  <c r="Q303" i="36"/>
  <c r="Q302" i="36"/>
  <c r="Q301" i="36"/>
  <c r="Q300" i="36"/>
  <c r="Q299" i="36"/>
  <c r="Q298" i="36"/>
  <c r="Q297" i="36"/>
  <c r="Q296" i="36"/>
  <c r="Q295" i="36"/>
  <c r="Q294" i="36"/>
  <c r="Q293" i="36"/>
  <c r="Q292" i="36"/>
  <c r="Q291" i="36"/>
  <c r="Q290" i="36"/>
  <c r="Q289" i="36"/>
  <c r="Q288" i="36"/>
  <c r="Q287" i="36"/>
  <c r="Q286" i="36"/>
  <c r="Q285" i="36"/>
  <c r="Q284" i="36"/>
  <c r="Q283" i="36"/>
  <c r="Q282" i="36"/>
  <c r="Q281" i="36"/>
  <c r="Q280" i="36"/>
  <c r="Q279" i="36"/>
  <c r="Q278" i="36"/>
  <c r="Q277" i="36"/>
  <c r="Q276" i="36"/>
  <c r="Q275" i="36"/>
  <c r="Q274" i="36"/>
  <c r="Q273" i="36"/>
  <c r="Q272" i="36"/>
  <c r="Q271" i="36"/>
  <c r="Q270" i="36"/>
  <c r="Q269" i="36"/>
  <c r="Q268" i="36"/>
  <c r="Q267" i="36"/>
  <c r="Q266" i="36"/>
  <c r="Q265" i="36"/>
  <c r="Q264" i="36"/>
  <c r="Q263" i="36"/>
  <c r="Q262" i="36"/>
  <c r="Q261" i="36"/>
  <c r="Q260" i="36"/>
  <c r="Q259" i="36"/>
  <c r="Q258" i="36"/>
  <c r="Q257" i="36"/>
  <c r="Q256" i="36"/>
  <c r="Q255" i="36"/>
  <c r="Q254" i="36"/>
  <c r="Q253" i="36"/>
  <c r="Q252" i="36"/>
  <c r="Q251" i="36"/>
  <c r="Q250" i="36"/>
  <c r="Q249" i="36"/>
  <c r="Q248" i="36"/>
  <c r="Q247" i="36"/>
  <c r="Q246" i="36"/>
  <c r="Q245" i="36"/>
  <c r="Q244" i="36"/>
  <c r="Q243" i="36"/>
  <c r="Q242" i="36"/>
  <c r="Q241" i="36"/>
  <c r="Q240" i="36"/>
  <c r="Q239" i="36"/>
  <c r="Q238" i="36"/>
  <c r="Q237" i="36"/>
  <c r="Q236" i="36"/>
  <c r="Q235" i="36"/>
  <c r="Q234" i="36"/>
  <c r="Q233" i="36"/>
  <c r="Q232" i="36"/>
  <c r="Q231" i="36"/>
  <c r="Q230" i="36"/>
  <c r="Q229" i="36"/>
  <c r="Q228" i="36"/>
  <c r="Q227" i="36"/>
  <c r="Q226" i="36"/>
  <c r="Q225" i="36"/>
  <c r="Q224" i="36"/>
  <c r="Q223" i="36"/>
  <c r="Q222" i="36"/>
  <c r="Q221" i="36"/>
  <c r="Q220" i="36"/>
  <c r="Q219" i="36"/>
  <c r="Q218" i="36"/>
  <c r="Q217" i="36"/>
  <c r="Q216" i="36"/>
  <c r="Q215" i="36"/>
  <c r="Q214" i="36"/>
  <c r="Q213" i="36"/>
  <c r="Q212" i="36"/>
  <c r="Q211" i="36"/>
  <c r="Q210" i="36"/>
  <c r="Q209" i="36"/>
  <c r="Q208" i="36"/>
  <c r="Q207" i="36"/>
  <c r="Q206" i="36"/>
  <c r="Q205" i="36"/>
  <c r="Q204" i="36"/>
  <c r="Q203" i="36"/>
  <c r="Q202" i="36"/>
  <c r="Q201" i="36"/>
  <c r="Q200" i="36"/>
  <c r="Q199" i="36"/>
  <c r="Q198" i="36"/>
  <c r="Q197" i="36"/>
  <c r="Q196" i="36"/>
  <c r="Q195" i="36"/>
  <c r="Q194" i="36"/>
  <c r="Q193" i="36"/>
  <c r="Q192" i="36"/>
  <c r="Q191" i="36"/>
  <c r="Q190" i="36"/>
  <c r="Q189" i="36"/>
  <c r="Q188" i="36"/>
  <c r="Q187" i="36"/>
  <c r="Q186" i="36"/>
  <c r="Q185" i="36"/>
  <c r="Q184" i="36"/>
  <c r="Q183" i="36"/>
  <c r="Q182" i="36"/>
  <c r="Q181" i="36"/>
  <c r="Q180" i="36"/>
  <c r="Q179" i="36"/>
  <c r="Q178" i="36"/>
  <c r="Q177" i="36"/>
  <c r="Q176" i="36"/>
  <c r="Q175" i="36"/>
  <c r="Q174" i="36"/>
  <c r="Q173" i="36"/>
  <c r="Q172" i="36"/>
  <c r="Q171" i="36"/>
  <c r="Q170" i="36"/>
  <c r="Q169" i="36"/>
  <c r="Q168" i="36"/>
  <c r="Q165" i="36"/>
  <c r="Q164" i="36"/>
  <c r="Q163" i="36"/>
  <c r="Q162" i="36"/>
  <c r="Q161" i="36"/>
  <c r="Q160" i="36"/>
  <c r="Q159" i="36"/>
  <c r="Q158" i="36"/>
  <c r="Q157" i="36"/>
  <c r="Q156" i="36"/>
  <c r="Q155" i="36"/>
  <c r="Q154" i="36"/>
  <c r="Q153" i="36"/>
  <c r="Q152" i="36"/>
  <c r="Q151" i="36"/>
  <c r="Q150" i="36"/>
  <c r="Q149" i="36"/>
  <c r="Q148" i="36"/>
  <c r="Q147" i="36"/>
  <c r="Q146" i="36"/>
  <c r="Q145" i="36"/>
  <c r="Q144" i="36"/>
  <c r="Q143" i="36"/>
  <c r="Q142" i="36"/>
  <c r="Q141" i="36"/>
  <c r="Q140" i="36"/>
  <c r="Q139" i="36"/>
  <c r="Q138" i="36"/>
  <c r="Q137" i="36"/>
  <c r="Q136" i="36"/>
  <c r="Q135" i="36"/>
  <c r="Q134" i="36"/>
  <c r="Q133" i="36"/>
  <c r="Q132" i="36"/>
  <c r="Q131" i="36"/>
  <c r="Q130" i="36"/>
  <c r="Q129" i="36"/>
  <c r="Q128" i="36"/>
  <c r="Q127" i="36"/>
  <c r="Q126" i="36"/>
  <c r="Q125" i="36"/>
  <c r="Q124" i="36"/>
  <c r="Q123" i="36"/>
  <c r="Q122" i="36"/>
  <c r="Q121" i="36"/>
  <c r="Q120" i="36"/>
  <c r="Q119" i="36"/>
  <c r="Q118" i="36"/>
  <c r="Q117" i="36"/>
  <c r="Q116" i="36"/>
  <c r="Q115" i="36"/>
  <c r="Q114" i="36"/>
  <c r="Q113" i="36"/>
  <c r="Q112" i="36"/>
  <c r="Q111" i="36"/>
  <c r="Q110" i="36"/>
  <c r="Q109" i="36"/>
  <c r="Q108" i="36"/>
  <c r="Q107" i="36"/>
  <c r="Q106" i="36"/>
  <c r="Q105" i="36"/>
  <c r="Q104" i="36"/>
  <c r="Q103" i="36"/>
  <c r="Q102" i="36"/>
  <c r="Q101" i="36"/>
  <c r="Q100" i="36"/>
  <c r="Q99" i="36"/>
  <c r="Q98" i="36"/>
  <c r="Q97" i="36"/>
  <c r="Q96" i="36"/>
  <c r="Q95" i="36"/>
  <c r="Q94" i="36"/>
  <c r="Q93" i="36"/>
  <c r="Q92" i="36"/>
  <c r="Q91" i="36"/>
  <c r="Q90" i="36"/>
  <c r="Q89" i="36"/>
  <c r="Q88" i="36"/>
  <c r="Q87" i="36"/>
  <c r="Q86" i="36"/>
  <c r="Q85" i="36"/>
  <c r="Q84" i="36"/>
  <c r="Q83" i="36"/>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Q10" i="36"/>
  <c r="Q41" i="24"/>
  <c r="Q648" i="37" l="1"/>
  <c r="C67" i="33"/>
  <c r="C62" i="33"/>
  <c r="C52" i="33"/>
  <c r="C44" i="33"/>
  <c r="C35" i="33"/>
  <c r="C25" i="33"/>
  <c r="C15" i="33"/>
  <c r="C9" i="33"/>
  <c r="C79" i="24"/>
  <c r="D79" i="24"/>
  <c r="O79" i="24"/>
  <c r="N79" i="24"/>
  <c r="M79" i="24"/>
  <c r="L79" i="24"/>
  <c r="K79" i="24"/>
  <c r="J79" i="24"/>
  <c r="I79" i="24"/>
  <c r="H79" i="24"/>
  <c r="G79" i="24"/>
  <c r="F79" i="24"/>
  <c r="E79" i="24"/>
  <c r="C96" i="24"/>
  <c r="D96" i="24"/>
  <c r="P96" i="24"/>
  <c r="O96" i="24"/>
  <c r="N96" i="24"/>
  <c r="M96" i="24"/>
  <c r="L96" i="24"/>
  <c r="K96" i="24"/>
  <c r="J96" i="24"/>
  <c r="I96" i="24"/>
  <c r="H96" i="24"/>
  <c r="G96" i="24"/>
  <c r="F96" i="24"/>
  <c r="E96" i="24"/>
  <c r="Q94" i="24"/>
  <c r="P93" i="24"/>
  <c r="D69" i="22"/>
  <c r="D72" i="22"/>
  <c r="D73" i="22"/>
  <c r="D74" i="22"/>
  <c r="D69" i="18"/>
  <c r="AQ9" i="18"/>
  <c r="AQ10" i="18"/>
  <c r="AQ11" i="18"/>
  <c r="AQ12" i="18"/>
  <c r="AQ13" i="18"/>
  <c r="AQ14" i="18"/>
  <c r="AQ15" i="18"/>
  <c r="AQ16" i="18"/>
  <c r="AQ17" i="18"/>
  <c r="AQ18" i="18"/>
  <c r="AQ19" i="18"/>
  <c r="AQ20" i="18"/>
  <c r="AQ21" i="18"/>
  <c r="AQ22" i="18"/>
  <c r="AQ23" i="18"/>
  <c r="AQ24" i="18"/>
  <c r="AQ25" i="18"/>
  <c r="AQ26" i="18"/>
  <c r="AQ27" i="18"/>
  <c r="AQ28" i="18"/>
  <c r="AQ29" i="18"/>
  <c r="AQ30" i="18"/>
  <c r="AQ31" i="18"/>
  <c r="AQ32" i="18"/>
  <c r="AQ33" i="18"/>
  <c r="AQ34" i="18"/>
  <c r="AQ35" i="18"/>
  <c r="AQ36" i="18"/>
  <c r="AQ37" i="18"/>
  <c r="AQ38" i="18"/>
  <c r="AQ39" i="18"/>
  <c r="AQ40" i="18"/>
  <c r="AQ41" i="18"/>
  <c r="AQ42" i="18"/>
  <c r="AQ43" i="18"/>
  <c r="AQ44" i="18"/>
  <c r="AQ45" i="18"/>
  <c r="AQ46" i="18"/>
  <c r="AQ47" i="18"/>
  <c r="AQ48" i="18"/>
  <c r="AQ49" i="18"/>
  <c r="AQ50" i="18"/>
  <c r="AQ51" i="18"/>
  <c r="AQ52" i="18"/>
  <c r="AQ53" i="18"/>
  <c r="AQ54" i="18"/>
  <c r="AQ55" i="18"/>
  <c r="AQ56" i="18"/>
  <c r="AQ57" i="18"/>
  <c r="AQ58" i="18"/>
  <c r="AQ59" i="18"/>
  <c r="AQ60" i="18"/>
  <c r="AQ61" i="18"/>
  <c r="AQ62" i="18"/>
  <c r="AQ63" i="18"/>
  <c r="AQ64" i="18"/>
  <c r="AQ65" i="18"/>
  <c r="AQ66" i="18"/>
  <c r="AQ67" i="18"/>
  <c r="AQ68" i="18"/>
  <c r="Q9" i="36"/>
  <c r="D635" i="36"/>
  <c r="E637" i="36"/>
  <c r="F637" i="36"/>
  <c r="G637" i="36"/>
  <c r="H637" i="36"/>
  <c r="I637" i="36"/>
  <c r="J637" i="36"/>
  <c r="K637" i="36"/>
  <c r="L637" i="36"/>
  <c r="M637" i="36"/>
  <c r="N637" i="36"/>
  <c r="O637" i="36"/>
  <c r="P637" i="36"/>
  <c r="Q637" i="36"/>
  <c r="Q638" i="36"/>
  <c r="Q645" i="36"/>
  <c r="Q646" i="36"/>
  <c r="Q647" i="36"/>
  <c r="Q648" i="36"/>
  <c r="Q649" i="36"/>
  <c r="Q650" i="36"/>
  <c r="Q651" i="36"/>
  <c r="Q652" i="36"/>
  <c r="Q653" i="36"/>
  <c r="Q654" i="36"/>
  <c r="Q655" i="36"/>
  <c r="Q686" i="31"/>
  <c r="Q685" i="31"/>
  <c r="Q684" i="31"/>
  <c r="Q683" i="31"/>
  <c r="Q682" i="31"/>
  <c r="Q681" i="31"/>
  <c r="Q680" i="31"/>
  <c r="Q679" i="31"/>
  <c r="Q678" i="31"/>
  <c r="Q677" i="31"/>
  <c r="Q676" i="31"/>
  <c r="Q675" i="31"/>
  <c r="Q674" i="31"/>
  <c r="Q673" i="31"/>
  <c r="Q672" i="31"/>
  <c r="Q671" i="31"/>
  <c r="Q670" i="31"/>
  <c r="Q669" i="31"/>
  <c r="Q668" i="31"/>
  <c r="Q667" i="31"/>
  <c r="Q666" i="31"/>
  <c r="Q665" i="31"/>
  <c r="Q664" i="31"/>
  <c r="Q663" i="31"/>
  <c r="Q662" i="31"/>
  <c r="C687" i="31"/>
  <c r="Q687" i="31"/>
  <c r="P687" i="31"/>
  <c r="D659" i="31"/>
  <c r="Q463" i="31"/>
  <c r="Q462" i="31"/>
  <c r="Q461" i="31"/>
  <c r="Q384" i="31"/>
  <c r="N671" i="36" l="1"/>
  <c r="O671" i="36"/>
  <c r="M671" i="36"/>
  <c r="P671" i="36"/>
  <c r="H671" i="36"/>
  <c r="L671" i="36"/>
  <c r="K671" i="36"/>
  <c r="J671" i="36"/>
  <c r="I671" i="36"/>
  <c r="E671" i="36"/>
  <c r="G671" i="36"/>
  <c r="F671" i="36"/>
  <c r="Q93" i="24"/>
  <c r="D687" i="31"/>
  <c r="Q656" i="31"/>
  <c r="Q641" i="31"/>
  <c r="Q642" i="31"/>
  <c r="Q657" i="31"/>
  <c r="C471" i="31"/>
  <c r="C473" i="31"/>
  <c r="C475" i="31"/>
  <c r="C477" i="31"/>
  <c r="C479" i="31"/>
  <c r="C482" i="31"/>
  <c r="C484" i="31"/>
  <c r="C486" i="31"/>
  <c r="C488" i="31"/>
  <c r="C491" i="31"/>
  <c r="C493" i="31"/>
  <c r="C495" i="31"/>
  <c r="C497" i="31"/>
  <c r="C500" i="31"/>
  <c r="C502" i="31"/>
  <c r="C504" i="31"/>
  <c r="C506" i="31"/>
  <c r="C508" i="31"/>
  <c r="C510" i="31"/>
  <c r="C512" i="31"/>
  <c r="C514" i="31"/>
  <c r="C517" i="31"/>
  <c r="C519" i="31"/>
  <c r="C522" i="31"/>
  <c r="C524" i="31"/>
  <c r="C527" i="31"/>
  <c r="C529" i="31"/>
  <c r="C531" i="31"/>
  <c r="C533" i="31"/>
  <c r="C536" i="31"/>
  <c r="C538" i="31"/>
  <c r="Q60" i="31"/>
  <c r="Q468" i="31"/>
  <c r="Q467" i="31"/>
  <c r="Q440" i="31"/>
  <c r="Q650" i="35"/>
  <c r="Q591" i="35"/>
  <c r="Q588" i="35"/>
  <c r="Q587" i="35"/>
  <c r="Q585" i="35"/>
  <c r="Q584" i="35"/>
  <c r="Q469" i="35"/>
  <c r="Q671" i="36" l="1"/>
  <c r="D689" i="31"/>
  <c r="C490" i="31"/>
  <c r="C481" i="31"/>
  <c r="C516" i="31"/>
  <c r="C535" i="31"/>
  <c r="C499" i="31"/>
  <c r="C470" i="31"/>
  <c r="G421" i="35"/>
  <c r="F421" i="35"/>
  <c r="Q680" i="35" l="1"/>
  <c r="P679" i="35"/>
  <c r="O679" i="35"/>
  <c r="O678" i="35" s="1"/>
  <c r="O677" i="35" s="1"/>
  <c r="N679" i="35"/>
  <c r="N678" i="35" s="1"/>
  <c r="N677" i="35" s="1"/>
  <c r="M679" i="35"/>
  <c r="L679" i="35"/>
  <c r="K679" i="35"/>
  <c r="K678" i="35" s="1"/>
  <c r="K677" i="35" s="1"/>
  <c r="J679" i="35"/>
  <c r="J678" i="35" s="1"/>
  <c r="J677" i="35" s="1"/>
  <c r="I679" i="35"/>
  <c r="I678" i="35" s="1"/>
  <c r="I677" i="35" s="1"/>
  <c r="H679" i="35"/>
  <c r="G679" i="35"/>
  <c r="F679" i="35"/>
  <c r="F678" i="35" s="1"/>
  <c r="F677" i="35" s="1"/>
  <c r="E679" i="35"/>
  <c r="D679" i="35"/>
  <c r="C679" i="35"/>
  <c r="P678" i="35"/>
  <c r="P677" i="35" s="1"/>
  <c r="M678" i="35"/>
  <c r="M677" i="35" s="1"/>
  <c r="L678" i="35"/>
  <c r="L677" i="35" s="1"/>
  <c r="H678" i="35"/>
  <c r="G678" i="35"/>
  <c r="G677" i="35" s="1"/>
  <c r="E678" i="35"/>
  <c r="E677" i="35" s="1"/>
  <c r="D678" i="35"/>
  <c r="C678" i="35"/>
  <c r="C677" i="35" s="1"/>
  <c r="D677" i="35"/>
  <c r="Q676" i="35"/>
  <c r="P675" i="35"/>
  <c r="O675" i="35"/>
  <c r="O674" i="35" s="1"/>
  <c r="O673" i="35" s="1"/>
  <c r="N675" i="35"/>
  <c r="N674" i="35" s="1"/>
  <c r="N673" i="35" s="1"/>
  <c r="M675" i="35"/>
  <c r="L675" i="35"/>
  <c r="L674" i="35" s="1"/>
  <c r="L673" i="35" s="1"/>
  <c r="K675" i="35"/>
  <c r="K674" i="35" s="1"/>
  <c r="K673" i="35" s="1"/>
  <c r="J675" i="35"/>
  <c r="J674" i="35" s="1"/>
  <c r="J673" i="35" s="1"/>
  <c r="I675" i="35"/>
  <c r="I674" i="35" s="1"/>
  <c r="I673" i="35" s="1"/>
  <c r="H675" i="35"/>
  <c r="G675" i="35"/>
  <c r="F675" i="35"/>
  <c r="F674" i="35" s="1"/>
  <c r="F673" i="35" s="1"/>
  <c r="E675" i="35"/>
  <c r="E674" i="35" s="1"/>
  <c r="E673" i="35" s="1"/>
  <c r="D675" i="35"/>
  <c r="C675" i="35"/>
  <c r="P674" i="35"/>
  <c r="P673" i="35" s="1"/>
  <c r="M674" i="35"/>
  <c r="M673" i="35" s="1"/>
  <c r="H674" i="35"/>
  <c r="H673" i="35" s="1"/>
  <c r="D674" i="35"/>
  <c r="C674" i="35"/>
  <c r="C673" i="35" s="1"/>
  <c r="D673" i="35"/>
  <c r="Q672" i="35"/>
  <c r="Q671" i="35"/>
  <c r="P670" i="35"/>
  <c r="O670" i="35"/>
  <c r="N670" i="35"/>
  <c r="M670" i="35"/>
  <c r="L670" i="35"/>
  <c r="K670" i="35"/>
  <c r="J670" i="35"/>
  <c r="I670" i="35"/>
  <c r="H670" i="35"/>
  <c r="G670" i="35"/>
  <c r="F670" i="35"/>
  <c r="E670" i="35"/>
  <c r="D670" i="35"/>
  <c r="C670" i="35"/>
  <c r="Q669" i="35"/>
  <c r="Q668" i="35"/>
  <c r="P667" i="35"/>
  <c r="P662" i="35" s="1"/>
  <c r="P661" i="35" s="1"/>
  <c r="O667" i="35"/>
  <c r="N667" i="35"/>
  <c r="M667" i="35"/>
  <c r="L667" i="35"/>
  <c r="K667" i="35"/>
  <c r="J667" i="35"/>
  <c r="I667" i="35"/>
  <c r="H667" i="35"/>
  <c r="H662" i="35" s="1"/>
  <c r="H661" i="35" s="1"/>
  <c r="G667" i="35"/>
  <c r="F667" i="35"/>
  <c r="E667" i="35"/>
  <c r="D667" i="35"/>
  <c r="C667" i="35"/>
  <c r="Q666" i="35"/>
  <c r="Q665" i="35"/>
  <c r="Q664" i="35"/>
  <c r="P663" i="35"/>
  <c r="O663" i="35"/>
  <c r="N663" i="35"/>
  <c r="M663" i="35"/>
  <c r="M662" i="35" s="1"/>
  <c r="M661" i="35" s="1"/>
  <c r="L663" i="35"/>
  <c r="K663" i="35"/>
  <c r="K662" i="35" s="1"/>
  <c r="K661" i="35" s="1"/>
  <c r="J663" i="35"/>
  <c r="I663" i="35"/>
  <c r="I662" i="35" s="1"/>
  <c r="I661" i="35" s="1"/>
  <c r="H663" i="35"/>
  <c r="G663" i="35"/>
  <c r="F663" i="35"/>
  <c r="E663" i="35"/>
  <c r="E662" i="35" s="1"/>
  <c r="D663" i="35"/>
  <c r="C663" i="35"/>
  <c r="C662" i="35" s="1"/>
  <c r="C661" i="35" s="1"/>
  <c r="J662" i="35"/>
  <c r="J661" i="35" s="1"/>
  <c r="D662" i="35"/>
  <c r="D661" i="35" s="1"/>
  <c r="Q660" i="35"/>
  <c r="Q659" i="35"/>
  <c r="Q658" i="35"/>
  <c r="P657" i="35"/>
  <c r="P656" i="35" s="1"/>
  <c r="P655" i="35" s="1"/>
  <c r="O657" i="35"/>
  <c r="O656" i="35" s="1"/>
  <c r="O655" i="35" s="1"/>
  <c r="N657" i="35"/>
  <c r="M657" i="35"/>
  <c r="L657" i="35"/>
  <c r="L656" i="35" s="1"/>
  <c r="L655" i="35" s="1"/>
  <c r="K657" i="35"/>
  <c r="K656" i="35" s="1"/>
  <c r="K655" i="35" s="1"/>
  <c r="J657" i="35"/>
  <c r="J656" i="35" s="1"/>
  <c r="J655" i="35" s="1"/>
  <c r="I657" i="35"/>
  <c r="I656" i="35" s="1"/>
  <c r="I655" i="35" s="1"/>
  <c r="H657" i="35"/>
  <c r="G657" i="35"/>
  <c r="G656" i="35" s="1"/>
  <c r="G655" i="35" s="1"/>
  <c r="F657" i="35"/>
  <c r="E657" i="35"/>
  <c r="E656" i="35" s="1"/>
  <c r="D657" i="35"/>
  <c r="D656" i="35" s="1"/>
  <c r="D655" i="35" s="1"/>
  <c r="D681" i="35" s="1"/>
  <c r="C657" i="35"/>
  <c r="N656" i="35"/>
  <c r="N655" i="35" s="1"/>
  <c r="M656" i="35"/>
  <c r="M655" i="35" s="1"/>
  <c r="H656" i="35"/>
  <c r="H655" i="35" s="1"/>
  <c r="F656" i="35"/>
  <c r="F655" i="35" s="1"/>
  <c r="C656" i="35"/>
  <c r="C655" i="35"/>
  <c r="Q654" i="35"/>
  <c r="P654" i="35"/>
  <c r="O654" i="35"/>
  <c r="N654" i="35"/>
  <c r="M654" i="35"/>
  <c r="L654" i="35"/>
  <c r="K654" i="35"/>
  <c r="J654" i="35"/>
  <c r="I654" i="35"/>
  <c r="H654" i="35"/>
  <c r="G654" i="35"/>
  <c r="F654" i="35"/>
  <c r="E654" i="35"/>
  <c r="Q651" i="35"/>
  <c r="P649" i="35"/>
  <c r="O649" i="35"/>
  <c r="N649" i="35"/>
  <c r="M649" i="35"/>
  <c r="L649" i="35"/>
  <c r="K649" i="35"/>
  <c r="J649" i="35"/>
  <c r="I649" i="35"/>
  <c r="H649" i="35"/>
  <c r="G649" i="35"/>
  <c r="F649" i="35"/>
  <c r="E649" i="35"/>
  <c r="D649" i="35"/>
  <c r="C649" i="35"/>
  <c r="Q648" i="35"/>
  <c r="P647" i="35"/>
  <c r="O647" i="35"/>
  <c r="N647" i="35"/>
  <c r="N646" i="35" s="1"/>
  <c r="M647" i="35"/>
  <c r="L647" i="35"/>
  <c r="L646" i="35" s="1"/>
  <c r="K647" i="35"/>
  <c r="J647" i="35"/>
  <c r="I647" i="35"/>
  <c r="H647" i="35"/>
  <c r="H646" i="35" s="1"/>
  <c r="G647" i="35"/>
  <c r="F647" i="35"/>
  <c r="E647" i="35"/>
  <c r="D647" i="35"/>
  <c r="D646" i="35" s="1"/>
  <c r="C647" i="35"/>
  <c r="P646" i="35"/>
  <c r="M646" i="35"/>
  <c r="I646" i="35"/>
  <c r="E646" i="35"/>
  <c r="Q645" i="35"/>
  <c r="P644" i="35"/>
  <c r="O644" i="35"/>
  <c r="N644" i="35"/>
  <c r="M644" i="35"/>
  <c r="L644" i="35"/>
  <c r="K644" i="35"/>
  <c r="J644" i="35"/>
  <c r="I644" i="35"/>
  <c r="H644" i="35"/>
  <c r="G644" i="35"/>
  <c r="G641" i="35" s="1"/>
  <c r="F644" i="35"/>
  <c r="E644" i="35"/>
  <c r="E641" i="35" s="1"/>
  <c r="D644" i="35"/>
  <c r="C644" i="35"/>
  <c r="C641" i="35" s="1"/>
  <c r="Q643" i="35"/>
  <c r="P642" i="35"/>
  <c r="P641" i="35" s="1"/>
  <c r="O642" i="35"/>
  <c r="N642" i="35"/>
  <c r="N641" i="35" s="1"/>
  <c r="M642" i="35"/>
  <c r="L642" i="35"/>
  <c r="L641" i="35" s="1"/>
  <c r="K642" i="35"/>
  <c r="J642" i="35"/>
  <c r="I642" i="35"/>
  <c r="H642" i="35"/>
  <c r="H641" i="35" s="1"/>
  <c r="G642" i="35"/>
  <c r="F642" i="35"/>
  <c r="E642" i="35"/>
  <c r="D642" i="35"/>
  <c r="C642" i="35"/>
  <c r="O641" i="35"/>
  <c r="K641" i="35"/>
  <c r="F641" i="35"/>
  <c r="D641" i="35"/>
  <c r="Q640" i="35"/>
  <c r="P639" i="35"/>
  <c r="P638" i="35" s="1"/>
  <c r="O639" i="35"/>
  <c r="O638" i="35" s="1"/>
  <c r="N639" i="35"/>
  <c r="N638" i="35" s="1"/>
  <c r="M639" i="35"/>
  <c r="M638" i="35" s="1"/>
  <c r="L639" i="35"/>
  <c r="L638" i="35" s="1"/>
  <c r="K639" i="35"/>
  <c r="K638" i="35" s="1"/>
  <c r="J639" i="35"/>
  <c r="J638" i="35" s="1"/>
  <c r="I639" i="35"/>
  <c r="I638" i="35" s="1"/>
  <c r="H639" i="35"/>
  <c r="H638" i="35" s="1"/>
  <c r="G639" i="35"/>
  <c r="G638" i="35" s="1"/>
  <c r="F639" i="35"/>
  <c r="F638" i="35" s="1"/>
  <c r="E639" i="35"/>
  <c r="D639" i="35"/>
  <c r="C639" i="35"/>
  <c r="C638" i="35" s="1"/>
  <c r="E638" i="35"/>
  <c r="D638" i="35"/>
  <c r="Q637" i="35"/>
  <c r="Q636" i="35"/>
  <c r="P635" i="35"/>
  <c r="P634" i="35" s="1"/>
  <c r="O635" i="35"/>
  <c r="O634" i="35" s="1"/>
  <c r="N635" i="35"/>
  <c r="N634" i="35" s="1"/>
  <c r="M635" i="35"/>
  <c r="M634" i="35" s="1"/>
  <c r="L635" i="35"/>
  <c r="K635" i="35"/>
  <c r="K634" i="35" s="1"/>
  <c r="J635" i="35"/>
  <c r="J634" i="35" s="1"/>
  <c r="I635" i="35"/>
  <c r="I634" i="35" s="1"/>
  <c r="H635" i="35"/>
  <c r="G635" i="35"/>
  <c r="G634" i="35" s="1"/>
  <c r="F635" i="35"/>
  <c r="F634" i="35" s="1"/>
  <c r="E635" i="35"/>
  <c r="E634" i="35" s="1"/>
  <c r="D635" i="35"/>
  <c r="D634" i="35" s="1"/>
  <c r="C635" i="35"/>
  <c r="L634" i="35"/>
  <c r="H634" i="35"/>
  <c r="C634" i="35"/>
  <c r="Q632" i="35"/>
  <c r="G631" i="35"/>
  <c r="G628" i="35" s="1"/>
  <c r="F631" i="35"/>
  <c r="E631" i="35"/>
  <c r="D631" i="35"/>
  <c r="C631" i="35"/>
  <c r="C628" i="35" s="1"/>
  <c r="Q630" i="35"/>
  <c r="P629" i="35"/>
  <c r="P628" i="35" s="1"/>
  <c r="O629" i="35"/>
  <c r="N629" i="35"/>
  <c r="N628" i="35" s="1"/>
  <c r="M629" i="35"/>
  <c r="L629" i="35"/>
  <c r="L628" i="35" s="1"/>
  <c r="K629" i="35"/>
  <c r="J629" i="35"/>
  <c r="J628" i="35" s="1"/>
  <c r="I629" i="35"/>
  <c r="I628" i="35" s="1"/>
  <c r="H629" i="35"/>
  <c r="H628" i="35" s="1"/>
  <c r="G629" i="35"/>
  <c r="F629" i="35"/>
  <c r="F628" i="35" s="1"/>
  <c r="E629" i="35"/>
  <c r="D629" i="35"/>
  <c r="C629" i="35"/>
  <c r="O628" i="35"/>
  <c r="M628" i="35"/>
  <c r="K628" i="35"/>
  <c r="D628" i="35"/>
  <c r="Q627" i="35"/>
  <c r="Q626" i="35"/>
  <c r="D626" i="35"/>
  <c r="D625" i="35" s="1"/>
  <c r="C626" i="35"/>
  <c r="Q625" i="35"/>
  <c r="C625" i="35"/>
  <c r="Q624" i="35"/>
  <c r="L623" i="35"/>
  <c r="K623" i="35"/>
  <c r="J623" i="35"/>
  <c r="I623" i="35"/>
  <c r="H623" i="35"/>
  <c r="G623" i="35"/>
  <c r="F623" i="35"/>
  <c r="E623" i="35"/>
  <c r="D623" i="35"/>
  <c r="C623" i="35"/>
  <c r="Q622" i="35"/>
  <c r="P621" i="35"/>
  <c r="O621" i="35"/>
  <c r="N621" i="35"/>
  <c r="M621" i="35"/>
  <c r="L621" i="35"/>
  <c r="K621" i="35"/>
  <c r="J621" i="35"/>
  <c r="I621" i="35"/>
  <c r="H621" i="35"/>
  <c r="G621" i="35"/>
  <c r="F621" i="35"/>
  <c r="E621" i="35"/>
  <c r="D621" i="35"/>
  <c r="C621" i="35"/>
  <c r="Q620" i="35"/>
  <c r="P619" i="35"/>
  <c r="O619" i="35"/>
  <c r="N619" i="35"/>
  <c r="M619" i="35"/>
  <c r="L619" i="35"/>
  <c r="K619" i="35"/>
  <c r="J619" i="35"/>
  <c r="I619" i="35"/>
  <c r="H619" i="35"/>
  <c r="G619" i="35"/>
  <c r="F619" i="35"/>
  <c r="E619" i="35"/>
  <c r="D619" i="35"/>
  <c r="C619" i="35"/>
  <c r="Q618" i="35"/>
  <c r="P617" i="35"/>
  <c r="O617" i="35"/>
  <c r="N617" i="35"/>
  <c r="M617" i="35"/>
  <c r="L617" i="35"/>
  <c r="K617" i="35"/>
  <c r="J617" i="35"/>
  <c r="I617" i="35"/>
  <c r="H617" i="35"/>
  <c r="G617" i="35"/>
  <c r="F617" i="35"/>
  <c r="E617" i="35"/>
  <c r="D617" i="35"/>
  <c r="C617" i="35"/>
  <c r="Q616" i="35"/>
  <c r="P615" i="35"/>
  <c r="O615" i="35"/>
  <c r="N615" i="35"/>
  <c r="M615" i="35"/>
  <c r="L615" i="35"/>
  <c r="K615" i="35"/>
  <c r="J615" i="35"/>
  <c r="I615" i="35"/>
  <c r="H615" i="35"/>
  <c r="G615" i="35"/>
  <c r="F615" i="35"/>
  <c r="E615" i="35"/>
  <c r="D615" i="35"/>
  <c r="C615" i="35"/>
  <c r="Q614" i="35"/>
  <c r="Q613" i="35"/>
  <c r="P612" i="35"/>
  <c r="O612" i="35"/>
  <c r="N612" i="35"/>
  <c r="M612" i="35"/>
  <c r="L612" i="35"/>
  <c r="K612" i="35"/>
  <c r="J612" i="35"/>
  <c r="I612" i="35"/>
  <c r="H612" i="35"/>
  <c r="G612" i="35"/>
  <c r="F612" i="35"/>
  <c r="F606" i="35" s="1"/>
  <c r="E612" i="35"/>
  <c r="D612" i="35"/>
  <c r="C612" i="35"/>
  <c r="Q611" i="35"/>
  <c r="P610" i="35"/>
  <c r="O610" i="35"/>
  <c r="N610" i="35"/>
  <c r="M610" i="35"/>
  <c r="L610" i="35"/>
  <c r="K610" i="35"/>
  <c r="J610" i="35"/>
  <c r="I610" i="35"/>
  <c r="H610" i="35"/>
  <c r="G610" i="35"/>
  <c r="F610" i="35"/>
  <c r="E610" i="35"/>
  <c r="D610" i="35"/>
  <c r="C610" i="35"/>
  <c r="Q609" i="35"/>
  <c r="Q608" i="35"/>
  <c r="P607" i="35"/>
  <c r="O607" i="35"/>
  <c r="N607" i="35"/>
  <c r="M607" i="35"/>
  <c r="M606" i="35" s="1"/>
  <c r="L607" i="35"/>
  <c r="K607" i="35"/>
  <c r="J607" i="35"/>
  <c r="I607" i="35"/>
  <c r="I606" i="35" s="1"/>
  <c r="H607" i="35"/>
  <c r="G607" i="35"/>
  <c r="F607" i="35"/>
  <c r="E607" i="35"/>
  <c r="D607" i="35"/>
  <c r="C607" i="35"/>
  <c r="C606" i="35" s="1"/>
  <c r="Q605" i="35"/>
  <c r="P604" i="35"/>
  <c r="O604" i="35"/>
  <c r="N604" i="35"/>
  <c r="M604" i="35"/>
  <c r="L604" i="35"/>
  <c r="K604" i="35"/>
  <c r="J604" i="35"/>
  <c r="I604" i="35"/>
  <c r="H604" i="35"/>
  <c r="G604" i="35"/>
  <c r="F604" i="35"/>
  <c r="E604" i="35"/>
  <c r="D604" i="35"/>
  <c r="C604" i="35"/>
  <c r="Q603" i="35"/>
  <c r="P602" i="35"/>
  <c r="O602" i="35"/>
  <c r="N602" i="35"/>
  <c r="M602" i="35"/>
  <c r="L602" i="35"/>
  <c r="K602" i="35"/>
  <c r="J602" i="35"/>
  <c r="I602" i="35"/>
  <c r="H602" i="35"/>
  <c r="G602" i="35"/>
  <c r="F602" i="35"/>
  <c r="E602" i="35"/>
  <c r="D602" i="35"/>
  <c r="C602" i="35"/>
  <c r="Q601" i="35"/>
  <c r="P600" i="35"/>
  <c r="O600" i="35"/>
  <c r="N600" i="35"/>
  <c r="M600" i="35"/>
  <c r="L600" i="35"/>
  <c r="K600" i="35"/>
  <c r="J600" i="35"/>
  <c r="I600" i="35"/>
  <c r="H600" i="35"/>
  <c r="G600" i="35"/>
  <c r="F600" i="35"/>
  <c r="E600" i="35"/>
  <c r="D600" i="35"/>
  <c r="C600" i="35"/>
  <c r="Q599" i="35"/>
  <c r="P598" i="35"/>
  <c r="O598" i="35"/>
  <c r="N598" i="35"/>
  <c r="N595" i="35" s="1"/>
  <c r="M598" i="35"/>
  <c r="L598" i="35"/>
  <c r="K598" i="35"/>
  <c r="J598" i="35"/>
  <c r="I598" i="35"/>
  <c r="H598" i="35"/>
  <c r="G598" i="35"/>
  <c r="F598" i="35"/>
  <c r="E598" i="35"/>
  <c r="D598" i="35"/>
  <c r="C598" i="35"/>
  <c r="Q597" i="35"/>
  <c r="P596" i="35"/>
  <c r="O596" i="35"/>
  <c r="N596" i="35"/>
  <c r="M596" i="35"/>
  <c r="L596" i="35"/>
  <c r="K596" i="35"/>
  <c r="J596" i="35"/>
  <c r="I596" i="35"/>
  <c r="H596" i="35"/>
  <c r="G596" i="35"/>
  <c r="F596" i="35"/>
  <c r="E596" i="35"/>
  <c r="D596" i="35"/>
  <c r="C596" i="35"/>
  <c r="C595" i="35" s="1"/>
  <c r="D595" i="35"/>
  <c r="Q593" i="35"/>
  <c r="P592" i="35"/>
  <c r="O592" i="35"/>
  <c r="N592" i="35"/>
  <c r="M592" i="35"/>
  <c r="L592" i="35"/>
  <c r="K592" i="35"/>
  <c r="J592" i="35"/>
  <c r="I592" i="35"/>
  <c r="H592" i="35"/>
  <c r="G592" i="35"/>
  <c r="F592" i="35"/>
  <c r="E592" i="35"/>
  <c r="D592" i="35"/>
  <c r="C592" i="35"/>
  <c r="P590" i="35"/>
  <c r="O590" i="35"/>
  <c r="N590" i="35"/>
  <c r="M590" i="35"/>
  <c r="L590" i="35"/>
  <c r="K590" i="35"/>
  <c r="J590" i="35"/>
  <c r="I590" i="35"/>
  <c r="H590" i="35"/>
  <c r="G590" i="35"/>
  <c r="F590" i="35"/>
  <c r="E590" i="35"/>
  <c r="D590" i="35"/>
  <c r="C590" i="35"/>
  <c r="P586" i="35"/>
  <c r="O586" i="35"/>
  <c r="N586" i="35"/>
  <c r="M586" i="35"/>
  <c r="L586" i="35"/>
  <c r="K586" i="35"/>
  <c r="J586" i="35"/>
  <c r="I586" i="35"/>
  <c r="H586" i="35"/>
  <c r="G586" i="35"/>
  <c r="F586" i="35"/>
  <c r="E586" i="35"/>
  <c r="D586" i="35"/>
  <c r="C586" i="35"/>
  <c r="P583" i="35"/>
  <c r="O583" i="35"/>
  <c r="N583" i="35"/>
  <c r="M583" i="35"/>
  <c r="L583" i="35"/>
  <c r="K583" i="35"/>
  <c r="J583" i="35"/>
  <c r="I583" i="35"/>
  <c r="H583" i="35"/>
  <c r="G583" i="35"/>
  <c r="F583" i="35"/>
  <c r="E583" i="35"/>
  <c r="D583" i="35"/>
  <c r="C583" i="35"/>
  <c r="Q581" i="35"/>
  <c r="Q580" i="35"/>
  <c r="P579" i="35"/>
  <c r="O579" i="35"/>
  <c r="N579" i="35"/>
  <c r="M579" i="35"/>
  <c r="L579" i="35"/>
  <c r="K579" i="35"/>
  <c r="J579" i="35"/>
  <c r="I579" i="35"/>
  <c r="H579" i="35"/>
  <c r="G579" i="35"/>
  <c r="F579" i="35"/>
  <c r="E579" i="35"/>
  <c r="D579" i="35"/>
  <c r="C579" i="35"/>
  <c r="Q578" i="35"/>
  <c r="Q577" i="35"/>
  <c r="P576" i="35"/>
  <c r="O576" i="35"/>
  <c r="N576" i="35"/>
  <c r="M576" i="35"/>
  <c r="L576" i="35"/>
  <c r="K576" i="35"/>
  <c r="J576" i="35"/>
  <c r="I576" i="35"/>
  <c r="H576" i="35"/>
  <c r="G576" i="35"/>
  <c r="F576" i="35"/>
  <c r="E576" i="35"/>
  <c r="D576" i="35"/>
  <c r="C576" i="35"/>
  <c r="Q575" i="35"/>
  <c r="Q574" i="35"/>
  <c r="G573" i="35"/>
  <c r="F573" i="35"/>
  <c r="E573" i="35"/>
  <c r="Q573" i="35" s="1"/>
  <c r="D573" i="35"/>
  <c r="C573" i="35"/>
  <c r="Q571" i="35"/>
  <c r="L570" i="35"/>
  <c r="K570" i="35"/>
  <c r="J570" i="35"/>
  <c r="I570" i="35"/>
  <c r="H570" i="35"/>
  <c r="G570" i="35"/>
  <c r="F570" i="35"/>
  <c r="E570" i="35"/>
  <c r="D570" i="35"/>
  <c r="C570" i="35"/>
  <c r="Q569" i="35"/>
  <c r="Q568" i="35"/>
  <c r="Q567" i="35"/>
  <c r="P566" i="35"/>
  <c r="O566" i="35"/>
  <c r="O552" i="35" s="1"/>
  <c r="N566" i="35"/>
  <c r="M566" i="35"/>
  <c r="L566" i="35"/>
  <c r="K566" i="35"/>
  <c r="J566" i="35"/>
  <c r="I566" i="35"/>
  <c r="H566" i="35"/>
  <c r="G566" i="35"/>
  <c r="F566" i="35"/>
  <c r="E566" i="35"/>
  <c r="D566" i="35"/>
  <c r="C566" i="35"/>
  <c r="Q565" i="35"/>
  <c r="L564" i="35"/>
  <c r="K564" i="35"/>
  <c r="J564" i="35"/>
  <c r="I564" i="35"/>
  <c r="H564" i="35"/>
  <c r="G564" i="35"/>
  <c r="F564" i="35"/>
  <c r="E564" i="35"/>
  <c r="D564" i="35"/>
  <c r="C564" i="35"/>
  <c r="Q563" i="35"/>
  <c r="L562" i="35"/>
  <c r="K562" i="35"/>
  <c r="J562" i="35"/>
  <c r="I562" i="35"/>
  <c r="H562" i="35"/>
  <c r="G562" i="35"/>
  <c r="F562" i="35"/>
  <c r="E562" i="35"/>
  <c r="D562" i="35"/>
  <c r="C562" i="35"/>
  <c r="Q561" i="35"/>
  <c r="L560" i="35"/>
  <c r="K560" i="35"/>
  <c r="J560" i="35"/>
  <c r="I560" i="35"/>
  <c r="H560" i="35"/>
  <c r="G560" i="35"/>
  <c r="F560" i="35"/>
  <c r="E560" i="35"/>
  <c r="D560" i="35"/>
  <c r="C560" i="35"/>
  <c r="Q559" i="35"/>
  <c r="Q558" i="35"/>
  <c r="P557" i="35"/>
  <c r="O557" i="35"/>
  <c r="N557" i="35"/>
  <c r="M557" i="35"/>
  <c r="L557" i="35"/>
  <c r="K557" i="35"/>
  <c r="J557" i="35"/>
  <c r="I557" i="35"/>
  <c r="H557" i="35"/>
  <c r="G557" i="35"/>
  <c r="F557" i="35"/>
  <c r="E557" i="35"/>
  <c r="D557" i="35"/>
  <c r="C557" i="35"/>
  <c r="Q556" i="35"/>
  <c r="L555" i="35"/>
  <c r="K555" i="35"/>
  <c r="J555" i="35"/>
  <c r="I555" i="35"/>
  <c r="H555" i="35"/>
  <c r="G555" i="35"/>
  <c r="F555" i="35"/>
  <c r="E555" i="35"/>
  <c r="D555" i="35"/>
  <c r="C555" i="35"/>
  <c r="C552" i="35" s="1"/>
  <c r="Q554" i="35"/>
  <c r="L553" i="35"/>
  <c r="K553" i="35"/>
  <c r="J553" i="35"/>
  <c r="I553" i="35"/>
  <c r="H553" i="35"/>
  <c r="G553" i="35"/>
  <c r="F553" i="35"/>
  <c r="E553" i="35"/>
  <c r="D553" i="35"/>
  <c r="C553" i="35"/>
  <c r="P552" i="35"/>
  <c r="D552" i="35"/>
  <c r="Q551" i="35"/>
  <c r="P550" i="35"/>
  <c r="O550" i="35"/>
  <c r="N550" i="35"/>
  <c r="M550" i="35"/>
  <c r="L550" i="35"/>
  <c r="K550" i="35"/>
  <c r="J550" i="35"/>
  <c r="I550" i="35"/>
  <c r="H550" i="35"/>
  <c r="G550" i="35"/>
  <c r="F550" i="35"/>
  <c r="E550" i="35"/>
  <c r="D550" i="35"/>
  <c r="C550" i="35"/>
  <c r="Q549" i="35"/>
  <c r="P548" i="35"/>
  <c r="O548" i="35"/>
  <c r="N548" i="35"/>
  <c r="L548" i="35"/>
  <c r="K548" i="35"/>
  <c r="J548" i="35"/>
  <c r="I548" i="35"/>
  <c r="H548" i="35"/>
  <c r="G548" i="35"/>
  <c r="F548" i="35"/>
  <c r="E548" i="35"/>
  <c r="D548" i="35"/>
  <c r="C548" i="35"/>
  <c r="Q547" i="35"/>
  <c r="P546" i="35"/>
  <c r="O546" i="35"/>
  <c r="N546" i="35"/>
  <c r="M546" i="35"/>
  <c r="L546" i="35"/>
  <c r="K546" i="35"/>
  <c r="J546" i="35"/>
  <c r="I546" i="35"/>
  <c r="H546" i="35"/>
  <c r="G546" i="35"/>
  <c r="F546" i="35"/>
  <c r="E546" i="35"/>
  <c r="D546" i="35"/>
  <c r="C546" i="35"/>
  <c r="Q545" i="35"/>
  <c r="L544" i="35"/>
  <c r="K544" i="35"/>
  <c r="J544" i="35"/>
  <c r="I544" i="35"/>
  <c r="H544" i="35"/>
  <c r="G544" i="35"/>
  <c r="F544" i="35"/>
  <c r="E544" i="35"/>
  <c r="D544" i="35"/>
  <c r="C544" i="35"/>
  <c r="Q543" i="35"/>
  <c r="P542" i="35"/>
  <c r="O542" i="35"/>
  <c r="N542" i="35"/>
  <c r="L542" i="35"/>
  <c r="K542" i="35"/>
  <c r="J542" i="35"/>
  <c r="I542" i="35"/>
  <c r="H542" i="35"/>
  <c r="G542" i="35"/>
  <c r="F542" i="35"/>
  <c r="E542" i="35"/>
  <c r="D542" i="35"/>
  <c r="C542" i="35"/>
  <c r="Q541" i="35"/>
  <c r="P540" i="35"/>
  <c r="O540" i="35"/>
  <c r="N540" i="35"/>
  <c r="M540" i="35"/>
  <c r="L540" i="35"/>
  <c r="K540" i="35"/>
  <c r="J540" i="35"/>
  <c r="I540" i="35"/>
  <c r="H540" i="35"/>
  <c r="G540" i="35"/>
  <c r="F540" i="35"/>
  <c r="E540" i="35"/>
  <c r="D540" i="35"/>
  <c r="C540" i="35"/>
  <c r="Q539" i="35"/>
  <c r="L538" i="35"/>
  <c r="K538" i="35"/>
  <c r="J538" i="35"/>
  <c r="I538" i="35"/>
  <c r="H538" i="35"/>
  <c r="G538" i="35"/>
  <c r="F538" i="35"/>
  <c r="E538" i="35"/>
  <c r="D538" i="35"/>
  <c r="C538" i="35"/>
  <c r="C537" i="35" s="1"/>
  <c r="Q536" i="35"/>
  <c r="P535" i="35"/>
  <c r="P532" i="35" s="1"/>
  <c r="O535" i="35"/>
  <c r="N535" i="35"/>
  <c r="M535" i="35"/>
  <c r="L535" i="35"/>
  <c r="K535" i="35"/>
  <c r="J535" i="35"/>
  <c r="I535" i="35"/>
  <c r="H535" i="35"/>
  <c r="H532" i="35" s="1"/>
  <c r="G535" i="35"/>
  <c r="F535" i="35"/>
  <c r="E535" i="35"/>
  <c r="D535" i="35"/>
  <c r="C535" i="35"/>
  <c r="Q534" i="35"/>
  <c r="P533" i="35"/>
  <c r="O533" i="35"/>
  <c r="N533" i="35"/>
  <c r="M533" i="35"/>
  <c r="M532" i="35" s="1"/>
  <c r="L533" i="35"/>
  <c r="K533" i="35"/>
  <c r="J533" i="35"/>
  <c r="I533" i="35"/>
  <c r="I532" i="35" s="1"/>
  <c r="H533" i="35"/>
  <c r="G533" i="35"/>
  <c r="F533" i="35"/>
  <c r="E533" i="35"/>
  <c r="D533" i="35"/>
  <c r="C533" i="35"/>
  <c r="C532" i="35" s="1"/>
  <c r="O532" i="35"/>
  <c r="D532" i="35"/>
  <c r="Q531" i="35"/>
  <c r="P530" i="35"/>
  <c r="O530" i="35"/>
  <c r="N530" i="35"/>
  <c r="M530" i="35"/>
  <c r="L530" i="35"/>
  <c r="K530" i="35"/>
  <c r="J530" i="35"/>
  <c r="I530" i="35"/>
  <c r="H530" i="35"/>
  <c r="G530" i="35"/>
  <c r="F530" i="35"/>
  <c r="E530" i="35"/>
  <c r="D530" i="35"/>
  <c r="C530" i="35"/>
  <c r="Q529" i="35"/>
  <c r="P528" i="35"/>
  <c r="O528" i="35"/>
  <c r="N528" i="35"/>
  <c r="M528" i="35"/>
  <c r="L528" i="35"/>
  <c r="K528" i="35"/>
  <c r="J528" i="35"/>
  <c r="I528" i="35"/>
  <c r="H528" i="35"/>
  <c r="G528" i="35"/>
  <c r="F528" i="35"/>
  <c r="E528" i="35"/>
  <c r="D528" i="35"/>
  <c r="C528" i="35"/>
  <c r="Q527" i="35"/>
  <c r="P526" i="35"/>
  <c r="O526" i="35"/>
  <c r="N526" i="35"/>
  <c r="M526" i="35"/>
  <c r="L526" i="35"/>
  <c r="K526" i="35"/>
  <c r="J526" i="35"/>
  <c r="I526" i="35"/>
  <c r="H526" i="35"/>
  <c r="G526" i="35"/>
  <c r="F526" i="35"/>
  <c r="E526" i="35"/>
  <c r="D526" i="35"/>
  <c r="C526" i="35"/>
  <c r="Q525" i="35"/>
  <c r="P524" i="35"/>
  <c r="O524" i="35"/>
  <c r="N524" i="35"/>
  <c r="M524" i="35"/>
  <c r="L524" i="35"/>
  <c r="K524" i="35"/>
  <c r="J524" i="35"/>
  <c r="I524" i="35"/>
  <c r="H524" i="35"/>
  <c r="G524" i="35"/>
  <c r="F524" i="35"/>
  <c r="E524" i="35"/>
  <c r="D524" i="35"/>
  <c r="C524" i="35"/>
  <c r="Q523" i="35"/>
  <c r="Q522" i="35"/>
  <c r="P521" i="35"/>
  <c r="O521" i="35"/>
  <c r="N521" i="35"/>
  <c r="M521" i="35"/>
  <c r="L521" i="35"/>
  <c r="K521" i="35"/>
  <c r="J521" i="35"/>
  <c r="I521" i="35"/>
  <c r="H521" i="35"/>
  <c r="G521" i="35"/>
  <c r="F521" i="35"/>
  <c r="E521" i="35"/>
  <c r="D521" i="35"/>
  <c r="C521" i="35"/>
  <c r="Q520" i="35"/>
  <c r="P519" i="35"/>
  <c r="O519" i="35"/>
  <c r="N519" i="35"/>
  <c r="M519" i="35"/>
  <c r="L519" i="35"/>
  <c r="K519" i="35"/>
  <c r="J519" i="35"/>
  <c r="I519" i="35"/>
  <c r="H519" i="35"/>
  <c r="G519" i="35"/>
  <c r="F519" i="35"/>
  <c r="E519" i="35"/>
  <c r="D519" i="35"/>
  <c r="C519" i="35"/>
  <c r="Q518" i="35"/>
  <c r="Q517" i="35"/>
  <c r="P516" i="35"/>
  <c r="O516" i="35"/>
  <c r="N516" i="35"/>
  <c r="M516" i="35"/>
  <c r="L516" i="35"/>
  <c r="K516" i="35"/>
  <c r="J516" i="35"/>
  <c r="I516" i="35"/>
  <c r="H516" i="35"/>
  <c r="G516" i="35"/>
  <c r="F516" i="35"/>
  <c r="E516" i="35"/>
  <c r="D516" i="35"/>
  <c r="C516" i="35"/>
  <c r="Q515" i="35"/>
  <c r="P514" i="35"/>
  <c r="P513" i="35" s="1"/>
  <c r="O514" i="35"/>
  <c r="N514" i="35"/>
  <c r="M514" i="35"/>
  <c r="L514" i="35"/>
  <c r="K514" i="35"/>
  <c r="J514" i="35"/>
  <c r="I514" i="35"/>
  <c r="H514" i="35"/>
  <c r="G514" i="35"/>
  <c r="F514" i="35"/>
  <c r="E514" i="35"/>
  <c r="D514" i="35"/>
  <c r="D513" i="35" s="1"/>
  <c r="C514" i="35"/>
  <c r="Q512" i="35"/>
  <c r="P511" i="35"/>
  <c r="O511" i="35"/>
  <c r="N511" i="35"/>
  <c r="M511" i="35"/>
  <c r="L511" i="35"/>
  <c r="K511" i="35"/>
  <c r="J511" i="35"/>
  <c r="I511" i="35"/>
  <c r="H511" i="35"/>
  <c r="G511" i="35"/>
  <c r="F511" i="35"/>
  <c r="E511" i="35"/>
  <c r="D511" i="35"/>
  <c r="C511" i="35"/>
  <c r="Q510" i="35"/>
  <c r="P509" i="35"/>
  <c r="O509" i="35"/>
  <c r="N509" i="35"/>
  <c r="M509" i="35"/>
  <c r="L509" i="35"/>
  <c r="K509" i="35"/>
  <c r="J509" i="35"/>
  <c r="I509" i="35"/>
  <c r="H509" i="35"/>
  <c r="G509" i="35"/>
  <c r="F509" i="35"/>
  <c r="E509" i="35"/>
  <c r="D509" i="35"/>
  <c r="C509" i="35"/>
  <c r="Q508" i="35"/>
  <c r="P507" i="35"/>
  <c r="O507" i="35"/>
  <c r="N507" i="35"/>
  <c r="M507" i="35"/>
  <c r="L507" i="35"/>
  <c r="K507" i="35"/>
  <c r="J507" i="35"/>
  <c r="I507" i="35"/>
  <c r="H507" i="35"/>
  <c r="G507" i="35"/>
  <c r="F507" i="35"/>
  <c r="E507" i="35"/>
  <c r="D507" i="35"/>
  <c r="C507" i="35"/>
  <c r="Q506" i="35"/>
  <c r="L505" i="35"/>
  <c r="K505" i="35"/>
  <c r="J505" i="35"/>
  <c r="I505" i="35"/>
  <c r="H505" i="35"/>
  <c r="G505" i="35"/>
  <c r="F505" i="35"/>
  <c r="E505" i="35"/>
  <c r="D505" i="35"/>
  <c r="C505" i="35"/>
  <c r="Q504" i="35"/>
  <c r="P503" i="35"/>
  <c r="O503" i="35"/>
  <c r="N503" i="35"/>
  <c r="M503" i="35"/>
  <c r="L503" i="35"/>
  <c r="K503" i="35"/>
  <c r="J503" i="35"/>
  <c r="I503" i="35"/>
  <c r="H503" i="35"/>
  <c r="G503" i="35"/>
  <c r="F503" i="35"/>
  <c r="E503" i="35"/>
  <c r="E496" i="35" s="1"/>
  <c r="D503" i="35"/>
  <c r="C503" i="35"/>
  <c r="Q502" i="35"/>
  <c r="P501" i="35"/>
  <c r="O501" i="35"/>
  <c r="N501" i="35"/>
  <c r="M501" i="35"/>
  <c r="L501" i="35"/>
  <c r="K501" i="35"/>
  <c r="J501" i="35"/>
  <c r="I501" i="35"/>
  <c r="H501" i="35"/>
  <c r="G501" i="35"/>
  <c r="F501" i="35"/>
  <c r="E501" i="35"/>
  <c r="D501" i="35"/>
  <c r="C501" i="35"/>
  <c r="Q500" i="35"/>
  <c r="P499" i="35"/>
  <c r="O499" i="35"/>
  <c r="N499" i="35"/>
  <c r="M499" i="35"/>
  <c r="L499" i="35"/>
  <c r="K499" i="35"/>
  <c r="J499" i="35"/>
  <c r="I499" i="35"/>
  <c r="H499" i="35"/>
  <c r="G499" i="35"/>
  <c r="F499" i="35"/>
  <c r="E499" i="35"/>
  <c r="D499" i="35"/>
  <c r="C499" i="35"/>
  <c r="C496" i="35" s="1"/>
  <c r="Q498" i="35"/>
  <c r="P497" i="35"/>
  <c r="O497" i="35"/>
  <c r="N497" i="35"/>
  <c r="M497" i="35"/>
  <c r="L497" i="35"/>
  <c r="K497" i="35"/>
  <c r="J497" i="35"/>
  <c r="I497" i="35"/>
  <c r="H497" i="35"/>
  <c r="G497" i="35"/>
  <c r="F497" i="35"/>
  <c r="E497" i="35"/>
  <c r="D497" i="35"/>
  <c r="D496" i="35" s="1"/>
  <c r="C497" i="35"/>
  <c r="L496" i="35"/>
  <c r="Q495" i="35"/>
  <c r="P494" i="35"/>
  <c r="O494" i="35"/>
  <c r="N494" i="35"/>
  <c r="M494" i="35"/>
  <c r="L494" i="35"/>
  <c r="K494" i="35"/>
  <c r="J494" i="35"/>
  <c r="I494" i="35"/>
  <c r="H494" i="35"/>
  <c r="G494" i="35"/>
  <c r="F494" i="35"/>
  <c r="E494" i="35"/>
  <c r="D494" i="35"/>
  <c r="C494" i="35"/>
  <c r="Q493" i="35"/>
  <c r="L492" i="35"/>
  <c r="K492" i="35"/>
  <c r="J492" i="35"/>
  <c r="I492" i="35"/>
  <c r="H492" i="35"/>
  <c r="G492" i="35"/>
  <c r="F492" i="35"/>
  <c r="E492" i="35"/>
  <c r="D492" i="35"/>
  <c r="C492" i="35"/>
  <c r="Q491" i="35"/>
  <c r="P490" i="35"/>
  <c r="O490" i="35"/>
  <c r="N490" i="35"/>
  <c r="M490" i="35"/>
  <c r="L490" i="35"/>
  <c r="K490" i="35"/>
  <c r="J490" i="35"/>
  <c r="I490" i="35"/>
  <c r="H490" i="35"/>
  <c r="G490" i="35"/>
  <c r="F490" i="35"/>
  <c r="E490" i="35"/>
  <c r="D490" i="35"/>
  <c r="D487" i="35" s="1"/>
  <c r="C490" i="35"/>
  <c r="Q489" i="35"/>
  <c r="P488" i="35"/>
  <c r="O488" i="35"/>
  <c r="O487" i="35" s="1"/>
  <c r="N488" i="35"/>
  <c r="M488" i="35"/>
  <c r="L488" i="35"/>
  <c r="K488" i="35"/>
  <c r="J488" i="35"/>
  <c r="I488" i="35"/>
  <c r="I487" i="35" s="1"/>
  <c r="H488" i="35"/>
  <c r="G488" i="35"/>
  <c r="F488" i="35"/>
  <c r="E488" i="35"/>
  <c r="D488" i="35"/>
  <c r="C488" i="35"/>
  <c r="G487" i="35"/>
  <c r="Q486" i="35"/>
  <c r="P485" i="35"/>
  <c r="O485" i="35"/>
  <c r="N485" i="35"/>
  <c r="M485" i="35"/>
  <c r="L485" i="35"/>
  <c r="K485" i="35"/>
  <c r="J485" i="35"/>
  <c r="I485" i="35"/>
  <c r="H485" i="35"/>
  <c r="G485" i="35"/>
  <c r="F485" i="35"/>
  <c r="E485" i="35"/>
  <c r="D485" i="35"/>
  <c r="C485" i="35"/>
  <c r="C478" i="35" s="1"/>
  <c r="Q484" i="35"/>
  <c r="P483" i="35"/>
  <c r="O483" i="35"/>
  <c r="N483" i="35"/>
  <c r="M483" i="35"/>
  <c r="L483" i="35"/>
  <c r="K483" i="35"/>
  <c r="J483" i="35"/>
  <c r="I483" i="35"/>
  <c r="H483" i="35"/>
  <c r="G483" i="35"/>
  <c r="F483" i="35"/>
  <c r="E483" i="35"/>
  <c r="D483" i="35"/>
  <c r="C483" i="35"/>
  <c r="Q482" i="35"/>
  <c r="P481" i="35"/>
  <c r="O481" i="35"/>
  <c r="N481" i="35"/>
  <c r="M481" i="35"/>
  <c r="L481" i="35"/>
  <c r="K481" i="35"/>
  <c r="J481" i="35"/>
  <c r="I481" i="35"/>
  <c r="H481" i="35"/>
  <c r="G481" i="35"/>
  <c r="F481" i="35"/>
  <c r="E481" i="35"/>
  <c r="Q481" i="35" s="1"/>
  <c r="D481" i="35"/>
  <c r="C481" i="35"/>
  <c r="Q480" i="35"/>
  <c r="P479" i="35"/>
  <c r="O479" i="35"/>
  <c r="N479" i="35"/>
  <c r="M479" i="35"/>
  <c r="L479" i="35"/>
  <c r="K479" i="35"/>
  <c r="J479" i="35"/>
  <c r="I479" i="35"/>
  <c r="H479" i="35"/>
  <c r="G479" i="35"/>
  <c r="F479" i="35"/>
  <c r="E479" i="35"/>
  <c r="D479" i="35"/>
  <c r="D478" i="35" s="1"/>
  <c r="C479" i="35"/>
  <c r="Q477" i="35"/>
  <c r="P476" i="35"/>
  <c r="O476" i="35"/>
  <c r="N476" i="35"/>
  <c r="M476" i="35"/>
  <c r="L476" i="35"/>
  <c r="K476" i="35"/>
  <c r="J476" i="35"/>
  <c r="I476" i="35"/>
  <c r="H476" i="35"/>
  <c r="G476" i="35"/>
  <c r="F476" i="35"/>
  <c r="E476" i="35"/>
  <c r="D476" i="35"/>
  <c r="D467" i="35" s="1"/>
  <c r="C476" i="35"/>
  <c r="Q475" i="35"/>
  <c r="P474" i="35"/>
  <c r="O474" i="35"/>
  <c r="N474" i="35"/>
  <c r="M474" i="35"/>
  <c r="L474" i="35"/>
  <c r="K474" i="35"/>
  <c r="J474" i="35"/>
  <c r="I474" i="35"/>
  <c r="H474" i="35"/>
  <c r="G474" i="35"/>
  <c r="Q474" i="35" s="1"/>
  <c r="F474" i="35"/>
  <c r="E474" i="35"/>
  <c r="D474" i="35"/>
  <c r="C474" i="35"/>
  <c r="Q473" i="35"/>
  <c r="P472" i="35"/>
  <c r="O472" i="35"/>
  <c r="N472" i="35"/>
  <c r="M472" i="35"/>
  <c r="L472" i="35"/>
  <c r="K472" i="35"/>
  <c r="J472" i="35"/>
  <c r="I472" i="35"/>
  <c r="H472" i="35"/>
  <c r="G472" i="35"/>
  <c r="F472" i="35"/>
  <c r="E472" i="35"/>
  <c r="D472" i="35"/>
  <c r="C472" i="35"/>
  <c r="Q471" i="35"/>
  <c r="P470" i="35"/>
  <c r="O470" i="35"/>
  <c r="N470" i="35"/>
  <c r="M470" i="35"/>
  <c r="L470" i="35"/>
  <c r="K470" i="35"/>
  <c r="J470" i="35"/>
  <c r="I470" i="35"/>
  <c r="H470" i="35"/>
  <c r="G470" i="35"/>
  <c r="F470" i="35"/>
  <c r="E470" i="35"/>
  <c r="D470" i="35"/>
  <c r="C470" i="35"/>
  <c r="P468" i="35"/>
  <c r="O468" i="35"/>
  <c r="N468" i="35"/>
  <c r="M468" i="35"/>
  <c r="M467" i="35" s="1"/>
  <c r="L468" i="35"/>
  <c r="K468" i="35"/>
  <c r="J468" i="35"/>
  <c r="I468" i="35"/>
  <c r="H468" i="35"/>
  <c r="G468" i="35"/>
  <c r="F468" i="35"/>
  <c r="E468" i="35"/>
  <c r="D468" i="35"/>
  <c r="C468" i="35"/>
  <c r="C467" i="35" s="1"/>
  <c r="Q465" i="35"/>
  <c r="P464" i="35"/>
  <c r="O464" i="35"/>
  <c r="O463" i="35" s="1"/>
  <c r="N464" i="35"/>
  <c r="M464" i="35"/>
  <c r="M463" i="35" s="1"/>
  <c r="L464" i="35"/>
  <c r="K464" i="35"/>
  <c r="J464" i="35"/>
  <c r="J463" i="35" s="1"/>
  <c r="I464" i="35"/>
  <c r="I463" i="35" s="1"/>
  <c r="H464" i="35"/>
  <c r="G464" i="35"/>
  <c r="G463" i="35" s="1"/>
  <c r="F464" i="35"/>
  <c r="F463" i="35" s="1"/>
  <c r="E464" i="35"/>
  <c r="D464" i="35"/>
  <c r="C464" i="35"/>
  <c r="C463" i="35" s="1"/>
  <c r="P463" i="35"/>
  <c r="N463" i="35"/>
  <c r="L463" i="35"/>
  <c r="K463" i="35"/>
  <c r="H463" i="35"/>
  <c r="D463" i="35"/>
  <c r="Q462" i="35"/>
  <c r="Q461" i="35"/>
  <c r="P460" i="35"/>
  <c r="P459" i="35" s="1"/>
  <c r="O460" i="35"/>
  <c r="O459" i="35" s="1"/>
  <c r="N460" i="35"/>
  <c r="N459" i="35" s="1"/>
  <c r="M460" i="35"/>
  <c r="M459" i="35" s="1"/>
  <c r="L460" i="35"/>
  <c r="L459" i="35" s="1"/>
  <c r="K460" i="35"/>
  <c r="K459" i="35" s="1"/>
  <c r="J460" i="35"/>
  <c r="J459" i="35" s="1"/>
  <c r="I460" i="35"/>
  <c r="I459" i="35" s="1"/>
  <c r="H460" i="35"/>
  <c r="H459" i="35" s="1"/>
  <c r="G460" i="35"/>
  <c r="G459" i="35" s="1"/>
  <c r="F460" i="35"/>
  <c r="F459" i="35" s="1"/>
  <c r="E460" i="35"/>
  <c r="D460" i="35"/>
  <c r="D459" i="35" s="1"/>
  <c r="C460" i="35"/>
  <c r="C459" i="35" s="1"/>
  <c r="Q458" i="35"/>
  <c r="Q457" i="35"/>
  <c r="Q456" i="35"/>
  <c r="Q455" i="35"/>
  <c r="Q454" i="35"/>
  <c r="P453" i="35"/>
  <c r="P452" i="35" s="1"/>
  <c r="O453" i="35"/>
  <c r="O452" i="35" s="1"/>
  <c r="N453" i="35"/>
  <c r="N452" i="35" s="1"/>
  <c r="M453" i="35"/>
  <c r="M452" i="35" s="1"/>
  <c r="L453" i="35"/>
  <c r="L452" i="35" s="1"/>
  <c r="K453" i="35"/>
  <c r="K452" i="35" s="1"/>
  <c r="J453" i="35"/>
  <c r="J452" i="35" s="1"/>
  <c r="I453" i="35"/>
  <c r="I452" i="35" s="1"/>
  <c r="H453" i="35"/>
  <c r="H452" i="35" s="1"/>
  <c r="G453" i="35"/>
  <c r="G452" i="35" s="1"/>
  <c r="F453" i="35"/>
  <c r="F452" i="35" s="1"/>
  <c r="E453" i="35"/>
  <c r="E452" i="35" s="1"/>
  <c r="D453" i="35"/>
  <c r="D452" i="35" s="1"/>
  <c r="C453" i="35"/>
  <c r="C452" i="35" s="1"/>
  <c r="Q451" i="35"/>
  <c r="Q450" i="35"/>
  <c r="P449" i="35"/>
  <c r="P448" i="35" s="1"/>
  <c r="O449" i="35"/>
  <c r="O448" i="35" s="1"/>
  <c r="N449" i="35"/>
  <c r="N448" i="35" s="1"/>
  <c r="M449" i="35"/>
  <c r="M448" i="35" s="1"/>
  <c r="L449" i="35"/>
  <c r="L448" i="35" s="1"/>
  <c r="K449" i="35"/>
  <c r="K448" i="35" s="1"/>
  <c r="J449" i="35"/>
  <c r="J448" i="35" s="1"/>
  <c r="I449" i="35"/>
  <c r="I448" i="35" s="1"/>
  <c r="H449" i="35"/>
  <c r="H448" i="35" s="1"/>
  <c r="G449" i="35"/>
  <c r="G448" i="35" s="1"/>
  <c r="F449" i="35"/>
  <c r="F448" i="35" s="1"/>
  <c r="E449" i="35"/>
  <c r="E448" i="35" s="1"/>
  <c r="D449" i="35"/>
  <c r="C449" i="35"/>
  <c r="C448" i="35" s="1"/>
  <c r="D448" i="35"/>
  <c r="Q447" i="35"/>
  <c r="Q446" i="35"/>
  <c r="P445" i="35"/>
  <c r="P444" i="35" s="1"/>
  <c r="O445" i="35"/>
  <c r="O444" i="35" s="1"/>
  <c r="N445" i="35"/>
  <c r="N444" i="35" s="1"/>
  <c r="M445" i="35"/>
  <c r="M444" i="35" s="1"/>
  <c r="L445" i="35"/>
  <c r="L444" i="35" s="1"/>
  <c r="K445" i="35"/>
  <c r="K444" i="35" s="1"/>
  <c r="J445" i="35"/>
  <c r="J444" i="35" s="1"/>
  <c r="I445" i="35"/>
  <c r="I444" i="35" s="1"/>
  <c r="H445" i="35"/>
  <c r="H444" i="35" s="1"/>
  <c r="G445" i="35"/>
  <c r="G444" i="35" s="1"/>
  <c r="F445" i="35"/>
  <c r="F444" i="35" s="1"/>
  <c r="E445" i="35"/>
  <c r="E444" i="35" s="1"/>
  <c r="D445" i="35"/>
  <c r="D444" i="35" s="1"/>
  <c r="C445" i="35"/>
  <c r="C444" i="35"/>
  <c r="Q443" i="35"/>
  <c r="L442" i="35"/>
  <c r="K442" i="35"/>
  <c r="J442" i="35"/>
  <c r="I442" i="35"/>
  <c r="H442" i="35"/>
  <c r="G442" i="35"/>
  <c r="F442" i="35"/>
  <c r="E442" i="35"/>
  <c r="D442" i="35"/>
  <c r="C442" i="35"/>
  <c r="Q441" i="35"/>
  <c r="P440" i="35"/>
  <c r="P439" i="35" s="1"/>
  <c r="O440" i="35"/>
  <c r="O439" i="35" s="1"/>
  <c r="N440" i="35"/>
  <c r="M440" i="35"/>
  <c r="M439" i="35" s="1"/>
  <c r="L440" i="35"/>
  <c r="L439" i="35" s="1"/>
  <c r="K440" i="35"/>
  <c r="K439" i="35" s="1"/>
  <c r="J440" i="35"/>
  <c r="J439" i="35" s="1"/>
  <c r="I440" i="35"/>
  <c r="H440" i="35"/>
  <c r="H439" i="35" s="1"/>
  <c r="G440" i="35"/>
  <c r="F440" i="35"/>
  <c r="F439" i="35" s="1"/>
  <c r="E440" i="35"/>
  <c r="D440" i="35"/>
  <c r="C440" i="35"/>
  <c r="C439" i="35" s="1"/>
  <c r="N439" i="35"/>
  <c r="G439" i="35"/>
  <c r="D439" i="35"/>
  <c r="Q437" i="35"/>
  <c r="P436" i="35"/>
  <c r="O436" i="35"/>
  <c r="N436" i="35"/>
  <c r="M436" i="35"/>
  <c r="L436" i="35"/>
  <c r="K436" i="35"/>
  <c r="J436" i="35"/>
  <c r="I436" i="35"/>
  <c r="H436" i="35"/>
  <c r="G436" i="35"/>
  <c r="F436" i="35"/>
  <c r="E436" i="35"/>
  <c r="D436" i="35"/>
  <c r="C436" i="35"/>
  <c r="Q435" i="35"/>
  <c r="P434" i="35"/>
  <c r="O434" i="35"/>
  <c r="N434" i="35"/>
  <c r="M434" i="35"/>
  <c r="L434" i="35"/>
  <c r="K434" i="35"/>
  <c r="J434" i="35"/>
  <c r="I434" i="35"/>
  <c r="H434" i="35"/>
  <c r="G434" i="35"/>
  <c r="F434" i="35"/>
  <c r="E434" i="35"/>
  <c r="D434" i="35"/>
  <c r="C434" i="35"/>
  <c r="Q433" i="35"/>
  <c r="P432" i="35"/>
  <c r="O432" i="35"/>
  <c r="N432" i="35"/>
  <c r="M432" i="35"/>
  <c r="L432" i="35"/>
  <c r="K432" i="35"/>
  <c r="J432" i="35"/>
  <c r="I432" i="35"/>
  <c r="H432" i="35"/>
  <c r="G432" i="35"/>
  <c r="F432" i="35"/>
  <c r="E432" i="35"/>
  <c r="D432" i="35"/>
  <c r="C432" i="35"/>
  <c r="Q431" i="35"/>
  <c r="Q430" i="35"/>
  <c r="Q429" i="35"/>
  <c r="P428" i="35"/>
  <c r="O428" i="35"/>
  <c r="N428" i="35"/>
  <c r="M428" i="35"/>
  <c r="L428" i="35"/>
  <c r="K428" i="35"/>
  <c r="J428" i="35"/>
  <c r="I428" i="35"/>
  <c r="H428" i="35"/>
  <c r="G428" i="35"/>
  <c r="F428" i="35"/>
  <c r="E428" i="35"/>
  <c r="D428" i="35"/>
  <c r="D427" i="35" s="1"/>
  <c r="C428" i="35"/>
  <c r="C427" i="35" s="1"/>
  <c r="Q426" i="35"/>
  <c r="L425" i="35"/>
  <c r="K425" i="35"/>
  <c r="J425" i="35"/>
  <c r="I425" i="35"/>
  <c r="H425" i="35"/>
  <c r="G425" i="35"/>
  <c r="F425" i="35"/>
  <c r="E425" i="35"/>
  <c r="D425" i="35"/>
  <c r="C425" i="35"/>
  <c r="Q424" i="35"/>
  <c r="P423" i="35"/>
  <c r="P420" i="35" s="1"/>
  <c r="O423" i="35"/>
  <c r="N423" i="35"/>
  <c r="M423" i="35"/>
  <c r="L423" i="35"/>
  <c r="K423" i="35"/>
  <c r="J423" i="35"/>
  <c r="I423" i="35"/>
  <c r="H423" i="35"/>
  <c r="G423" i="35"/>
  <c r="F423" i="35"/>
  <c r="F420" i="35" s="1"/>
  <c r="E423" i="35"/>
  <c r="D423" i="35"/>
  <c r="C423" i="35"/>
  <c r="Q422" i="35"/>
  <c r="P421" i="35"/>
  <c r="O421" i="35"/>
  <c r="O420" i="35" s="1"/>
  <c r="N421" i="35"/>
  <c r="M421" i="35"/>
  <c r="M420" i="35" s="1"/>
  <c r="L421" i="35"/>
  <c r="K421" i="35"/>
  <c r="J421" i="35"/>
  <c r="I421" i="35"/>
  <c r="H421" i="35"/>
  <c r="E421" i="35"/>
  <c r="D421" i="35"/>
  <c r="C421" i="35"/>
  <c r="E420" i="35"/>
  <c r="C420" i="35"/>
  <c r="Q419" i="35"/>
  <c r="P418" i="35"/>
  <c r="O418" i="35"/>
  <c r="O417" i="35" s="1"/>
  <c r="N418" i="35"/>
  <c r="M418" i="35"/>
  <c r="M417" i="35" s="1"/>
  <c r="L418" i="35"/>
  <c r="L417" i="35" s="1"/>
  <c r="K418" i="35"/>
  <c r="K417" i="35" s="1"/>
  <c r="J418" i="35"/>
  <c r="I418" i="35"/>
  <c r="I417" i="35" s="1"/>
  <c r="H418" i="35"/>
  <c r="H417" i="35" s="1"/>
  <c r="G418" i="35"/>
  <c r="G417" i="35" s="1"/>
  <c r="F418" i="35"/>
  <c r="E418" i="35"/>
  <c r="D418" i="35"/>
  <c r="D417" i="35" s="1"/>
  <c r="C418" i="35"/>
  <c r="C417" i="35" s="1"/>
  <c r="P417" i="35"/>
  <c r="N417" i="35"/>
  <c r="J417" i="35"/>
  <c r="F417" i="35"/>
  <c r="Q416" i="35"/>
  <c r="Q415" i="35"/>
  <c r="L414" i="35"/>
  <c r="K414" i="35"/>
  <c r="J414" i="35"/>
  <c r="I414" i="35"/>
  <c r="H414" i="35"/>
  <c r="G414" i="35"/>
  <c r="F414" i="35"/>
  <c r="E414" i="35"/>
  <c r="D414" i="35"/>
  <c r="C414" i="35"/>
  <c r="Q413" i="35"/>
  <c r="Q412" i="35"/>
  <c r="P411" i="35"/>
  <c r="P410" i="35" s="1"/>
  <c r="O411" i="35"/>
  <c r="N411" i="35"/>
  <c r="N410" i="35" s="1"/>
  <c r="M411" i="35"/>
  <c r="L411" i="35"/>
  <c r="L410" i="35" s="1"/>
  <c r="K411" i="35"/>
  <c r="J411" i="35"/>
  <c r="J410" i="35" s="1"/>
  <c r="I411" i="35"/>
  <c r="H411" i="35"/>
  <c r="H410" i="35" s="1"/>
  <c r="G411" i="35"/>
  <c r="F411" i="35"/>
  <c r="F410" i="35" s="1"/>
  <c r="E411" i="35"/>
  <c r="D411" i="35"/>
  <c r="D410" i="35" s="1"/>
  <c r="C411" i="35"/>
  <c r="O410" i="35"/>
  <c r="M410" i="35"/>
  <c r="E410" i="35"/>
  <c r="C410" i="35"/>
  <c r="Q409" i="35"/>
  <c r="Q408" i="35"/>
  <c r="Q407" i="35"/>
  <c r="Q406" i="35"/>
  <c r="P405" i="35"/>
  <c r="P404" i="35" s="1"/>
  <c r="O405" i="35"/>
  <c r="N405" i="35"/>
  <c r="N404" i="35" s="1"/>
  <c r="M405" i="35"/>
  <c r="L405" i="35"/>
  <c r="L404" i="35" s="1"/>
  <c r="K405" i="35"/>
  <c r="J405" i="35"/>
  <c r="J404" i="35" s="1"/>
  <c r="I405" i="35"/>
  <c r="H405" i="35"/>
  <c r="H404" i="35" s="1"/>
  <c r="G405" i="35"/>
  <c r="G404" i="35" s="1"/>
  <c r="F405" i="35"/>
  <c r="F404" i="35" s="1"/>
  <c r="E405" i="35"/>
  <c r="E404" i="35" s="1"/>
  <c r="D405" i="35"/>
  <c r="D404" i="35" s="1"/>
  <c r="C405" i="35"/>
  <c r="O404" i="35"/>
  <c r="M404" i="35"/>
  <c r="K404" i="35"/>
  <c r="I404" i="35"/>
  <c r="C404" i="35"/>
  <c r="Q403" i="35"/>
  <c r="Q402" i="35"/>
  <c r="P401" i="35"/>
  <c r="P400" i="35" s="1"/>
  <c r="O401" i="35"/>
  <c r="O400" i="35" s="1"/>
  <c r="N401" i="35"/>
  <c r="N400" i="35" s="1"/>
  <c r="M401" i="35"/>
  <c r="L401" i="35"/>
  <c r="L400" i="35" s="1"/>
  <c r="K401" i="35"/>
  <c r="K400" i="35" s="1"/>
  <c r="J401" i="35"/>
  <c r="J400" i="35" s="1"/>
  <c r="I401" i="35"/>
  <c r="H401" i="35"/>
  <c r="H400" i="35" s="1"/>
  <c r="G401" i="35"/>
  <c r="G400" i="35" s="1"/>
  <c r="F401" i="35"/>
  <c r="F400" i="35" s="1"/>
  <c r="E401" i="35"/>
  <c r="E400" i="35" s="1"/>
  <c r="D401" i="35"/>
  <c r="D400" i="35" s="1"/>
  <c r="C401" i="35"/>
  <c r="C400" i="35" s="1"/>
  <c r="M400" i="35"/>
  <c r="I400" i="35"/>
  <c r="Q399" i="35"/>
  <c r="Q398" i="35"/>
  <c r="Q397" i="35"/>
  <c r="P396" i="35"/>
  <c r="O396" i="35"/>
  <c r="N396" i="35"/>
  <c r="M396" i="35"/>
  <c r="L396" i="35"/>
  <c r="K396" i="35"/>
  <c r="J396" i="35"/>
  <c r="I396" i="35"/>
  <c r="H396" i="35"/>
  <c r="G396" i="35"/>
  <c r="F396" i="35"/>
  <c r="E396" i="35"/>
  <c r="D396" i="35"/>
  <c r="C396" i="35"/>
  <c r="Q395" i="35"/>
  <c r="Q394" i="35"/>
  <c r="Q393" i="35"/>
  <c r="Q392" i="35"/>
  <c r="Q391" i="35"/>
  <c r="P390" i="35"/>
  <c r="P387" i="35" s="1"/>
  <c r="O390" i="35"/>
  <c r="N390" i="35"/>
  <c r="M390" i="35"/>
  <c r="L390" i="35"/>
  <c r="K390" i="35"/>
  <c r="J390" i="35"/>
  <c r="I390" i="35"/>
  <c r="H390" i="35"/>
  <c r="G390" i="35"/>
  <c r="F390" i="35"/>
  <c r="E390" i="35"/>
  <c r="D390" i="35"/>
  <c r="C390" i="35"/>
  <c r="Q389" i="35"/>
  <c r="L388" i="35"/>
  <c r="L387" i="35" s="1"/>
  <c r="K388" i="35"/>
  <c r="K387" i="35" s="1"/>
  <c r="J388" i="35"/>
  <c r="I388" i="35"/>
  <c r="H388" i="35"/>
  <c r="G388" i="35"/>
  <c r="F388" i="35"/>
  <c r="E388" i="35"/>
  <c r="D388" i="35"/>
  <c r="D387" i="35" s="1"/>
  <c r="C388" i="35"/>
  <c r="C387" i="35" s="1"/>
  <c r="Q386" i="35"/>
  <c r="Q385" i="35"/>
  <c r="Q384" i="35"/>
  <c r="Q383" i="35"/>
  <c r="Q382" i="35"/>
  <c r="P381" i="35"/>
  <c r="O381" i="35"/>
  <c r="N381" i="35"/>
  <c r="M381" i="35"/>
  <c r="L381" i="35"/>
  <c r="K381" i="35"/>
  <c r="J381" i="35"/>
  <c r="I381" i="35"/>
  <c r="H381" i="35"/>
  <c r="G381" i="35"/>
  <c r="F381" i="35"/>
  <c r="E381" i="35"/>
  <c r="D381" i="35"/>
  <c r="C381" i="35"/>
  <c r="Q380" i="35"/>
  <c r="P379" i="35"/>
  <c r="O379" i="35"/>
  <c r="N379" i="35"/>
  <c r="M379" i="35"/>
  <c r="L379" i="35"/>
  <c r="K379" i="35"/>
  <c r="J379" i="35"/>
  <c r="I379" i="35"/>
  <c r="H379" i="35"/>
  <c r="G379" i="35"/>
  <c r="F379" i="35"/>
  <c r="E379" i="35"/>
  <c r="D379" i="35"/>
  <c r="C379" i="35"/>
  <c r="Q378" i="35"/>
  <c r="Q377" i="35"/>
  <c r="P376" i="35"/>
  <c r="O376" i="35"/>
  <c r="N376" i="35"/>
  <c r="M376" i="35"/>
  <c r="L376" i="35"/>
  <c r="K376" i="35"/>
  <c r="J376" i="35"/>
  <c r="I376" i="35"/>
  <c r="H376" i="35"/>
  <c r="G376" i="35"/>
  <c r="F376" i="35"/>
  <c r="E376" i="35"/>
  <c r="D376" i="35"/>
  <c r="C376" i="35"/>
  <c r="Q375" i="35"/>
  <c r="P374" i="35"/>
  <c r="O374" i="35"/>
  <c r="N374" i="35"/>
  <c r="M374" i="35"/>
  <c r="L374" i="35"/>
  <c r="K374" i="35"/>
  <c r="J374" i="35"/>
  <c r="I374" i="35"/>
  <c r="H374" i="35"/>
  <c r="G374" i="35"/>
  <c r="F374" i="35"/>
  <c r="E374" i="35"/>
  <c r="D374" i="35"/>
  <c r="C374" i="35"/>
  <c r="Q373" i="35"/>
  <c r="Q372" i="35"/>
  <c r="Q371" i="35"/>
  <c r="Q370" i="35"/>
  <c r="Q369" i="35"/>
  <c r="P368" i="35"/>
  <c r="O368" i="35"/>
  <c r="N368" i="35"/>
  <c r="M368" i="35"/>
  <c r="L368" i="35"/>
  <c r="K368" i="35"/>
  <c r="J368" i="35"/>
  <c r="I368" i="35"/>
  <c r="H368" i="35"/>
  <c r="G368" i="35"/>
  <c r="F368" i="35"/>
  <c r="E368" i="35"/>
  <c r="D368" i="35"/>
  <c r="C368" i="35"/>
  <c r="Q367" i="35"/>
  <c r="Q366" i="35"/>
  <c r="Q365" i="35"/>
  <c r="Q364" i="35"/>
  <c r="Q363" i="35"/>
  <c r="Q362" i="35"/>
  <c r="P361" i="35"/>
  <c r="O361" i="35"/>
  <c r="N361" i="35"/>
  <c r="M361" i="35"/>
  <c r="L361" i="35"/>
  <c r="K361" i="35"/>
  <c r="J361" i="35"/>
  <c r="I361" i="35"/>
  <c r="H361" i="35"/>
  <c r="G361" i="35"/>
  <c r="F361" i="35"/>
  <c r="E361" i="35"/>
  <c r="D361" i="35"/>
  <c r="C361" i="35"/>
  <c r="C360" i="35"/>
  <c r="Q358" i="35"/>
  <c r="Q357" i="35"/>
  <c r="Q356" i="35"/>
  <c r="Q355" i="35"/>
  <c r="Q354" i="35"/>
  <c r="P353" i="35"/>
  <c r="O353" i="35"/>
  <c r="N353" i="35"/>
  <c r="M353" i="35"/>
  <c r="L353" i="35"/>
  <c r="K353" i="35"/>
  <c r="J353" i="35"/>
  <c r="I353" i="35"/>
  <c r="H353" i="35"/>
  <c r="G353" i="35"/>
  <c r="F353" i="35"/>
  <c r="E353" i="35"/>
  <c r="D353" i="35"/>
  <c r="C353" i="35"/>
  <c r="Q352" i="35"/>
  <c r="Q351" i="35"/>
  <c r="P350" i="35"/>
  <c r="O350" i="35"/>
  <c r="N350" i="35"/>
  <c r="M350" i="35"/>
  <c r="L350" i="35"/>
  <c r="K350" i="35"/>
  <c r="J350" i="35"/>
  <c r="I350" i="35"/>
  <c r="H350" i="35"/>
  <c r="G350" i="35"/>
  <c r="F350" i="35"/>
  <c r="E350" i="35"/>
  <c r="D350" i="35"/>
  <c r="C350" i="35"/>
  <c r="Q349" i="35"/>
  <c r="P348" i="35"/>
  <c r="O348" i="35"/>
  <c r="N348" i="35"/>
  <c r="M348" i="35"/>
  <c r="L348" i="35"/>
  <c r="K348" i="35"/>
  <c r="J348" i="35"/>
  <c r="I348" i="35"/>
  <c r="H348" i="35"/>
  <c r="G348" i="35"/>
  <c r="F348" i="35"/>
  <c r="E348" i="35"/>
  <c r="D348" i="35"/>
  <c r="C348" i="35"/>
  <c r="Q347" i="35"/>
  <c r="P346" i="35"/>
  <c r="O346" i="35"/>
  <c r="N346" i="35"/>
  <c r="M346" i="35"/>
  <c r="L346" i="35"/>
  <c r="K346" i="35"/>
  <c r="J346" i="35"/>
  <c r="I346" i="35"/>
  <c r="H346" i="35"/>
  <c r="G346" i="35"/>
  <c r="F346" i="35"/>
  <c r="E346" i="35"/>
  <c r="D346" i="35"/>
  <c r="C346" i="35"/>
  <c r="Q345" i="35"/>
  <c r="P344" i="35"/>
  <c r="O344" i="35"/>
  <c r="N344" i="35"/>
  <c r="M344" i="35"/>
  <c r="L344" i="35"/>
  <c r="K344" i="35"/>
  <c r="J344" i="35"/>
  <c r="I344" i="35"/>
  <c r="H344" i="35"/>
  <c r="G344" i="35"/>
  <c r="F344" i="35"/>
  <c r="E344" i="35"/>
  <c r="D344" i="35"/>
  <c r="C344" i="35"/>
  <c r="Q343" i="35"/>
  <c r="P342" i="35"/>
  <c r="O342" i="35"/>
  <c r="N342" i="35"/>
  <c r="M342" i="35"/>
  <c r="L342" i="35"/>
  <c r="K342" i="35"/>
  <c r="J342" i="35"/>
  <c r="I342" i="35"/>
  <c r="H342" i="35"/>
  <c r="G342" i="35"/>
  <c r="F342" i="35"/>
  <c r="E342" i="35"/>
  <c r="D342" i="35"/>
  <c r="C342" i="35"/>
  <c r="Q341" i="35"/>
  <c r="P340" i="35"/>
  <c r="O340" i="35"/>
  <c r="N340" i="35"/>
  <c r="M340" i="35"/>
  <c r="L340" i="35"/>
  <c r="K340" i="35"/>
  <c r="J340" i="35"/>
  <c r="I340" i="35"/>
  <c r="H340" i="35"/>
  <c r="G340" i="35"/>
  <c r="F340" i="35"/>
  <c r="E340" i="35"/>
  <c r="D340" i="35"/>
  <c r="C340" i="35"/>
  <c r="Q339" i="35"/>
  <c r="Q338" i="35"/>
  <c r="P337" i="35"/>
  <c r="O337" i="35"/>
  <c r="N337" i="35"/>
  <c r="M337" i="35"/>
  <c r="L337" i="35"/>
  <c r="K337" i="35"/>
  <c r="J337" i="35"/>
  <c r="I337" i="35"/>
  <c r="H337" i="35"/>
  <c r="G337" i="35"/>
  <c r="F337" i="35"/>
  <c r="E337" i="35"/>
  <c r="D337" i="35"/>
  <c r="C337" i="35"/>
  <c r="Q336" i="35"/>
  <c r="Q335" i="35"/>
  <c r="P334" i="35"/>
  <c r="O334" i="35"/>
  <c r="N334" i="35"/>
  <c r="M334" i="35"/>
  <c r="M333" i="35" s="1"/>
  <c r="L334" i="35"/>
  <c r="K334" i="35"/>
  <c r="J334" i="35"/>
  <c r="I334" i="35"/>
  <c r="H334" i="35"/>
  <c r="G334" i="35"/>
  <c r="F334" i="35"/>
  <c r="E334" i="35"/>
  <c r="D334" i="35"/>
  <c r="C334" i="35"/>
  <c r="Q332" i="35"/>
  <c r="L331" i="35"/>
  <c r="K331" i="35"/>
  <c r="J331" i="35"/>
  <c r="I331" i="35"/>
  <c r="I328" i="35" s="1"/>
  <c r="H331" i="35"/>
  <c r="G331" i="35"/>
  <c r="F331" i="35"/>
  <c r="E331" i="35"/>
  <c r="D331" i="35"/>
  <c r="C331" i="35"/>
  <c r="Q330" i="35"/>
  <c r="L329" i="35"/>
  <c r="L328" i="35" s="1"/>
  <c r="K329" i="35"/>
  <c r="K328" i="35" s="1"/>
  <c r="J329" i="35"/>
  <c r="I329" i="35"/>
  <c r="H329" i="35"/>
  <c r="H328" i="35" s="1"/>
  <c r="G329" i="35"/>
  <c r="F329" i="35"/>
  <c r="E329" i="35"/>
  <c r="D329" i="35"/>
  <c r="D328" i="35" s="1"/>
  <c r="C329" i="35"/>
  <c r="G328" i="35"/>
  <c r="C328" i="35"/>
  <c r="Q327" i="35"/>
  <c r="Q326" i="35"/>
  <c r="Q325" i="35"/>
  <c r="Q324" i="35"/>
  <c r="Q323" i="35"/>
  <c r="Q322" i="35"/>
  <c r="Q321" i="35"/>
  <c r="Q320" i="35"/>
  <c r="P319" i="35"/>
  <c r="O319" i="35"/>
  <c r="N319" i="35"/>
  <c r="M319" i="35"/>
  <c r="L319" i="35"/>
  <c r="K319" i="35"/>
  <c r="J319" i="35"/>
  <c r="I319" i="35"/>
  <c r="H319" i="35"/>
  <c r="G319" i="35"/>
  <c r="F319" i="35"/>
  <c r="E319" i="35"/>
  <c r="D319" i="35"/>
  <c r="C319" i="35"/>
  <c r="Q318" i="35"/>
  <c r="Q317" i="35"/>
  <c r="Q316" i="35"/>
  <c r="Q315" i="35"/>
  <c r="Q314" i="35"/>
  <c r="Q313" i="35"/>
  <c r="Q312" i="35"/>
  <c r="Q311" i="35"/>
  <c r="P310" i="35"/>
  <c r="O310" i="35"/>
  <c r="O309" i="35" s="1"/>
  <c r="N310" i="35"/>
  <c r="M310" i="35"/>
  <c r="L310" i="35"/>
  <c r="L309" i="35" s="1"/>
  <c r="K310" i="35"/>
  <c r="K309" i="35" s="1"/>
  <c r="J310" i="35"/>
  <c r="I310" i="35"/>
  <c r="I309" i="35" s="1"/>
  <c r="H310" i="35"/>
  <c r="G310" i="35"/>
  <c r="G309" i="35" s="1"/>
  <c r="F310" i="35"/>
  <c r="E310" i="35"/>
  <c r="D310" i="35"/>
  <c r="D309" i="35" s="1"/>
  <c r="C310" i="35"/>
  <c r="C309" i="35" s="1"/>
  <c r="M309" i="35"/>
  <c r="E309" i="35"/>
  <c r="Q308" i="35"/>
  <c r="P307" i="35"/>
  <c r="O307" i="35"/>
  <c r="N307" i="35"/>
  <c r="M307" i="35"/>
  <c r="L307" i="35"/>
  <c r="K307" i="35"/>
  <c r="J307" i="35"/>
  <c r="I307" i="35"/>
  <c r="H307" i="35"/>
  <c r="G307" i="35"/>
  <c r="F307" i="35"/>
  <c r="E307" i="35"/>
  <c r="D307" i="35"/>
  <c r="C307" i="35"/>
  <c r="Q306" i="35"/>
  <c r="Q305" i="35"/>
  <c r="Q304" i="35"/>
  <c r="Q303" i="35"/>
  <c r="Q302" i="35"/>
  <c r="Q301" i="35"/>
  <c r="Q300" i="35"/>
  <c r="P299" i="35"/>
  <c r="O299" i="35"/>
  <c r="N299" i="35"/>
  <c r="M299" i="35"/>
  <c r="L299" i="35"/>
  <c r="K299" i="35"/>
  <c r="J299" i="35"/>
  <c r="I299" i="35"/>
  <c r="H299" i="35"/>
  <c r="G299" i="35"/>
  <c r="F299" i="35"/>
  <c r="E299" i="35"/>
  <c r="D299" i="35"/>
  <c r="C299" i="35"/>
  <c r="Q298" i="35"/>
  <c r="Q297" i="35"/>
  <c r="Q296" i="35"/>
  <c r="P295" i="35"/>
  <c r="O295" i="35"/>
  <c r="N295" i="35"/>
  <c r="M295" i="35"/>
  <c r="L295" i="35"/>
  <c r="K295" i="35"/>
  <c r="J295" i="35"/>
  <c r="I295" i="35"/>
  <c r="H295" i="35"/>
  <c r="G295" i="35"/>
  <c r="F295" i="35"/>
  <c r="E295" i="35"/>
  <c r="D295" i="35"/>
  <c r="C295" i="35"/>
  <c r="Q294" i="35"/>
  <c r="Q293" i="35"/>
  <c r="Q292" i="35"/>
  <c r="P291" i="35"/>
  <c r="O291" i="35"/>
  <c r="N291" i="35"/>
  <c r="M291" i="35"/>
  <c r="L291" i="35"/>
  <c r="K291" i="35"/>
  <c r="J291" i="35"/>
  <c r="I291" i="35"/>
  <c r="H291" i="35"/>
  <c r="G291" i="35"/>
  <c r="F291" i="35"/>
  <c r="E291" i="35"/>
  <c r="D291" i="35"/>
  <c r="C291" i="35"/>
  <c r="Q290" i="35"/>
  <c r="Q289" i="35"/>
  <c r="Q288" i="35"/>
  <c r="Q287" i="35"/>
  <c r="Q286" i="35"/>
  <c r="P285" i="35"/>
  <c r="O285" i="35"/>
  <c r="N285" i="35"/>
  <c r="M285" i="35"/>
  <c r="L285" i="35"/>
  <c r="K285" i="35"/>
  <c r="J285" i="35"/>
  <c r="I285" i="35"/>
  <c r="H285" i="35"/>
  <c r="G285" i="35"/>
  <c r="F285" i="35"/>
  <c r="E285" i="35"/>
  <c r="D285" i="35"/>
  <c r="C285" i="35"/>
  <c r="C284" i="35" s="1"/>
  <c r="Q283" i="35"/>
  <c r="P282" i="35"/>
  <c r="O282" i="35"/>
  <c r="N282" i="35"/>
  <c r="M282" i="35"/>
  <c r="L282" i="35"/>
  <c r="K282" i="35"/>
  <c r="J282" i="35"/>
  <c r="I282" i="35"/>
  <c r="H282" i="35"/>
  <c r="G282" i="35"/>
  <c r="F282" i="35"/>
  <c r="E282" i="35"/>
  <c r="D282" i="35"/>
  <c r="C282" i="35"/>
  <c r="Q281" i="35"/>
  <c r="P280" i="35"/>
  <c r="O280" i="35"/>
  <c r="N280" i="35"/>
  <c r="M280" i="35"/>
  <c r="L280" i="35"/>
  <c r="K280" i="35"/>
  <c r="J280" i="35"/>
  <c r="I280" i="35"/>
  <c r="H280" i="35"/>
  <c r="G280" i="35"/>
  <c r="F280" i="35"/>
  <c r="E280" i="35"/>
  <c r="D280" i="35"/>
  <c r="C280" i="35"/>
  <c r="Q279" i="35"/>
  <c r="P278" i="35"/>
  <c r="O278" i="35"/>
  <c r="N278" i="35"/>
  <c r="M278" i="35"/>
  <c r="L278" i="35"/>
  <c r="K278" i="35"/>
  <c r="J278" i="35"/>
  <c r="I278" i="35"/>
  <c r="H278" i="35"/>
  <c r="G278" i="35"/>
  <c r="F278" i="35"/>
  <c r="E278" i="35"/>
  <c r="D278" i="35"/>
  <c r="C278" i="35"/>
  <c r="Q277" i="35"/>
  <c r="P276" i="35"/>
  <c r="O276" i="35"/>
  <c r="N276" i="35"/>
  <c r="N273" i="35" s="1"/>
  <c r="M276" i="35"/>
  <c r="L276" i="35"/>
  <c r="K276" i="35"/>
  <c r="J276" i="35"/>
  <c r="I276" i="35"/>
  <c r="H276" i="35"/>
  <c r="G276" i="35"/>
  <c r="F276" i="35"/>
  <c r="F273" i="35" s="1"/>
  <c r="E276" i="35"/>
  <c r="D276" i="35"/>
  <c r="C276" i="35"/>
  <c r="Q275" i="35"/>
  <c r="P274" i="35"/>
  <c r="O274" i="35"/>
  <c r="N274" i="35"/>
  <c r="M274" i="35"/>
  <c r="L274" i="35"/>
  <c r="K274" i="35"/>
  <c r="J274" i="35"/>
  <c r="I274" i="35"/>
  <c r="H274" i="35"/>
  <c r="G274" i="35"/>
  <c r="F274" i="35"/>
  <c r="E274" i="35"/>
  <c r="D274" i="35"/>
  <c r="D273" i="35" s="1"/>
  <c r="C274" i="35"/>
  <c r="J273" i="35"/>
  <c r="Q272" i="35"/>
  <c r="P271" i="35"/>
  <c r="P268" i="35" s="1"/>
  <c r="O271" i="35"/>
  <c r="N271" i="35"/>
  <c r="M271" i="35"/>
  <c r="L271" i="35"/>
  <c r="K271" i="35"/>
  <c r="J271" i="35"/>
  <c r="I271" i="35"/>
  <c r="H271" i="35"/>
  <c r="G271" i="35"/>
  <c r="F271" i="35"/>
  <c r="E271" i="35"/>
  <c r="D271" i="35"/>
  <c r="C271" i="35"/>
  <c r="Q270" i="35"/>
  <c r="P269" i="35"/>
  <c r="O269" i="35"/>
  <c r="O268" i="35" s="1"/>
  <c r="N269" i="35"/>
  <c r="N268" i="35" s="1"/>
  <c r="M269" i="35"/>
  <c r="M268" i="35" s="1"/>
  <c r="L269" i="35"/>
  <c r="K269" i="35"/>
  <c r="J269" i="35"/>
  <c r="J268" i="35" s="1"/>
  <c r="I269" i="35"/>
  <c r="I268" i="35" s="1"/>
  <c r="H269" i="35"/>
  <c r="G269" i="35"/>
  <c r="F269" i="35"/>
  <c r="F268" i="35" s="1"/>
  <c r="E269" i="35"/>
  <c r="E268" i="35" s="1"/>
  <c r="D269" i="35"/>
  <c r="C269" i="35"/>
  <c r="C268" i="35" s="1"/>
  <c r="Q267" i="35"/>
  <c r="P266" i="35"/>
  <c r="O266" i="35"/>
  <c r="N266" i="35"/>
  <c r="M266" i="35"/>
  <c r="L266" i="35"/>
  <c r="K266" i="35"/>
  <c r="J266" i="35"/>
  <c r="I266" i="35"/>
  <c r="H266" i="35"/>
  <c r="G266" i="35"/>
  <c r="F266" i="35"/>
  <c r="E266" i="35"/>
  <c r="D266" i="35"/>
  <c r="C266" i="35"/>
  <c r="Q265" i="35"/>
  <c r="P264" i="35"/>
  <c r="O264" i="35"/>
  <c r="N264" i="35"/>
  <c r="M264" i="35"/>
  <c r="L264" i="35"/>
  <c r="K264" i="35"/>
  <c r="J264" i="35"/>
  <c r="I264" i="35"/>
  <c r="H264" i="35"/>
  <c r="G264" i="35"/>
  <c r="F264" i="35"/>
  <c r="E264" i="35"/>
  <c r="D264" i="35"/>
  <c r="C264" i="35"/>
  <c r="Q263" i="35"/>
  <c r="P262" i="35"/>
  <c r="O262" i="35"/>
  <c r="N262" i="35"/>
  <c r="M262" i="35"/>
  <c r="L262" i="35"/>
  <c r="K262" i="35"/>
  <c r="J262" i="35"/>
  <c r="I262" i="35"/>
  <c r="H262" i="35"/>
  <c r="G262" i="35"/>
  <c r="F262" i="35"/>
  <c r="E262" i="35"/>
  <c r="D262" i="35"/>
  <c r="C262" i="35"/>
  <c r="Q261" i="35"/>
  <c r="P260" i="35"/>
  <c r="O260" i="35"/>
  <c r="N260" i="35"/>
  <c r="N255" i="35" s="1"/>
  <c r="M260" i="35"/>
  <c r="L260" i="35"/>
  <c r="K260" i="35"/>
  <c r="J260" i="35"/>
  <c r="I260" i="35"/>
  <c r="H260" i="35"/>
  <c r="G260" i="35"/>
  <c r="F260" i="35"/>
  <c r="F255" i="35" s="1"/>
  <c r="E260" i="35"/>
  <c r="D260" i="35"/>
  <c r="C260" i="35"/>
  <c r="Q259" i="35"/>
  <c r="P258" i="35"/>
  <c r="O258" i="35"/>
  <c r="N258" i="35"/>
  <c r="M258" i="35"/>
  <c r="L258" i="35"/>
  <c r="K258" i="35"/>
  <c r="J258" i="35"/>
  <c r="I258" i="35"/>
  <c r="H258" i="35"/>
  <c r="G258" i="35"/>
  <c r="F258" i="35"/>
  <c r="E258" i="35"/>
  <c r="Q258" i="35" s="1"/>
  <c r="D258" i="35"/>
  <c r="C258" i="35"/>
  <c r="Q257" i="35"/>
  <c r="P256" i="35"/>
  <c r="P255" i="35" s="1"/>
  <c r="O256" i="35"/>
  <c r="N256" i="35"/>
  <c r="M256" i="35"/>
  <c r="L256" i="35"/>
  <c r="K256" i="35"/>
  <c r="J256" i="35"/>
  <c r="I256" i="35"/>
  <c r="H256" i="35"/>
  <c r="H255" i="35" s="1"/>
  <c r="G256" i="35"/>
  <c r="F256" i="35"/>
  <c r="E256" i="35"/>
  <c r="D256" i="35"/>
  <c r="D255" i="35" s="1"/>
  <c r="C256" i="35"/>
  <c r="Q254" i="35"/>
  <c r="P253" i="35"/>
  <c r="O253" i="35"/>
  <c r="N253" i="35"/>
  <c r="M253" i="35"/>
  <c r="L253" i="35"/>
  <c r="K253" i="35"/>
  <c r="J253" i="35"/>
  <c r="I253" i="35"/>
  <c r="H253" i="35"/>
  <c r="G253" i="35"/>
  <c r="F253" i="35"/>
  <c r="E253" i="35"/>
  <c r="D253" i="35"/>
  <c r="C253" i="35"/>
  <c r="Q252" i="35"/>
  <c r="P251" i="35"/>
  <c r="O251" i="35"/>
  <c r="N251" i="35"/>
  <c r="M251" i="35"/>
  <c r="L251" i="35"/>
  <c r="K251" i="35"/>
  <c r="K246" i="35" s="1"/>
  <c r="J251" i="35"/>
  <c r="I251" i="35"/>
  <c r="H251" i="35"/>
  <c r="G251" i="35"/>
  <c r="F251" i="35"/>
  <c r="E251" i="35"/>
  <c r="D251" i="35"/>
  <c r="C251" i="35"/>
  <c r="Q250" i="35"/>
  <c r="P249" i="35"/>
  <c r="O249" i="35"/>
  <c r="N249" i="35"/>
  <c r="M249" i="35"/>
  <c r="L249" i="35"/>
  <c r="K249" i="35"/>
  <c r="J249" i="35"/>
  <c r="I249" i="35"/>
  <c r="H249" i="35"/>
  <c r="G249" i="35"/>
  <c r="F249" i="35"/>
  <c r="E249" i="35"/>
  <c r="D249" i="35"/>
  <c r="C249" i="35"/>
  <c r="Q248" i="35"/>
  <c r="P247" i="35"/>
  <c r="O247" i="35"/>
  <c r="N247" i="35"/>
  <c r="M247" i="35"/>
  <c r="L247" i="35"/>
  <c r="K247" i="35"/>
  <c r="J247" i="35"/>
  <c r="I247" i="35"/>
  <c r="H247" i="35"/>
  <c r="G247" i="35"/>
  <c r="F247" i="35"/>
  <c r="E247" i="35"/>
  <c r="D247" i="35"/>
  <c r="C247" i="35"/>
  <c r="C246" i="35"/>
  <c r="Q245" i="35"/>
  <c r="P244" i="35"/>
  <c r="O244" i="35"/>
  <c r="N244" i="35"/>
  <c r="M244" i="35"/>
  <c r="L244" i="35"/>
  <c r="K244" i="35"/>
  <c r="J244" i="35"/>
  <c r="I244" i="35"/>
  <c r="H244" i="35"/>
  <c r="G244" i="35"/>
  <c r="F244" i="35"/>
  <c r="E244" i="35"/>
  <c r="D244" i="35"/>
  <c r="C244" i="35"/>
  <c r="Q243" i="35"/>
  <c r="Q242" i="35"/>
  <c r="Q241" i="35"/>
  <c r="P240" i="35"/>
  <c r="O240" i="35"/>
  <c r="N240" i="35"/>
  <c r="M240" i="35"/>
  <c r="L240" i="35"/>
  <c r="K240" i="35"/>
  <c r="J240" i="35"/>
  <c r="I240" i="35"/>
  <c r="H240" i="35"/>
  <c r="G240" i="35"/>
  <c r="F240" i="35"/>
  <c r="E240" i="35"/>
  <c r="D240" i="35"/>
  <c r="C240" i="35"/>
  <c r="C234" i="35" s="1"/>
  <c r="Q239" i="35"/>
  <c r="P238" i="35"/>
  <c r="O238" i="35"/>
  <c r="N238" i="35"/>
  <c r="M238" i="35"/>
  <c r="L238" i="35"/>
  <c r="K238" i="35"/>
  <c r="J238" i="35"/>
  <c r="I238" i="35"/>
  <c r="H238" i="35"/>
  <c r="G238" i="35"/>
  <c r="F238" i="35"/>
  <c r="E238" i="35"/>
  <c r="D238" i="35"/>
  <c r="C238" i="35"/>
  <c r="Q237" i="35"/>
  <c r="Q236" i="35"/>
  <c r="P235" i="35"/>
  <c r="O235" i="35"/>
  <c r="N235" i="35"/>
  <c r="M235" i="35"/>
  <c r="L235" i="35"/>
  <c r="L234" i="35" s="1"/>
  <c r="K235" i="35"/>
  <c r="J235" i="35"/>
  <c r="J234" i="35" s="1"/>
  <c r="I235" i="35"/>
  <c r="I234" i="35" s="1"/>
  <c r="H235" i="35"/>
  <c r="G235" i="35"/>
  <c r="F235" i="35"/>
  <c r="E235" i="35"/>
  <c r="E234" i="35" s="1"/>
  <c r="D235" i="35"/>
  <c r="D234" i="35" s="1"/>
  <c r="C235" i="35"/>
  <c r="M234" i="35"/>
  <c r="Q232" i="35"/>
  <c r="Q231" i="35"/>
  <c r="Q230" i="35"/>
  <c r="P229" i="35"/>
  <c r="O229" i="35"/>
  <c r="N229" i="35"/>
  <c r="M229" i="35"/>
  <c r="L229" i="35"/>
  <c r="K229" i="35"/>
  <c r="J229" i="35"/>
  <c r="I229" i="35"/>
  <c r="H229" i="35"/>
  <c r="G229" i="35"/>
  <c r="F229" i="35"/>
  <c r="E229" i="35"/>
  <c r="D229" i="35"/>
  <c r="C229" i="35"/>
  <c r="Q228" i="35"/>
  <c r="Q227" i="35"/>
  <c r="P226" i="35"/>
  <c r="O226" i="35"/>
  <c r="O225" i="35" s="1"/>
  <c r="N226" i="35"/>
  <c r="M226" i="35"/>
  <c r="M225" i="35" s="1"/>
  <c r="L226" i="35"/>
  <c r="K226" i="35"/>
  <c r="K225" i="35" s="1"/>
  <c r="J226" i="35"/>
  <c r="I226" i="35"/>
  <c r="I225" i="35" s="1"/>
  <c r="H226" i="35"/>
  <c r="H225" i="35" s="1"/>
  <c r="G226" i="35"/>
  <c r="G225" i="35" s="1"/>
  <c r="F226" i="35"/>
  <c r="E226" i="35"/>
  <c r="D226" i="35"/>
  <c r="D225" i="35" s="1"/>
  <c r="C226" i="35"/>
  <c r="N225" i="35"/>
  <c r="J225" i="35"/>
  <c r="F225" i="35"/>
  <c r="Q224" i="35"/>
  <c r="Q223" i="35"/>
  <c r="Q222" i="35"/>
  <c r="P221" i="35"/>
  <c r="O221" i="35"/>
  <c r="N221" i="35"/>
  <c r="M221" i="35"/>
  <c r="L221" i="35"/>
  <c r="K221" i="35"/>
  <c r="J221" i="35"/>
  <c r="I221" i="35"/>
  <c r="H221" i="35"/>
  <c r="G221" i="35"/>
  <c r="F221" i="35"/>
  <c r="E221" i="35"/>
  <c r="D221" i="35"/>
  <c r="C221" i="35"/>
  <c r="Q220" i="35"/>
  <c r="Q219" i="35"/>
  <c r="Q218" i="35"/>
  <c r="P217" i="35"/>
  <c r="O217" i="35"/>
  <c r="N217" i="35"/>
  <c r="M217" i="35"/>
  <c r="L217" i="35"/>
  <c r="K217" i="35"/>
  <c r="J217" i="35"/>
  <c r="I217" i="35"/>
  <c r="H217" i="35"/>
  <c r="G217" i="35"/>
  <c r="F217" i="35"/>
  <c r="E217" i="35"/>
  <c r="D217" i="35"/>
  <c r="C217" i="35"/>
  <c r="Q216" i="35"/>
  <c r="Q215" i="35"/>
  <c r="Q214" i="35"/>
  <c r="Q213" i="35"/>
  <c r="Q212" i="35"/>
  <c r="Q211" i="35"/>
  <c r="P210" i="35"/>
  <c r="O210" i="35"/>
  <c r="N210" i="35"/>
  <c r="M210" i="35"/>
  <c r="L210" i="35"/>
  <c r="K210" i="35"/>
  <c r="J210" i="35"/>
  <c r="I210" i="35"/>
  <c r="H210" i="35"/>
  <c r="G210" i="35"/>
  <c r="F210" i="35"/>
  <c r="E210" i="35"/>
  <c r="D210" i="35"/>
  <c r="C210" i="35"/>
  <c r="Q209" i="35"/>
  <c r="Q208" i="35"/>
  <c r="Q207" i="35"/>
  <c r="Q206" i="35"/>
  <c r="P205" i="35"/>
  <c r="O205" i="35"/>
  <c r="N205" i="35"/>
  <c r="M205" i="35"/>
  <c r="L205" i="35"/>
  <c r="K205" i="35"/>
  <c r="J205" i="35"/>
  <c r="I205" i="35"/>
  <c r="H205" i="35"/>
  <c r="G205" i="35"/>
  <c r="F205" i="35"/>
  <c r="E205" i="35"/>
  <c r="D205" i="35"/>
  <c r="C205" i="35"/>
  <c r="Q204" i="35"/>
  <c r="Q203" i="35"/>
  <c r="Q202" i="35"/>
  <c r="P201" i="35"/>
  <c r="O201" i="35"/>
  <c r="N201" i="35"/>
  <c r="M201" i="35"/>
  <c r="L201" i="35"/>
  <c r="K201" i="35"/>
  <c r="J201" i="35"/>
  <c r="I201" i="35"/>
  <c r="H201" i="35"/>
  <c r="G201" i="35"/>
  <c r="F201" i="35"/>
  <c r="E201" i="35"/>
  <c r="D201" i="35"/>
  <c r="C201" i="35"/>
  <c r="Q200" i="35"/>
  <c r="P199" i="35"/>
  <c r="O199" i="35"/>
  <c r="N199" i="35"/>
  <c r="M199" i="35"/>
  <c r="L199" i="35"/>
  <c r="K199" i="35"/>
  <c r="J199" i="35"/>
  <c r="I199" i="35"/>
  <c r="H199" i="35"/>
  <c r="G199" i="35"/>
  <c r="F199" i="35"/>
  <c r="E199" i="35"/>
  <c r="D199" i="35"/>
  <c r="C199" i="35"/>
  <c r="Q198" i="35"/>
  <c r="P197" i="35"/>
  <c r="O197" i="35"/>
  <c r="N197" i="35"/>
  <c r="M197" i="35"/>
  <c r="L197" i="35"/>
  <c r="K197" i="35"/>
  <c r="J197" i="35"/>
  <c r="I197" i="35"/>
  <c r="H197" i="35"/>
  <c r="G197" i="35"/>
  <c r="F197" i="35"/>
  <c r="E197" i="35"/>
  <c r="D197" i="35"/>
  <c r="C197" i="35"/>
  <c r="Q196" i="35"/>
  <c r="Q195" i="35"/>
  <c r="P194" i="35"/>
  <c r="O194" i="35"/>
  <c r="N194" i="35"/>
  <c r="M194" i="35"/>
  <c r="L194" i="35"/>
  <c r="K194" i="35"/>
  <c r="J194" i="35"/>
  <c r="I194" i="35"/>
  <c r="H194" i="35"/>
  <c r="G194" i="35"/>
  <c r="F194" i="35"/>
  <c r="E194" i="35"/>
  <c r="D194" i="35"/>
  <c r="C194" i="35"/>
  <c r="Q193" i="35"/>
  <c r="Q192" i="35"/>
  <c r="P191" i="35"/>
  <c r="O191" i="35"/>
  <c r="N191" i="35"/>
  <c r="M191" i="35"/>
  <c r="L191" i="35"/>
  <c r="K191" i="35"/>
  <c r="J191" i="35"/>
  <c r="I191" i="35"/>
  <c r="H191" i="35"/>
  <c r="G191" i="35"/>
  <c r="F191" i="35"/>
  <c r="E191" i="35"/>
  <c r="D191" i="35"/>
  <c r="C191" i="35"/>
  <c r="Q189" i="35"/>
  <c r="P188" i="35"/>
  <c r="O188" i="35"/>
  <c r="N188" i="35"/>
  <c r="M188" i="35"/>
  <c r="L188" i="35"/>
  <c r="K188" i="35"/>
  <c r="J188" i="35"/>
  <c r="I188" i="35"/>
  <c r="H188" i="35"/>
  <c r="G188" i="35"/>
  <c r="F188" i="35"/>
  <c r="E188" i="35"/>
  <c r="D188" i="35"/>
  <c r="C188" i="35"/>
  <c r="Q187" i="35"/>
  <c r="Q186" i="35"/>
  <c r="Q185" i="35"/>
  <c r="Q184" i="35"/>
  <c r="Q183" i="35"/>
  <c r="Q182" i="35"/>
  <c r="Q181" i="35"/>
  <c r="Q180" i="35"/>
  <c r="Q179" i="35"/>
  <c r="P178" i="35"/>
  <c r="O178" i="35"/>
  <c r="N178" i="35"/>
  <c r="M178" i="35"/>
  <c r="M168" i="35" s="1"/>
  <c r="L178" i="35"/>
  <c r="K178" i="35"/>
  <c r="J178" i="35"/>
  <c r="I178" i="35"/>
  <c r="H178" i="35"/>
  <c r="G178" i="35"/>
  <c r="F178" i="35"/>
  <c r="E178" i="35"/>
  <c r="D178" i="35"/>
  <c r="C178" i="35"/>
  <c r="Q177" i="35"/>
  <c r="Q176" i="35"/>
  <c r="Q175" i="35"/>
  <c r="Q174" i="35"/>
  <c r="Q173" i="35"/>
  <c r="Q172" i="35"/>
  <c r="Q171" i="35"/>
  <c r="Q170" i="35"/>
  <c r="P169" i="35"/>
  <c r="O169" i="35"/>
  <c r="N169" i="35"/>
  <c r="M169" i="35"/>
  <c r="L169" i="35"/>
  <c r="L168" i="35" s="1"/>
  <c r="K169" i="35"/>
  <c r="J169" i="35"/>
  <c r="I169" i="35"/>
  <c r="H169" i="35"/>
  <c r="G169" i="35"/>
  <c r="F169" i="35"/>
  <c r="E169" i="35"/>
  <c r="D169" i="35"/>
  <c r="D168" i="35" s="1"/>
  <c r="C169" i="35"/>
  <c r="Q167" i="35"/>
  <c r="P166" i="35"/>
  <c r="O166" i="35"/>
  <c r="N166" i="35"/>
  <c r="M166" i="35"/>
  <c r="L166" i="35"/>
  <c r="K166" i="35"/>
  <c r="J166" i="35"/>
  <c r="I166" i="35"/>
  <c r="H166" i="35"/>
  <c r="G166" i="35"/>
  <c r="F166" i="35"/>
  <c r="E166" i="35"/>
  <c r="D166" i="35"/>
  <c r="C166" i="35"/>
  <c r="Q165" i="35"/>
  <c r="L164" i="35"/>
  <c r="K164" i="35"/>
  <c r="J164" i="35"/>
  <c r="I164" i="35"/>
  <c r="H164" i="35"/>
  <c r="G164" i="35"/>
  <c r="F164" i="35"/>
  <c r="E164" i="35"/>
  <c r="D164" i="35"/>
  <c r="C164" i="35"/>
  <c r="Q163" i="35"/>
  <c r="Q162" i="35"/>
  <c r="F162" i="35"/>
  <c r="E162" i="35"/>
  <c r="D162" i="35"/>
  <c r="C162" i="35"/>
  <c r="Q161" i="35"/>
  <c r="L160" i="35"/>
  <c r="K160" i="35"/>
  <c r="J160" i="35"/>
  <c r="I160" i="35"/>
  <c r="H160" i="35"/>
  <c r="G160" i="35"/>
  <c r="F160" i="35"/>
  <c r="E160" i="35"/>
  <c r="D160" i="35"/>
  <c r="C160" i="35"/>
  <c r="Q159" i="35"/>
  <c r="P158" i="35"/>
  <c r="O158" i="35"/>
  <c r="N158" i="35"/>
  <c r="M158" i="35"/>
  <c r="L158" i="35"/>
  <c r="K158" i="35"/>
  <c r="J158" i="35"/>
  <c r="I158" i="35"/>
  <c r="H158" i="35"/>
  <c r="G158" i="35"/>
  <c r="F158" i="35"/>
  <c r="E158" i="35"/>
  <c r="D158" i="35"/>
  <c r="C158" i="35"/>
  <c r="Q157" i="35"/>
  <c r="P156" i="35"/>
  <c r="O156" i="35"/>
  <c r="N156" i="35"/>
  <c r="M156" i="35"/>
  <c r="L156" i="35"/>
  <c r="K156" i="35"/>
  <c r="J156" i="35"/>
  <c r="I156" i="35"/>
  <c r="H156" i="35"/>
  <c r="G156" i="35"/>
  <c r="F156" i="35"/>
  <c r="E156" i="35"/>
  <c r="D156" i="35"/>
  <c r="C156" i="35"/>
  <c r="Q155" i="35"/>
  <c r="P154" i="35"/>
  <c r="O154" i="35"/>
  <c r="N154" i="35"/>
  <c r="M154" i="35"/>
  <c r="L154" i="35"/>
  <c r="K154" i="35"/>
  <c r="J154" i="35"/>
  <c r="I154" i="35"/>
  <c r="H154" i="35"/>
  <c r="G154" i="35"/>
  <c r="F154" i="35"/>
  <c r="E154" i="35"/>
  <c r="D154" i="35"/>
  <c r="C154" i="35"/>
  <c r="Q153" i="35"/>
  <c r="P152" i="35"/>
  <c r="O152" i="35"/>
  <c r="N152" i="35"/>
  <c r="M152" i="35"/>
  <c r="L152" i="35"/>
  <c r="K152" i="35"/>
  <c r="J152" i="35"/>
  <c r="I152" i="35"/>
  <c r="H152" i="35"/>
  <c r="G152" i="35"/>
  <c r="F152" i="35"/>
  <c r="E152" i="35"/>
  <c r="D152" i="35"/>
  <c r="C152" i="35"/>
  <c r="Q150" i="35"/>
  <c r="P149" i="35"/>
  <c r="O149" i="35"/>
  <c r="N149" i="35"/>
  <c r="M149" i="35"/>
  <c r="L149" i="35"/>
  <c r="K149" i="35"/>
  <c r="J149" i="35"/>
  <c r="I149" i="35"/>
  <c r="H149" i="35"/>
  <c r="G149" i="35"/>
  <c r="F149" i="35"/>
  <c r="E149" i="35"/>
  <c r="D149" i="35"/>
  <c r="C149" i="35"/>
  <c r="Q148" i="35"/>
  <c r="P147" i="35"/>
  <c r="O147" i="35"/>
  <c r="N147" i="35"/>
  <c r="M147" i="35"/>
  <c r="L147" i="35"/>
  <c r="K147" i="35"/>
  <c r="J147" i="35"/>
  <c r="I147" i="35"/>
  <c r="H147" i="35"/>
  <c r="G147" i="35"/>
  <c r="F147" i="35"/>
  <c r="E147" i="35"/>
  <c r="D147" i="35"/>
  <c r="C147" i="35"/>
  <c r="Q146" i="35"/>
  <c r="P145" i="35"/>
  <c r="O145" i="35"/>
  <c r="N145" i="35"/>
  <c r="M145" i="35"/>
  <c r="L145" i="35"/>
  <c r="K145" i="35"/>
  <c r="J145" i="35"/>
  <c r="I145" i="35"/>
  <c r="H145" i="35"/>
  <c r="G145" i="35"/>
  <c r="F145" i="35"/>
  <c r="E145" i="35"/>
  <c r="D145" i="35"/>
  <c r="C145" i="35"/>
  <c r="Q144" i="35"/>
  <c r="P143" i="35"/>
  <c r="O143" i="35"/>
  <c r="N143" i="35"/>
  <c r="M143" i="35"/>
  <c r="L143" i="35"/>
  <c r="K143" i="35"/>
  <c r="J143" i="35"/>
  <c r="I143" i="35"/>
  <c r="H143" i="35"/>
  <c r="G143" i="35"/>
  <c r="F143" i="35"/>
  <c r="E143" i="35"/>
  <c r="D143" i="35"/>
  <c r="C143" i="35"/>
  <c r="Q142" i="35"/>
  <c r="P141" i="35"/>
  <c r="O141" i="35"/>
  <c r="N141" i="35"/>
  <c r="M141" i="35"/>
  <c r="L141" i="35"/>
  <c r="K141" i="35"/>
  <c r="J141" i="35"/>
  <c r="I141" i="35"/>
  <c r="H141" i="35"/>
  <c r="G141" i="35"/>
  <c r="F141" i="35"/>
  <c r="E141" i="35"/>
  <c r="D141" i="35"/>
  <c r="C141" i="35"/>
  <c r="Q140" i="35"/>
  <c r="P139" i="35"/>
  <c r="O139" i="35"/>
  <c r="N139" i="35"/>
  <c r="M139" i="35"/>
  <c r="L139" i="35"/>
  <c r="K139" i="35"/>
  <c r="J139" i="35"/>
  <c r="I139" i="35"/>
  <c r="H139" i="35"/>
  <c r="G139" i="35"/>
  <c r="F139" i="35"/>
  <c r="E139" i="35"/>
  <c r="D139" i="35"/>
  <c r="D126" i="35" s="1"/>
  <c r="C139" i="35"/>
  <c r="Q138" i="35"/>
  <c r="Q137" i="35"/>
  <c r="Q136" i="35"/>
  <c r="Q135" i="35"/>
  <c r="Q134" i="35"/>
  <c r="P133" i="35"/>
  <c r="O133" i="35"/>
  <c r="N133" i="35"/>
  <c r="M133" i="35"/>
  <c r="L133" i="35"/>
  <c r="K133" i="35"/>
  <c r="J133" i="35"/>
  <c r="I133" i="35"/>
  <c r="H133" i="35"/>
  <c r="G133" i="35"/>
  <c r="F133" i="35"/>
  <c r="E133" i="35"/>
  <c r="D133" i="35"/>
  <c r="C133" i="35"/>
  <c r="Q132" i="35"/>
  <c r="Q131" i="35"/>
  <c r="P130" i="35"/>
  <c r="O130" i="35"/>
  <c r="N130" i="35"/>
  <c r="M130" i="35"/>
  <c r="L130" i="35"/>
  <c r="K130" i="35"/>
  <c r="J130" i="35"/>
  <c r="I130" i="35"/>
  <c r="H130" i="35"/>
  <c r="G130" i="35"/>
  <c r="F130" i="35"/>
  <c r="E130" i="35"/>
  <c r="D130" i="35"/>
  <c r="C130" i="35"/>
  <c r="Q129" i="35"/>
  <c r="Q128" i="35"/>
  <c r="P127" i="35"/>
  <c r="O127" i="35"/>
  <c r="N127" i="35"/>
  <c r="M127" i="35"/>
  <c r="L127" i="35"/>
  <c r="K127" i="35"/>
  <c r="J127" i="35"/>
  <c r="I127" i="35"/>
  <c r="H127" i="35"/>
  <c r="G127" i="35"/>
  <c r="F127" i="35"/>
  <c r="E127" i="35"/>
  <c r="D127" i="35"/>
  <c r="C127" i="35"/>
  <c r="Q125" i="35"/>
  <c r="P124" i="35"/>
  <c r="O124" i="35"/>
  <c r="N124" i="35"/>
  <c r="M124" i="35"/>
  <c r="L124" i="35"/>
  <c r="K124" i="35"/>
  <c r="J124" i="35"/>
  <c r="I124" i="35"/>
  <c r="H124" i="35"/>
  <c r="G124" i="35"/>
  <c r="F124" i="35"/>
  <c r="E124" i="35"/>
  <c r="D124" i="35"/>
  <c r="C124" i="35"/>
  <c r="Q123" i="35"/>
  <c r="Q122" i="35"/>
  <c r="P121" i="35"/>
  <c r="O121" i="35"/>
  <c r="N121" i="35"/>
  <c r="M121" i="35"/>
  <c r="L121" i="35"/>
  <c r="K121" i="35"/>
  <c r="J121" i="35"/>
  <c r="I121" i="35"/>
  <c r="H121" i="35"/>
  <c r="G121" i="35"/>
  <c r="F121" i="35"/>
  <c r="E121" i="35"/>
  <c r="D121" i="35"/>
  <c r="C121" i="35"/>
  <c r="Q120" i="35"/>
  <c r="P119" i="35"/>
  <c r="O119" i="35"/>
  <c r="N119" i="35"/>
  <c r="M119" i="35"/>
  <c r="L119" i="35"/>
  <c r="K119" i="35"/>
  <c r="J119" i="35"/>
  <c r="I119" i="35"/>
  <c r="H119" i="35"/>
  <c r="G119" i="35"/>
  <c r="F119" i="35"/>
  <c r="E119" i="35"/>
  <c r="D119" i="35"/>
  <c r="C119" i="35"/>
  <c r="Q118" i="35"/>
  <c r="P117" i="35"/>
  <c r="P116" i="35" s="1"/>
  <c r="O117" i="35"/>
  <c r="N117" i="35"/>
  <c r="M117" i="35"/>
  <c r="L117" i="35"/>
  <c r="L116" i="35" s="1"/>
  <c r="K117" i="35"/>
  <c r="J117" i="35"/>
  <c r="I117" i="35"/>
  <c r="H117" i="35"/>
  <c r="G117" i="35"/>
  <c r="F117" i="35"/>
  <c r="E117" i="35"/>
  <c r="D117" i="35"/>
  <c r="D116" i="35" s="1"/>
  <c r="C117" i="35"/>
  <c r="Q115" i="35"/>
  <c r="P114" i="35"/>
  <c r="L114" i="35"/>
  <c r="K114" i="35"/>
  <c r="J114" i="35"/>
  <c r="I114" i="35"/>
  <c r="H114" i="35"/>
  <c r="G114" i="35"/>
  <c r="F114" i="35"/>
  <c r="E114" i="35"/>
  <c r="D114" i="35"/>
  <c r="C114" i="35"/>
  <c r="Q113" i="35"/>
  <c r="Q112" i="35"/>
  <c r="P111" i="35"/>
  <c r="O111" i="35"/>
  <c r="N111" i="35"/>
  <c r="M111" i="35"/>
  <c r="L111" i="35"/>
  <c r="K111" i="35"/>
  <c r="J111" i="35"/>
  <c r="I111" i="35"/>
  <c r="H111" i="35"/>
  <c r="G111" i="35"/>
  <c r="F111" i="35"/>
  <c r="E111" i="35"/>
  <c r="D111" i="35"/>
  <c r="C111" i="35"/>
  <c r="Q110" i="35"/>
  <c r="P109" i="35"/>
  <c r="O109" i="35"/>
  <c r="O108" i="35" s="1"/>
  <c r="N109" i="35"/>
  <c r="M109" i="35"/>
  <c r="L109" i="35"/>
  <c r="K109" i="35"/>
  <c r="K108" i="35" s="1"/>
  <c r="J109" i="35"/>
  <c r="I109" i="35"/>
  <c r="H109" i="35"/>
  <c r="G109" i="35"/>
  <c r="F109" i="35"/>
  <c r="E109" i="35"/>
  <c r="E108" i="35" s="1"/>
  <c r="D109" i="35"/>
  <c r="C109" i="35"/>
  <c r="C108" i="35"/>
  <c r="Q107" i="35"/>
  <c r="P106" i="35"/>
  <c r="O106" i="35"/>
  <c r="N106" i="35"/>
  <c r="M106" i="35"/>
  <c r="L106" i="35"/>
  <c r="K106" i="35"/>
  <c r="J106" i="35"/>
  <c r="I106" i="35"/>
  <c r="H106" i="35"/>
  <c r="G106" i="35"/>
  <c r="F106" i="35"/>
  <c r="E106" i="35"/>
  <c r="D106" i="35"/>
  <c r="C106" i="35"/>
  <c r="Q105" i="35"/>
  <c r="Q104" i="35"/>
  <c r="Q103" i="35"/>
  <c r="P102" i="35"/>
  <c r="O102" i="35"/>
  <c r="O101" i="35" s="1"/>
  <c r="N102" i="35"/>
  <c r="M102" i="35"/>
  <c r="L102" i="35"/>
  <c r="K102" i="35"/>
  <c r="K101" i="35" s="1"/>
  <c r="J102" i="35"/>
  <c r="I102" i="35"/>
  <c r="H102" i="35"/>
  <c r="H101" i="35" s="1"/>
  <c r="G102" i="35"/>
  <c r="G101" i="35" s="1"/>
  <c r="F102" i="35"/>
  <c r="E102" i="35"/>
  <c r="D102" i="35"/>
  <c r="C102" i="35"/>
  <c r="C101" i="35" s="1"/>
  <c r="D101" i="35"/>
  <c r="Q100" i="35"/>
  <c r="P99" i="35"/>
  <c r="O99" i="35"/>
  <c r="N99" i="35"/>
  <c r="M99" i="35"/>
  <c r="L99" i="35"/>
  <c r="K99" i="35"/>
  <c r="J99" i="35"/>
  <c r="I99" i="35"/>
  <c r="H99" i="35"/>
  <c r="G99" i="35"/>
  <c r="F99" i="35"/>
  <c r="E99" i="35"/>
  <c r="D99" i="35"/>
  <c r="C99" i="35"/>
  <c r="Q98" i="35"/>
  <c r="P97" i="35"/>
  <c r="O97" i="35"/>
  <c r="N97" i="35"/>
  <c r="M97" i="35"/>
  <c r="L97" i="35"/>
  <c r="K97" i="35"/>
  <c r="J97" i="35"/>
  <c r="I97" i="35"/>
  <c r="H97" i="35"/>
  <c r="G97" i="35"/>
  <c r="F97" i="35"/>
  <c r="E97" i="35"/>
  <c r="D97" i="35"/>
  <c r="C97" i="35"/>
  <c r="Q96" i="35"/>
  <c r="Q95" i="35"/>
  <c r="P94" i="35"/>
  <c r="O94" i="35"/>
  <c r="N94" i="35"/>
  <c r="M94" i="35"/>
  <c r="L94" i="35"/>
  <c r="K94" i="35"/>
  <c r="J94" i="35"/>
  <c r="I94" i="35"/>
  <c r="H94" i="35"/>
  <c r="G94" i="35"/>
  <c r="F94" i="35"/>
  <c r="E94" i="35"/>
  <c r="D94" i="35"/>
  <c r="C94" i="35"/>
  <c r="Q93" i="35"/>
  <c r="P92" i="35"/>
  <c r="O92" i="35"/>
  <c r="N92" i="35"/>
  <c r="M92" i="35"/>
  <c r="L92" i="35"/>
  <c r="K92" i="35"/>
  <c r="J92" i="35"/>
  <c r="I92" i="35"/>
  <c r="H92" i="35"/>
  <c r="G92" i="35"/>
  <c r="F92" i="35"/>
  <c r="E92" i="35"/>
  <c r="D92" i="35"/>
  <c r="C92" i="35"/>
  <c r="Q91" i="35"/>
  <c r="P90" i="35"/>
  <c r="O90" i="35"/>
  <c r="N90" i="35"/>
  <c r="M90" i="35"/>
  <c r="L90" i="35"/>
  <c r="K90" i="35"/>
  <c r="J90" i="35"/>
  <c r="I90" i="35"/>
  <c r="H90" i="35"/>
  <c r="G90" i="35"/>
  <c r="F90" i="35"/>
  <c r="E90" i="35"/>
  <c r="D90" i="35"/>
  <c r="C90" i="35"/>
  <c r="Q89" i="35"/>
  <c r="P88" i="35"/>
  <c r="O88" i="35"/>
  <c r="N88" i="35"/>
  <c r="M88" i="35"/>
  <c r="L88" i="35"/>
  <c r="K88" i="35"/>
  <c r="J88" i="35"/>
  <c r="I88" i="35"/>
  <c r="H88" i="35"/>
  <c r="G88" i="35"/>
  <c r="F88" i="35"/>
  <c r="E88" i="35"/>
  <c r="D88" i="35"/>
  <c r="C88" i="35"/>
  <c r="Q87" i="35"/>
  <c r="P86" i="35"/>
  <c r="O86" i="35"/>
  <c r="N86" i="35"/>
  <c r="M86" i="35"/>
  <c r="L86" i="35"/>
  <c r="K86" i="35"/>
  <c r="J86" i="35"/>
  <c r="I86" i="35"/>
  <c r="H86" i="35"/>
  <c r="G86" i="35"/>
  <c r="F86" i="35"/>
  <c r="E86" i="35"/>
  <c r="D86" i="35"/>
  <c r="C86" i="35"/>
  <c r="Q85" i="35"/>
  <c r="P84" i="35"/>
  <c r="O84" i="35"/>
  <c r="N84" i="35"/>
  <c r="M84" i="35"/>
  <c r="L84" i="35"/>
  <c r="K84" i="35"/>
  <c r="J84" i="35"/>
  <c r="I84" i="35"/>
  <c r="H84" i="35"/>
  <c r="G84" i="35"/>
  <c r="F84" i="35"/>
  <c r="E84" i="35"/>
  <c r="D84" i="35"/>
  <c r="D83" i="35" s="1"/>
  <c r="C84" i="35"/>
  <c r="Q81" i="35"/>
  <c r="Q80" i="35"/>
  <c r="P79" i="35"/>
  <c r="O79" i="35"/>
  <c r="N79" i="35"/>
  <c r="M79" i="35"/>
  <c r="L79" i="35"/>
  <c r="K79" i="35"/>
  <c r="J79" i="35"/>
  <c r="I79" i="35"/>
  <c r="H79" i="35"/>
  <c r="G79" i="35"/>
  <c r="F79" i="35"/>
  <c r="E79" i="35"/>
  <c r="D79" i="35"/>
  <c r="C79" i="35"/>
  <c r="Q78" i="35"/>
  <c r="P77" i="35"/>
  <c r="O77" i="35"/>
  <c r="N77" i="35"/>
  <c r="M77" i="35"/>
  <c r="L77" i="35"/>
  <c r="K77" i="35"/>
  <c r="J77" i="35"/>
  <c r="I77" i="35"/>
  <c r="H77" i="35"/>
  <c r="G77" i="35"/>
  <c r="F77" i="35"/>
  <c r="E77" i="35"/>
  <c r="Q77" i="35" s="1"/>
  <c r="D77" i="35"/>
  <c r="C77" i="35"/>
  <c r="Q76" i="35"/>
  <c r="P75" i="35"/>
  <c r="O75" i="35"/>
  <c r="N75" i="35"/>
  <c r="M75" i="35"/>
  <c r="L75" i="35"/>
  <c r="K75" i="35"/>
  <c r="J75" i="35"/>
  <c r="I75" i="35"/>
  <c r="H75" i="35"/>
  <c r="G75" i="35"/>
  <c r="F75" i="35"/>
  <c r="E75" i="35"/>
  <c r="D75" i="35"/>
  <c r="D72" i="35" s="1"/>
  <c r="C75" i="35"/>
  <c r="Q74" i="35"/>
  <c r="P73" i="35"/>
  <c r="O73" i="35"/>
  <c r="N73" i="35"/>
  <c r="M73" i="35"/>
  <c r="L73" i="35"/>
  <c r="K73" i="35"/>
  <c r="J73" i="35"/>
  <c r="I73" i="35"/>
  <c r="H73" i="35"/>
  <c r="G73" i="35"/>
  <c r="G72" i="35" s="1"/>
  <c r="F73" i="35"/>
  <c r="E73" i="35"/>
  <c r="D73" i="35"/>
  <c r="C73" i="35"/>
  <c r="C72" i="35" s="1"/>
  <c r="Q71" i="35"/>
  <c r="Q70" i="35"/>
  <c r="Q69" i="35"/>
  <c r="Q68" i="35"/>
  <c r="P67" i="35"/>
  <c r="O67" i="35"/>
  <c r="N67" i="35"/>
  <c r="M67" i="35"/>
  <c r="L67" i="35"/>
  <c r="K67" i="35"/>
  <c r="J67" i="35"/>
  <c r="I67" i="35"/>
  <c r="H67" i="35"/>
  <c r="G67" i="35"/>
  <c r="F67" i="35"/>
  <c r="E67" i="35"/>
  <c r="D67" i="35"/>
  <c r="C67" i="35"/>
  <c r="Q66" i="35"/>
  <c r="P65" i="35"/>
  <c r="O65" i="35"/>
  <c r="N65" i="35"/>
  <c r="M65" i="35"/>
  <c r="L65" i="35"/>
  <c r="K65" i="35"/>
  <c r="J65" i="35"/>
  <c r="J64" i="35" s="1"/>
  <c r="I65" i="35"/>
  <c r="H65" i="35"/>
  <c r="G65" i="35"/>
  <c r="Q65" i="35" s="1"/>
  <c r="F65" i="35"/>
  <c r="E65" i="35"/>
  <c r="D65" i="35"/>
  <c r="C65" i="35"/>
  <c r="C64" i="35" s="1"/>
  <c r="N64" i="35"/>
  <c r="M64" i="35"/>
  <c r="F64" i="35"/>
  <c r="E64" i="35"/>
  <c r="Q63" i="35"/>
  <c r="Q62" i="35"/>
  <c r="P61" i="35"/>
  <c r="O61" i="35"/>
  <c r="N61" i="35"/>
  <c r="M61" i="35"/>
  <c r="L61" i="35"/>
  <c r="K61" i="35"/>
  <c r="J61" i="35"/>
  <c r="I61" i="35"/>
  <c r="H61" i="35"/>
  <c r="G61" i="35"/>
  <c r="F61" i="35"/>
  <c r="E61" i="35"/>
  <c r="D61" i="35"/>
  <c r="C61" i="35"/>
  <c r="Q60" i="35"/>
  <c r="Q59" i="35"/>
  <c r="P58" i="35"/>
  <c r="P57" i="35" s="1"/>
  <c r="O58" i="35"/>
  <c r="N58" i="35"/>
  <c r="M58" i="35"/>
  <c r="M57" i="35" s="1"/>
  <c r="L58" i="35"/>
  <c r="L57" i="35" s="1"/>
  <c r="K58" i="35"/>
  <c r="J58" i="35"/>
  <c r="J57" i="35" s="1"/>
  <c r="I58" i="35"/>
  <c r="I57" i="35" s="1"/>
  <c r="H58" i="35"/>
  <c r="H57" i="35" s="1"/>
  <c r="G58" i="35"/>
  <c r="F58" i="35"/>
  <c r="F57" i="35" s="1"/>
  <c r="E58" i="35"/>
  <c r="E57" i="35" s="1"/>
  <c r="D58" i="35"/>
  <c r="D57" i="35" s="1"/>
  <c r="C58" i="35"/>
  <c r="O57" i="35"/>
  <c r="N57" i="35"/>
  <c r="K57" i="35"/>
  <c r="G57" i="35"/>
  <c r="C57" i="35"/>
  <c r="Q56" i="35"/>
  <c r="Q55" i="35"/>
  <c r="Q54" i="35"/>
  <c r="Q53" i="35"/>
  <c r="Q52" i="35"/>
  <c r="Q51" i="35"/>
  <c r="Q50" i="35"/>
  <c r="Q49" i="35"/>
  <c r="Q48" i="35"/>
  <c r="Q47" i="35"/>
  <c r="Q46" i="35"/>
  <c r="Q45" i="35"/>
  <c r="Q44" i="35"/>
  <c r="Q43" i="35"/>
  <c r="P42" i="35"/>
  <c r="O42" i="35"/>
  <c r="N42" i="35"/>
  <c r="M42" i="35"/>
  <c r="L42" i="35"/>
  <c r="K42" i="35"/>
  <c r="K39" i="35" s="1"/>
  <c r="J42" i="35"/>
  <c r="I42" i="35"/>
  <c r="H42" i="35"/>
  <c r="G42" i="35"/>
  <c r="G39" i="35" s="1"/>
  <c r="F42" i="35"/>
  <c r="E42" i="35"/>
  <c r="D42" i="35"/>
  <c r="C42" i="35"/>
  <c r="Q41" i="35"/>
  <c r="P40" i="35"/>
  <c r="O40" i="35"/>
  <c r="N40" i="35"/>
  <c r="M40" i="35"/>
  <c r="L40" i="35"/>
  <c r="L39" i="35" s="1"/>
  <c r="K40" i="35"/>
  <c r="J40" i="35"/>
  <c r="I40" i="35"/>
  <c r="H40" i="35"/>
  <c r="G40" i="35"/>
  <c r="F40" i="35"/>
  <c r="E40" i="35"/>
  <c r="D40" i="35"/>
  <c r="D39" i="35" s="1"/>
  <c r="C40" i="35"/>
  <c r="P39" i="35"/>
  <c r="H39" i="35"/>
  <c r="C39" i="35"/>
  <c r="Q38" i="35"/>
  <c r="P37" i="35"/>
  <c r="O37" i="35"/>
  <c r="N37" i="35"/>
  <c r="M37" i="35"/>
  <c r="L37" i="35"/>
  <c r="K37" i="35"/>
  <c r="J37" i="35"/>
  <c r="I37" i="35"/>
  <c r="H37" i="35"/>
  <c r="G37" i="35"/>
  <c r="F37" i="35"/>
  <c r="E37" i="35"/>
  <c r="D37" i="35"/>
  <c r="C37" i="35"/>
  <c r="Q36" i="35"/>
  <c r="Q35" i="35"/>
  <c r="Q34" i="35"/>
  <c r="Q33" i="35"/>
  <c r="P32" i="35"/>
  <c r="O32" i="35"/>
  <c r="N32" i="35"/>
  <c r="M32" i="35"/>
  <c r="L32" i="35"/>
  <c r="K32" i="35"/>
  <c r="J32" i="35"/>
  <c r="I32" i="35"/>
  <c r="H32" i="35"/>
  <c r="G32" i="35"/>
  <c r="F32" i="35"/>
  <c r="E32" i="35"/>
  <c r="D32" i="35"/>
  <c r="C32" i="35"/>
  <c r="Q31" i="35"/>
  <c r="P30" i="35"/>
  <c r="O30" i="35"/>
  <c r="N30" i="35"/>
  <c r="M30" i="35"/>
  <c r="L30" i="35"/>
  <c r="K30" i="35"/>
  <c r="J30" i="35"/>
  <c r="I30" i="35"/>
  <c r="H30" i="35"/>
  <c r="G30" i="35"/>
  <c r="F30" i="35"/>
  <c r="E30" i="35"/>
  <c r="D30" i="35"/>
  <c r="C30" i="35"/>
  <c r="Q29" i="35"/>
  <c r="P28" i="35"/>
  <c r="O28" i="35"/>
  <c r="N28" i="35"/>
  <c r="M28" i="35"/>
  <c r="L28" i="35"/>
  <c r="K28" i="35"/>
  <c r="J28" i="35"/>
  <c r="I28" i="35"/>
  <c r="H28" i="35"/>
  <c r="G28" i="35"/>
  <c r="F28" i="35"/>
  <c r="E28" i="35"/>
  <c r="D28" i="35"/>
  <c r="C28" i="35"/>
  <c r="Q27" i="35"/>
  <c r="Q26" i="35"/>
  <c r="Q25" i="35"/>
  <c r="Q24" i="35"/>
  <c r="Q23" i="35"/>
  <c r="Q22" i="35"/>
  <c r="Q21" i="35"/>
  <c r="P20" i="35"/>
  <c r="O20" i="35"/>
  <c r="N20" i="35"/>
  <c r="M20" i="35"/>
  <c r="L20" i="35"/>
  <c r="K20" i="35"/>
  <c r="J20" i="35"/>
  <c r="I20" i="35"/>
  <c r="H20" i="35"/>
  <c r="G20" i="35"/>
  <c r="F20" i="35"/>
  <c r="E20" i="35"/>
  <c r="D20" i="35"/>
  <c r="C20" i="35"/>
  <c r="Q19" i="35"/>
  <c r="Q18" i="35"/>
  <c r="Q17" i="35"/>
  <c r="Q16" i="35"/>
  <c r="Q15" i="35"/>
  <c r="Q14" i="35"/>
  <c r="Q13" i="35"/>
  <c r="Q12" i="35"/>
  <c r="P11" i="35"/>
  <c r="O11" i="35"/>
  <c r="N11" i="35"/>
  <c r="M11" i="35"/>
  <c r="L11" i="35"/>
  <c r="K11" i="35"/>
  <c r="J11" i="35"/>
  <c r="I11" i="35"/>
  <c r="H11" i="35"/>
  <c r="G11" i="35"/>
  <c r="F11" i="35"/>
  <c r="E11" i="35"/>
  <c r="D11" i="35"/>
  <c r="C11" i="35"/>
  <c r="C10" i="35" s="1"/>
  <c r="C9" i="35" s="1"/>
  <c r="C594" i="35" l="1"/>
  <c r="C633" i="35"/>
  <c r="D633" i="35"/>
  <c r="M633" i="35"/>
  <c r="D64" i="35"/>
  <c r="L101" i="35"/>
  <c r="P101" i="35"/>
  <c r="G151" i="35"/>
  <c r="O151" i="35"/>
  <c r="C151" i="35"/>
  <c r="E168" i="35"/>
  <c r="I168" i="35"/>
  <c r="K234" i="35"/>
  <c r="D268" i="35"/>
  <c r="H268" i="35"/>
  <c r="L268" i="35"/>
  <c r="E328" i="35"/>
  <c r="F333" i="35"/>
  <c r="J333" i="35"/>
  <c r="N333" i="35"/>
  <c r="Q376" i="35"/>
  <c r="I439" i="35"/>
  <c r="I478" i="35"/>
  <c r="M478" i="35"/>
  <c r="F478" i="35"/>
  <c r="K532" i="35"/>
  <c r="Q553" i="35"/>
  <c r="Q564" i="35"/>
  <c r="C572" i="35"/>
  <c r="J595" i="35"/>
  <c r="M641" i="35"/>
  <c r="C646" i="35"/>
  <c r="G646" i="35"/>
  <c r="L255" i="35"/>
  <c r="C83" i="35"/>
  <c r="D108" i="35"/>
  <c r="C116" i="35"/>
  <c r="O116" i="35"/>
  <c r="E126" i="35"/>
  <c r="I126" i="35"/>
  <c r="M126" i="35"/>
  <c r="O126" i="35"/>
  <c r="Q145" i="35"/>
  <c r="F309" i="35"/>
  <c r="J309" i="35"/>
  <c r="N309" i="35"/>
  <c r="F328" i="35"/>
  <c r="I420" i="35"/>
  <c r="J420" i="35"/>
  <c r="O427" i="35"/>
  <c r="C487" i="35"/>
  <c r="F513" i="35"/>
  <c r="N513" i="35"/>
  <c r="Q538" i="35"/>
  <c r="Q544" i="35"/>
  <c r="L552" i="35"/>
  <c r="H572" i="35"/>
  <c r="L572" i="35"/>
  <c r="P572" i="35"/>
  <c r="K595" i="35"/>
  <c r="O595" i="35"/>
  <c r="Q631" i="35"/>
  <c r="G633" i="35"/>
  <c r="C359" i="35"/>
  <c r="D537" i="35"/>
  <c r="D466" i="35" s="1"/>
  <c r="C681" i="35"/>
  <c r="D10" i="35"/>
  <c r="D9" i="35" s="1"/>
  <c r="I39" i="35"/>
  <c r="M39" i="35"/>
  <c r="C168" i="35"/>
  <c r="C190" i="35"/>
  <c r="K190" i="35"/>
  <c r="O190" i="35"/>
  <c r="L225" i="35"/>
  <c r="D246" i="35"/>
  <c r="L246" i="35"/>
  <c r="C255" i="35"/>
  <c r="G268" i="35"/>
  <c r="H284" i="35"/>
  <c r="P284" i="35"/>
  <c r="J284" i="35"/>
  <c r="H333" i="35"/>
  <c r="P333" i="35"/>
  <c r="Q342" i="35"/>
  <c r="Q353" i="35"/>
  <c r="G410" i="35"/>
  <c r="K410" i="35"/>
  <c r="C438" i="35"/>
  <c r="F467" i="35"/>
  <c r="Q505" i="35"/>
  <c r="L532" i="35"/>
  <c r="M552" i="35"/>
  <c r="Q560" i="35"/>
  <c r="D572" i="35"/>
  <c r="K572" i="35"/>
  <c r="M572" i="35"/>
  <c r="D606" i="35"/>
  <c r="D594" i="35" s="1"/>
  <c r="E628" i="35"/>
  <c r="F646" i="35"/>
  <c r="Q646" i="35" s="1"/>
  <c r="J646" i="35"/>
  <c r="L662" i="35"/>
  <c r="L661" i="35" s="1"/>
  <c r="I681" i="35"/>
  <c r="O646" i="35"/>
  <c r="I641" i="35"/>
  <c r="F633" i="35"/>
  <c r="N633" i="35"/>
  <c r="O633" i="35"/>
  <c r="K606" i="35"/>
  <c r="O606" i="35"/>
  <c r="Q602" i="35"/>
  <c r="E595" i="35"/>
  <c r="Q540" i="35"/>
  <c r="E572" i="35"/>
  <c r="F572" i="35"/>
  <c r="N572" i="35"/>
  <c r="G572" i="35"/>
  <c r="O572" i="35"/>
  <c r="E552" i="35"/>
  <c r="J552" i="35"/>
  <c r="H552" i="35"/>
  <c r="F537" i="35"/>
  <c r="J537" i="35"/>
  <c r="G537" i="35"/>
  <c r="H537" i="35"/>
  <c r="N537" i="35"/>
  <c r="Q533" i="35"/>
  <c r="G532" i="35"/>
  <c r="L513" i="35"/>
  <c r="E513" i="35"/>
  <c r="G513" i="35"/>
  <c r="O513" i="35"/>
  <c r="M513" i="35"/>
  <c r="H513" i="35"/>
  <c r="H496" i="35"/>
  <c r="P496" i="35"/>
  <c r="O496" i="35"/>
  <c r="I496" i="35"/>
  <c r="M496" i="35"/>
  <c r="G496" i="35"/>
  <c r="K496" i="35"/>
  <c r="J487" i="35"/>
  <c r="H487" i="35"/>
  <c r="L487" i="35"/>
  <c r="P487" i="35"/>
  <c r="L478" i="35"/>
  <c r="O478" i="35"/>
  <c r="K478" i="35"/>
  <c r="N478" i="35"/>
  <c r="G478" i="35"/>
  <c r="H467" i="35"/>
  <c r="L467" i="35"/>
  <c r="P467" i="35"/>
  <c r="E467" i="35"/>
  <c r="K467" i="35"/>
  <c r="N467" i="35"/>
  <c r="J427" i="35"/>
  <c r="Q434" i="35"/>
  <c r="G427" i="35"/>
  <c r="M427" i="35"/>
  <c r="K427" i="35"/>
  <c r="H427" i="35"/>
  <c r="L427" i="35"/>
  <c r="P427" i="35"/>
  <c r="G420" i="35"/>
  <c r="H420" i="35"/>
  <c r="L420" i="35"/>
  <c r="J387" i="35"/>
  <c r="N387" i="35"/>
  <c r="M387" i="35"/>
  <c r="I387" i="35"/>
  <c r="E387" i="35"/>
  <c r="H387" i="35"/>
  <c r="F387" i="35"/>
  <c r="F360" i="35"/>
  <c r="J360" i="35"/>
  <c r="J359" i="35" s="1"/>
  <c r="N360" i="35"/>
  <c r="P360" i="35"/>
  <c r="Q361" i="35"/>
  <c r="M360" i="35"/>
  <c r="Q656" i="35"/>
  <c r="E655" i="35"/>
  <c r="Q655" i="35" s="1"/>
  <c r="M681" i="35"/>
  <c r="F662" i="35"/>
  <c r="F661" i="35" s="1"/>
  <c r="F681" i="35" s="1"/>
  <c r="N662" i="35"/>
  <c r="N661" i="35" s="1"/>
  <c r="N681" i="35" s="1"/>
  <c r="J681" i="35"/>
  <c r="G662" i="35"/>
  <c r="G661" i="35" s="1"/>
  <c r="O662" i="35"/>
  <c r="O661" i="35" s="1"/>
  <c r="O681" i="35" s="1"/>
  <c r="K681" i="35"/>
  <c r="L681" i="35"/>
  <c r="Q667" i="35"/>
  <c r="Q634" i="35"/>
  <c r="E633" i="35"/>
  <c r="L633" i="35"/>
  <c r="I633" i="35"/>
  <c r="H595" i="35"/>
  <c r="L595" i="35"/>
  <c r="P595" i="35"/>
  <c r="F595" i="35"/>
  <c r="F594" i="35" s="1"/>
  <c r="Q642" i="35"/>
  <c r="K646" i="35"/>
  <c r="K633" i="35" s="1"/>
  <c r="O594" i="35"/>
  <c r="M595" i="35"/>
  <c r="G595" i="35"/>
  <c r="K594" i="35"/>
  <c r="L606" i="35"/>
  <c r="Q615" i="35"/>
  <c r="N606" i="35"/>
  <c r="N594" i="35" s="1"/>
  <c r="G606" i="35"/>
  <c r="L594" i="35"/>
  <c r="I595" i="35"/>
  <c r="I594" i="35" s="1"/>
  <c r="Q604" i="35"/>
  <c r="Q607" i="35"/>
  <c r="Q610" i="35"/>
  <c r="J606" i="35"/>
  <c r="J594" i="35" s="1"/>
  <c r="Q619" i="35"/>
  <c r="Q598" i="35"/>
  <c r="Q612" i="35"/>
  <c r="Q600" i="35"/>
  <c r="E606" i="35"/>
  <c r="E594" i="35" s="1"/>
  <c r="Q617" i="35"/>
  <c r="Q526" i="35"/>
  <c r="Q472" i="35"/>
  <c r="N487" i="35"/>
  <c r="Q494" i="35"/>
  <c r="F532" i="35"/>
  <c r="N532" i="35"/>
  <c r="Q562" i="35"/>
  <c r="Q576" i="35"/>
  <c r="Q579" i="35"/>
  <c r="I572" i="35"/>
  <c r="J467" i="35"/>
  <c r="Q470" i="35"/>
  <c r="J478" i="35"/>
  <c r="K487" i="35"/>
  <c r="F496" i="35"/>
  <c r="N496" i="35"/>
  <c r="Q516" i="35"/>
  <c r="Q519" i="35"/>
  <c r="Q530" i="35"/>
  <c r="O537" i="35"/>
  <c r="K552" i="35"/>
  <c r="G552" i="35"/>
  <c r="J572" i="35"/>
  <c r="Q546" i="35"/>
  <c r="I467" i="35"/>
  <c r="Q479" i="35"/>
  <c r="F487" i="35"/>
  <c r="I513" i="35"/>
  <c r="E532" i="35"/>
  <c r="J532" i="35"/>
  <c r="I537" i="35"/>
  <c r="P537" i="35"/>
  <c r="M537" i="35"/>
  <c r="F552" i="35"/>
  <c r="Q583" i="35"/>
  <c r="Q476" i="35"/>
  <c r="E478" i="35"/>
  <c r="Q483" i="35"/>
  <c r="Q490" i="35"/>
  <c r="Q501" i="35"/>
  <c r="J513" i="35"/>
  <c r="Q528" i="35"/>
  <c r="Q535" i="35"/>
  <c r="K537" i="35"/>
  <c r="L537" i="35"/>
  <c r="Q548" i="35"/>
  <c r="N552" i="35"/>
  <c r="Q566" i="35"/>
  <c r="L438" i="35"/>
  <c r="O438" i="35"/>
  <c r="I438" i="35"/>
  <c r="J438" i="35"/>
  <c r="K438" i="35"/>
  <c r="Q404" i="35"/>
  <c r="G360" i="35"/>
  <c r="O360" i="35"/>
  <c r="O387" i="35"/>
  <c r="Q411" i="35"/>
  <c r="N420" i="35"/>
  <c r="I427" i="35"/>
  <c r="K360" i="35"/>
  <c r="H360" i="35"/>
  <c r="G387" i="35"/>
  <c r="Q396" i="35"/>
  <c r="K420" i="35"/>
  <c r="Q425" i="35"/>
  <c r="F427" i="35"/>
  <c r="N427" i="35"/>
  <c r="Q400" i="35"/>
  <c r="I360" i="35"/>
  <c r="Q374" i="35"/>
  <c r="Q390" i="35"/>
  <c r="Q401" i="35"/>
  <c r="Q405" i="35"/>
  <c r="Q423" i="35"/>
  <c r="Q436" i="35"/>
  <c r="I333" i="35"/>
  <c r="G333" i="35"/>
  <c r="O333" i="35"/>
  <c r="I284" i="35"/>
  <c r="F284" i="35"/>
  <c r="N284" i="35"/>
  <c r="G284" i="35"/>
  <c r="O284" i="35"/>
  <c r="Q280" i="35"/>
  <c r="O273" i="35"/>
  <c r="H273" i="35"/>
  <c r="L273" i="35"/>
  <c r="P273" i="35"/>
  <c r="I273" i="35"/>
  <c r="K268" i="35"/>
  <c r="Q268" i="35" s="1"/>
  <c r="Q264" i="35"/>
  <c r="O255" i="35"/>
  <c r="Q262" i="35"/>
  <c r="G255" i="35"/>
  <c r="K255" i="35"/>
  <c r="Q260" i="35"/>
  <c r="E255" i="35"/>
  <c r="I255" i="35"/>
  <c r="M255" i="35"/>
  <c r="J255" i="35"/>
  <c r="E246" i="35"/>
  <c r="I246" i="35"/>
  <c r="M246" i="35"/>
  <c r="F246" i="35"/>
  <c r="N246" i="35"/>
  <c r="Q240" i="35"/>
  <c r="P234" i="35"/>
  <c r="G234" i="35"/>
  <c r="O234" i="35"/>
  <c r="E273" i="35"/>
  <c r="M273" i="35"/>
  <c r="Q278" i="35"/>
  <c r="K284" i="35"/>
  <c r="Q307" i="35"/>
  <c r="H234" i="35"/>
  <c r="Q247" i="35"/>
  <c r="J246" i="35"/>
  <c r="G246" i="35"/>
  <c r="Q271" i="35"/>
  <c r="Q276" i="35"/>
  <c r="Q291" i="35"/>
  <c r="O246" i="35"/>
  <c r="Q266" i="35"/>
  <c r="Q269" i="35"/>
  <c r="Q274" i="35"/>
  <c r="Q285" i="35"/>
  <c r="H309" i="35"/>
  <c r="P309" i="35"/>
  <c r="E333" i="35"/>
  <c r="P225" i="35"/>
  <c r="F168" i="35"/>
  <c r="J168" i="35"/>
  <c r="N168" i="35"/>
  <c r="F151" i="35"/>
  <c r="N151" i="35"/>
  <c r="F126" i="35"/>
  <c r="N126" i="35"/>
  <c r="Q133" i="35"/>
  <c r="P126" i="35"/>
  <c r="F116" i="35"/>
  <c r="Q117" i="35"/>
  <c r="H116" i="35"/>
  <c r="L108" i="35"/>
  <c r="M108" i="35"/>
  <c r="F101" i="35"/>
  <c r="J101" i="35"/>
  <c r="N101" i="35"/>
  <c r="Q106" i="35"/>
  <c r="Q92" i="35"/>
  <c r="G83" i="35"/>
  <c r="O83" i="35"/>
  <c r="H83" i="35"/>
  <c r="L83" i="35"/>
  <c r="Q79" i="35"/>
  <c r="P72" i="35"/>
  <c r="E72" i="35"/>
  <c r="K72" i="35"/>
  <c r="O72" i="35"/>
  <c r="O64" i="35"/>
  <c r="K64" i="35"/>
  <c r="O39" i="35"/>
  <c r="Q40" i="35"/>
  <c r="J39" i="35"/>
  <c r="Q37" i="35"/>
  <c r="Q28" i="35"/>
  <c r="K10" i="35"/>
  <c r="H10" i="35"/>
  <c r="P10" i="35"/>
  <c r="L10" i="35"/>
  <c r="J126" i="35"/>
  <c r="I151" i="35"/>
  <c r="G190" i="35"/>
  <c r="N83" i="35"/>
  <c r="J116" i="35"/>
  <c r="K151" i="35"/>
  <c r="Q156" i="35"/>
  <c r="J151" i="35"/>
  <c r="H190" i="35"/>
  <c r="Q205" i="35"/>
  <c r="Q226" i="35"/>
  <c r="Q229" i="35"/>
  <c r="E83" i="35"/>
  <c r="E101" i="35"/>
  <c r="E116" i="35"/>
  <c r="I116" i="35"/>
  <c r="M116" i="35"/>
  <c r="Q121" i="35"/>
  <c r="G126" i="35"/>
  <c r="H151" i="35"/>
  <c r="P151" i="35"/>
  <c r="Q188" i="35"/>
  <c r="E190" i="35"/>
  <c r="I190" i="35"/>
  <c r="M190" i="35"/>
  <c r="P83" i="35"/>
  <c r="Q90" i="35"/>
  <c r="I108" i="35"/>
  <c r="N116" i="35"/>
  <c r="P190" i="35"/>
  <c r="Q199" i="35"/>
  <c r="Q94" i="35"/>
  <c r="M101" i="35"/>
  <c r="F108" i="35"/>
  <c r="N108" i="35"/>
  <c r="G108" i="35"/>
  <c r="Q119" i="35"/>
  <c r="H126" i="35"/>
  <c r="L126" i="35"/>
  <c r="Q139" i="35"/>
  <c r="M151" i="35"/>
  <c r="K168" i="35"/>
  <c r="F190" i="35"/>
  <c r="N190" i="35"/>
  <c r="Q210" i="35"/>
  <c r="F39" i="35"/>
  <c r="P64" i="35"/>
  <c r="J10" i="35"/>
  <c r="Q32" i="35"/>
  <c r="G64" i="35"/>
  <c r="I64" i="35"/>
  <c r="I72" i="35"/>
  <c r="M72" i="35"/>
  <c r="I83" i="35"/>
  <c r="M83" i="35"/>
  <c r="Q88" i="35"/>
  <c r="F83" i="35"/>
  <c r="J83" i="35"/>
  <c r="N39" i="35"/>
  <c r="H64" i="35"/>
  <c r="L64" i="35"/>
  <c r="H72" i="35"/>
  <c r="L72" i="35"/>
  <c r="Q75" i="35"/>
  <c r="Q20" i="35"/>
  <c r="Q30" i="35"/>
  <c r="Q42" i="35"/>
  <c r="Q61" i="35"/>
  <c r="Q67" i="35"/>
  <c r="F72" i="35"/>
  <c r="J72" i="35"/>
  <c r="N72" i="35"/>
  <c r="Q86" i="35"/>
  <c r="Q11" i="35"/>
  <c r="F10" i="35"/>
  <c r="N10" i="35"/>
  <c r="G10" i="35"/>
  <c r="O10" i="35"/>
  <c r="J9" i="35"/>
  <c r="I10" i="35"/>
  <c r="M10" i="35"/>
  <c r="M9" i="35" s="1"/>
  <c r="Q57" i="35"/>
  <c r="Q58" i="35"/>
  <c r="Q235" i="35"/>
  <c r="Q256" i="35"/>
  <c r="E39" i="35"/>
  <c r="H108" i="35"/>
  <c r="P108" i="35"/>
  <c r="G116" i="35"/>
  <c r="C126" i="35"/>
  <c r="K126" i="35"/>
  <c r="Q238" i="35"/>
  <c r="Q348" i="35"/>
  <c r="Q368" i="35"/>
  <c r="E360" i="35"/>
  <c r="Q418" i="35"/>
  <c r="E417" i="35"/>
  <c r="Q417" i="35" s="1"/>
  <c r="G438" i="35"/>
  <c r="F438" i="35"/>
  <c r="N438" i="35"/>
  <c r="Q460" i="35"/>
  <c r="E459" i="35"/>
  <c r="Q459" i="35" s="1"/>
  <c r="Q73" i="35"/>
  <c r="Q191" i="35"/>
  <c r="Q444" i="35"/>
  <c r="E10" i="35"/>
  <c r="Q99" i="35"/>
  <c r="Q149" i="35"/>
  <c r="Q160" i="35"/>
  <c r="Q178" i="35"/>
  <c r="H246" i="35"/>
  <c r="P246" i="35"/>
  <c r="Q295" i="35"/>
  <c r="E284" i="35"/>
  <c r="M284" i="35"/>
  <c r="Q346" i="35"/>
  <c r="Q586" i="35"/>
  <c r="Q635" i="35"/>
  <c r="Q97" i="35"/>
  <c r="J108" i="35"/>
  <c r="Q124" i="35"/>
  <c r="Q147" i="35"/>
  <c r="Q158" i="35"/>
  <c r="Q164" i="35"/>
  <c r="Q201" i="35"/>
  <c r="D190" i="35"/>
  <c r="L190" i="35"/>
  <c r="J190" i="35"/>
  <c r="Q217" i="35"/>
  <c r="D233" i="35"/>
  <c r="Q299" i="35"/>
  <c r="Q331" i="35"/>
  <c r="C333" i="35"/>
  <c r="K333" i="35"/>
  <c r="Q344" i="35"/>
  <c r="D360" i="35"/>
  <c r="D359" i="35" s="1"/>
  <c r="L360" i="35"/>
  <c r="L359" i="35" s="1"/>
  <c r="I410" i="35"/>
  <c r="Q410" i="35" s="1"/>
  <c r="Q670" i="35"/>
  <c r="Q130" i="35"/>
  <c r="Q221" i="35"/>
  <c r="Q319" i="35"/>
  <c r="J328" i="35"/>
  <c r="D333" i="35"/>
  <c r="L333" i="35"/>
  <c r="Q414" i="35"/>
  <c r="Q111" i="35"/>
  <c r="Q114" i="35"/>
  <c r="Q143" i="35"/>
  <c r="D151" i="35"/>
  <c r="D82" i="35" s="1"/>
  <c r="L151" i="35"/>
  <c r="Q154" i="35"/>
  <c r="Q169" i="35"/>
  <c r="H168" i="35"/>
  <c r="P168" i="35"/>
  <c r="Q194" i="35"/>
  <c r="Q197" i="35"/>
  <c r="F234" i="35"/>
  <c r="N234" i="35"/>
  <c r="Q253" i="35"/>
  <c r="C273" i="35"/>
  <c r="C233" i="35" s="1"/>
  <c r="K273" i="35"/>
  <c r="Q282" i="35"/>
  <c r="D284" i="35"/>
  <c r="L284" i="35"/>
  <c r="Q334" i="35"/>
  <c r="Q337" i="35"/>
  <c r="Q340" i="35"/>
  <c r="Q381" i="35"/>
  <c r="K83" i="35"/>
  <c r="K116" i="35"/>
  <c r="Q350" i="35"/>
  <c r="Q84" i="35"/>
  <c r="I101" i="35"/>
  <c r="Q102" i="35"/>
  <c r="Q109" i="35"/>
  <c r="Q141" i="35"/>
  <c r="Q152" i="35"/>
  <c r="Q166" i="35"/>
  <c r="E151" i="35"/>
  <c r="G168" i="35"/>
  <c r="O168" i="35"/>
  <c r="Q251" i="35"/>
  <c r="Q309" i="35"/>
  <c r="Q310" i="35"/>
  <c r="Q379" i="35"/>
  <c r="Q388" i="35"/>
  <c r="Q524" i="35"/>
  <c r="Q550" i="35"/>
  <c r="E537" i="35"/>
  <c r="Q127" i="35"/>
  <c r="Q244" i="35"/>
  <c r="Q249" i="35"/>
  <c r="Q328" i="35"/>
  <c r="Q329" i="35"/>
  <c r="Q488" i="35"/>
  <c r="Q428" i="35"/>
  <c r="Q464" i="35"/>
  <c r="E463" i="35"/>
  <c r="Q463" i="35" s="1"/>
  <c r="Q596" i="35"/>
  <c r="Q629" i="35"/>
  <c r="P633" i="35"/>
  <c r="Q649" i="35"/>
  <c r="Q663" i="35"/>
  <c r="D420" i="35"/>
  <c r="D438" i="35"/>
  <c r="H438" i="35"/>
  <c r="P438" i="35"/>
  <c r="Q542" i="35"/>
  <c r="Q555" i="35"/>
  <c r="Q570" i="35"/>
  <c r="H633" i="35"/>
  <c r="Q647" i="35"/>
  <c r="Q679" i="35"/>
  <c r="E225" i="35"/>
  <c r="Q421" i="35"/>
  <c r="H478" i="35"/>
  <c r="P478" i="35"/>
  <c r="E487" i="35"/>
  <c r="M487" i="35"/>
  <c r="Q492" i="35"/>
  <c r="J496" i="35"/>
  <c r="Q503" i="35"/>
  <c r="C513" i="35"/>
  <c r="K513" i="35"/>
  <c r="Q521" i="35"/>
  <c r="H606" i="35"/>
  <c r="P606" i="35"/>
  <c r="Q644" i="35"/>
  <c r="Q657" i="35"/>
  <c r="Q675" i="35"/>
  <c r="G674" i="35"/>
  <c r="G673" i="35" s="1"/>
  <c r="Q673" i="35" s="1"/>
  <c r="Q511" i="35"/>
  <c r="Q623" i="35"/>
  <c r="P681" i="35"/>
  <c r="G273" i="35"/>
  <c r="Q442" i="35"/>
  <c r="Q452" i="35"/>
  <c r="Q485" i="35"/>
  <c r="Q499" i="35"/>
  <c r="Q509" i="35"/>
  <c r="Q514" i="35"/>
  <c r="Q557" i="35"/>
  <c r="I552" i="35"/>
  <c r="Q592" i="35"/>
  <c r="Q621" i="35"/>
  <c r="Q638" i="35"/>
  <c r="J641" i="35"/>
  <c r="J633" i="35" s="1"/>
  <c r="H681" i="35"/>
  <c r="E661" i="35"/>
  <c r="Q678" i="35"/>
  <c r="H677" i="35"/>
  <c r="Q677" i="35" s="1"/>
  <c r="Q432" i="35"/>
  <c r="Q440" i="35"/>
  <c r="M438" i="35"/>
  <c r="Q448" i="35"/>
  <c r="Q468" i="35"/>
  <c r="G467" i="35"/>
  <c r="O467" i="35"/>
  <c r="Q497" i="35"/>
  <c r="Q507" i="35"/>
  <c r="Q590" i="35"/>
  <c r="Q628" i="35"/>
  <c r="Q639" i="35"/>
  <c r="Q445" i="35"/>
  <c r="Q449" i="35"/>
  <c r="Q453" i="35"/>
  <c r="E427" i="35"/>
  <c r="E439" i="35"/>
  <c r="C82" i="35" l="1"/>
  <c r="I233" i="35"/>
  <c r="M359" i="35"/>
  <c r="C466" i="35"/>
  <c r="C652" i="35" s="1"/>
  <c r="C683" i="35" s="1"/>
  <c r="H594" i="35"/>
  <c r="Q225" i="35"/>
  <c r="N233" i="35"/>
  <c r="H233" i="35"/>
  <c r="O9" i="35"/>
  <c r="Q662" i="35"/>
  <c r="E681" i="35"/>
  <c r="Q633" i="35"/>
  <c r="P594" i="35"/>
  <c r="Q595" i="35"/>
  <c r="F466" i="35"/>
  <c r="Q572" i="35"/>
  <c r="P466" i="35"/>
  <c r="L466" i="35"/>
  <c r="M466" i="35"/>
  <c r="O466" i="35"/>
  <c r="H466" i="35"/>
  <c r="I466" i="35"/>
  <c r="N466" i="35"/>
  <c r="Q496" i="35"/>
  <c r="J466" i="35"/>
  <c r="P359" i="35"/>
  <c r="F359" i="35"/>
  <c r="O359" i="35"/>
  <c r="I359" i="35"/>
  <c r="Q387" i="35"/>
  <c r="H359" i="35"/>
  <c r="N359" i="35"/>
  <c r="Q661" i="35"/>
  <c r="M594" i="35"/>
  <c r="Q641" i="35"/>
  <c r="G594" i="35"/>
  <c r="Q594" i="35" s="1"/>
  <c r="Q532" i="35"/>
  <c r="Q552" i="35"/>
  <c r="G466" i="35"/>
  <c r="Q513" i="35"/>
  <c r="Q537" i="35"/>
  <c r="Q427" i="35"/>
  <c r="G359" i="35"/>
  <c r="K359" i="35"/>
  <c r="Q273" i="35"/>
  <c r="E233" i="35"/>
  <c r="P233" i="35"/>
  <c r="M233" i="35"/>
  <c r="K233" i="35"/>
  <c r="Q255" i="35"/>
  <c r="J233" i="35"/>
  <c r="Q246" i="35"/>
  <c r="O233" i="35"/>
  <c r="Q333" i="35"/>
  <c r="G233" i="35"/>
  <c r="L233" i="35"/>
  <c r="Q190" i="35"/>
  <c r="Q168" i="35"/>
  <c r="Q126" i="35"/>
  <c r="M82" i="35"/>
  <c r="N82" i="35"/>
  <c r="P82" i="35"/>
  <c r="J82" i="35"/>
  <c r="O82" i="35"/>
  <c r="L82" i="35"/>
  <c r="K9" i="35"/>
  <c r="Q72" i="35"/>
  <c r="P9" i="35"/>
  <c r="G9" i="35"/>
  <c r="Q64" i="35"/>
  <c r="L9" i="35"/>
  <c r="Q39" i="35"/>
  <c r="N9" i="35"/>
  <c r="H9" i="35"/>
  <c r="I9" i="35"/>
  <c r="I82" i="35"/>
  <c r="Q101" i="35"/>
  <c r="G82" i="35"/>
  <c r="F82" i="35"/>
  <c r="H82" i="35"/>
  <c r="F9" i="35"/>
  <c r="Q439" i="35"/>
  <c r="E438" i="35"/>
  <c r="Q438" i="35" s="1"/>
  <c r="G681" i="35"/>
  <c r="Q467" i="35"/>
  <c r="K82" i="35"/>
  <c r="F233" i="35"/>
  <c r="Q234" i="35"/>
  <c r="Q284" i="35"/>
  <c r="Q116" i="35"/>
  <c r="Q108" i="35"/>
  <c r="E359" i="35"/>
  <c r="Q360" i="35"/>
  <c r="Q606" i="35"/>
  <c r="Q10" i="35"/>
  <c r="E9" i="35"/>
  <c r="Q420" i="35"/>
  <c r="D652" i="35"/>
  <c r="D683" i="35" s="1"/>
  <c r="Q487" i="35"/>
  <c r="E466" i="35"/>
  <c r="Q83" i="35"/>
  <c r="K466" i="35"/>
  <c r="Q478" i="35"/>
  <c r="Q674" i="35"/>
  <c r="Q151" i="35"/>
  <c r="E82" i="35"/>
  <c r="M652" i="35" l="1"/>
  <c r="M683" i="35" s="1"/>
  <c r="J652" i="35"/>
  <c r="J683" i="35" s="1"/>
  <c r="Q359" i="35"/>
  <c r="P652" i="35"/>
  <c r="P683" i="35" s="1"/>
  <c r="Q233" i="35"/>
  <c r="O652" i="35"/>
  <c r="O683" i="35" s="1"/>
  <c r="L652" i="35"/>
  <c r="L683" i="35" s="1"/>
  <c r="N652" i="35"/>
  <c r="N683" i="35" s="1"/>
  <c r="G652" i="35"/>
  <c r="G683" i="35" s="1"/>
  <c r="I652" i="35"/>
  <c r="I683" i="35" s="1"/>
  <c r="H652" i="35"/>
  <c r="H683" i="35" s="1"/>
  <c r="F652" i="35"/>
  <c r="F683" i="35" s="1"/>
  <c r="Q82" i="35"/>
  <c r="Q466" i="35"/>
  <c r="Q681" i="35"/>
  <c r="K652" i="35"/>
  <c r="K683" i="35" s="1"/>
  <c r="E652" i="35"/>
  <c r="E683" i="35" s="1"/>
  <c r="Q9" i="35"/>
  <c r="Q652" i="35" l="1"/>
  <c r="Q683" i="35"/>
  <c r="F659" i="31" l="1"/>
  <c r="E661" i="31"/>
  <c r="F661" i="31"/>
  <c r="E659" i="31" l="1"/>
  <c r="C454" i="31" l="1"/>
  <c r="C453" i="31" s="1"/>
  <c r="C677" i="31"/>
  <c r="C584" i="31"/>
  <c r="C571" i="31"/>
  <c r="Q571" i="31"/>
  <c r="Q572" i="31"/>
  <c r="Q552" i="31"/>
  <c r="Q551" i="31"/>
  <c r="C551" i="31"/>
  <c r="C553" i="31"/>
  <c r="Q553" i="31"/>
  <c r="Q448" i="31"/>
  <c r="Q447" i="31"/>
  <c r="C447" i="31"/>
  <c r="Q396" i="31"/>
  <c r="C102" i="31"/>
  <c r="C75" i="31"/>
  <c r="C67" i="31"/>
  <c r="C58" i="31"/>
  <c r="Q52" i="31"/>
  <c r="C664" i="31"/>
  <c r="C663" i="31" s="1"/>
  <c r="C662" i="31" s="1"/>
  <c r="C670" i="31"/>
  <c r="C674" i="31"/>
  <c r="C685" i="31"/>
  <c r="C684" i="31" s="1"/>
  <c r="C680" i="31" s="1"/>
  <c r="C11" i="31"/>
  <c r="C19" i="31"/>
  <c r="C27" i="31"/>
  <c r="C29" i="31"/>
  <c r="C31" i="31"/>
  <c r="C36" i="31"/>
  <c r="C39" i="31"/>
  <c r="C41" i="31"/>
  <c r="C61" i="31"/>
  <c r="C65" i="31"/>
  <c r="C73" i="31"/>
  <c r="C77" i="31"/>
  <c r="C79" i="31"/>
  <c r="C84" i="31"/>
  <c r="C86" i="31"/>
  <c r="C88" i="31"/>
  <c r="C90" i="31"/>
  <c r="C92" i="31"/>
  <c r="C94" i="31"/>
  <c r="C97" i="31"/>
  <c r="C99" i="31"/>
  <c r="C106" i="31"/>
  <c r="C109" i="31"/>
  <c r="C111" i="31"/>
  <c r="C114" i="31"/>
  <c r="C117" i="31"/>
  <c r="C119" i="31"/>
  <c r="C121" i="31"/>
  <c r="C124" i="31"/>
  <c r="C127" i="31"/>
  <c r="C130" i="31"/>
  <c r="C133" i="31"/>
  <c r="C139" i="31"/>
  <c r="C141" i="31"/>
  <c r="C143" i="31"/>
  <c r="C145" i="31"/>
  <c r="C147" i="31"/>
  <c r="C149" i="31"/>
  <c r="C152" i="31"/>
  <c r="C154" i="31"/>
  <c r="C156" i="31"/>
  <c r="C158" i="31"/>
  <c r="C160" i="31"/>
  <c r="C162" i="31"/>
  <c r="C164" i="31"/>
  <c r="C166" i="31"/>
  <c r="C169" i="31"/>
  <c r="C178" i="31"/>
  <c r="C188" i="31"/>
  <c r="C191" i="31"/>
  <c r="C194" i="31"/>
  <c r="C196" i="31"/>
  <c r="C198" i="31"/>
  <c r="C200" i="31"/>
  <c r="C204" i="31"/>
  <c r="C209" i="31"/>
  <c r="C216" i="31"/>
  <c r="C220" i="31"/>
  <c r="C224" i="31"/>
  <c r="C227" i="31"/>
  <c r="C233" i="31"/>
  <c r="C236" i="31"/>
  <c r="C238" i="31"/>
  <c r="C242" i="31"/>
  <c r="C245" i="31"/>
  <c r="C247" i="31"/>
  <c r="C249" i="31"/>
  <c r="C251" i="31"/>
  <c r="C254" i="31"/>
  <c r="C256" i="31"/>
  <c r="C258" i="31"/>
  <c r="C260" i="31"/>
  <c r="C262" i="31"/>
  <c r="C264" i="31"/>
  <c r="C267" i="31"/>
  <c r="C269" i="31"/>
  <c r="C272" i="31"/>
  <c r="C274" i="31"/>
  <c r="C276" i="31"/>
  <c r="C278" i="31"/>
  <c r="C280" i="31"/>
  <c r="C283" i="31"/>
  <c r="C289" i="31"/>
  <c r="C293" i="31"/>
  <c r="C297" i="31"/>
  <c r="C305" i="31"/>
  <c r="C308" i="31"/>
  <c r="C317" i="31"/>
  <c r="C327" i="31"/>
  <c r="C329" i="31"/>
  <c r="C332" i="31"/>
  <c r="C335" i="31"/>
  <c r="C338" i="31"/>
  <c r="C340" i="31"/>
  <c r="C342" i="31"/>
  <c r="C344" i="31"/>
  <c r="C346" i="31"/>
  <c r="C348" i="31"/>
  <c r="C351" i="31"/>
  <c r="C359" i="31"/>
  <c r="C366" i="31"/>
  <c r="C371" i="31"/>
  <c r="C373" i="31"/>
  <c r="C376" i="31"/>
  <c r="C378" i="31"/>
  <c r="C386" i="31"/>
  <c r="C388" i="31"/>
  <c r="C393" i="31"/>
  <c r="C399" i="31"/>
  <c r="C398" i="31" s="1"/>
  <c r="C403" i="31"/>
  <c r="C402" i="31" s="1"/>
  <c r="C409" i="31"/>
  <c r="C412" i="31"/>
  <c r="C416" i="31"/>
  <c r="C415" i="31" s="1"/>
  <c r="C419" i="31"/>
  <c r="C421" i="31"/>
  <c r="C423" i="31"/>
  <c r="C426" i="31"/>
  <c r="C430" i="31"/>
  <c r="C432" i="31"/>
  <c r="C434" i="31"/>
  <c r="C438" i="31"/>
  <c r="C441" i="31"/>
  <c r="C444" i="31"/>
  <c r="C450" i="31"/>
  <c r="C449" i="31" s="1"/>
  <c r="C458" i="31"/>
  <c r="C457" i="31" s="1"/>
  <c r="C465" i="31"/>
  <c r="C464" i="31" s="1"/>
  <c r="C541" i="31"/>
  <c r="C547" i="31"/>
  <c r="C549" i="31"/>
  <c r="C555" i="31"/>
  <c r="C557" i="31"/>
  <c r="C560" i="31"/>
  <c r="C562" i="31"/>
  <c r="C564" i="31"/>
  <c r="C567" i="31"/>
  <c r="C569" i="31"/>
  <c r="C573" i="31"/>
  <c r="C575" i="31"/>
  <c r="C578" i="31"/>
  <c r="C581" i="31"/>
  <c r="C588" i="31"/>
  <c r="C591" i="31"/>
  <c r="C595" i="31"/>
  <c r="C597" i="31"/>
  <c r="C601" i="31"/>
  <c r="C603" i="31"/>
  <c r="C605" i="31"/>
  <c r="C607" i="31"/>
  <c r="C609" i="31"/>
  <c r="C612" i="31"/>
  <c r="C615" i="31"/>
  <c r="C619" i="31"/>
  <c r="C622" i="31"/>
  <c r="C624" i="31"/>
  <c r="C626" i="31"/>
  <c r="C628" i="31"/>
  <c r="C630" i="31"/>
  <c r="C636" i="31"/>
  <c r="C638" i="31"/>
  <c r="C642" i="31"/>
  <c r="C641" i="31" s="1"/>
  <c r="C646" i="31"/>
  <c r="C645" i="31" s="1"/>
  <c r="C649" i="31"/>
  <c r="C651" i="31"/>
  <c r="C654" i="31"/>
  <c r="C656" i="31"/>
  <c r="C559" i="31" l="1"/>
  <c r="C443" i="31"/>
  <c r="C540" i="31"/>
  <c r="C266" i="31"/>
  <c r="C437" i="31"/>
  <c r="C653" i="31"/>
  <c r="C101" i="31"/>
  <c r="C64" i="31"/>
  <c r="C418" i="31"/>
  <c r="C57" i="31"/>
  <c r="C385" i="31"/>
  <c r="C282" i="31"/>
  <c r="C223" i="31"/>
  <c r="C635" i="31"/>
  <c r="C116" i="31"/>
  <c r="C425" i="31"/>
  <c r="C408" i="31"/>
  <c r="C83" i="31"/>
  <c r="C648" i="31"/>
  <c r="C577" i="31"/>
  <c r="C326" i="31"/>
  <c r="C600" i="31"/>
  <c r="C307" i="31"/>
  <c r="C358" i="31"/>
  <c r="C72" i="31"/>
  <c r="C669" i="31"/>
  <c r="C668" i="31" s="1"/>
  <c r="C271" i="31"/>
  <c r="C168" i="31"/>
  <c r="C151" i="31"/>
  <c r="C108" i="31"/>
  <c r="C244" i="31"/>
  <c r="C253" i="31"/>
  <c r="C232" i="31"/>
  <c r="C126" i="31"/>
  <c r="C190" i="31"/>
  <c r="C611" i="31"/>
  <c r="C331" i="31"/>
  <c r="C38" i="31"/>
  <c r="C10" i="31"/>
  <c r="C469" i="31" l="1"/>
  <c r="C436" i="31"/>
  <c r="C640" i="31"/>
  <c r="C357" i="31"/>
  <c r="C599" i="31"/>
  <c r="C82" i="31"/>
  <c r="C231" i="31"/>
  <c r="C9" i="31"/>
  <c r="O661" i="31"/>
  <c r="Q643" i="31"/>
  <c r="Q644" i="31"/>
  <c r="Q548" i="31"/>
  <c r="Q193" i="31"/>
  <c r="N661" i="31"/>
  <c r="O687" i="31" l="1"/>
  <c r="N687" i="31"/>
  <c r="Q574" i="31"/>
  <c r="Q614" i="31"/>
  <c r="Q407" i="31"/>
  <c r="Q397" i="31"/>
  <c r="Q392" i="31"/>
  <c r="Q94" i="33"/>
  <c r="Q93" i="33"/>
  <c r="P93" i="33"/>
  <c r="O93" i="33"/>
  <c r="N93" i="33"/>
  <c r="M93" i="33"/>
  <c r="L93" i="33"/>
  <c r="L92" i="33" s="1"/>
  <c r="K93" i="33"/>
  <c r="K92" i="33" s="1"/>
  <c r="J93" i="33"/>
  <c r="J92" i="33" s="1"/>
  <c r="I93" i="33"/>
  <c r="I92" i="33" s="1"/>
  <c r="H93" i="33"/>
  <c r="G93" i="33"/>
  <c r="F93" i="33"/>
  <c r="E93" i="33"/>
  <c r="D93" i="33"/>
  <c r="D92" i="33" s="1"/>
  <c r="C93" i="33"/>
  <c r="C92" i="33" s="1"/>
  <c r="P92" i="33"/>
  <c r="O92" i="33"/>
  <c r="N92" i="33"/>
  <c r="M92" i="33"/>
  <c r="H92" i="33"/>
  <c r="G92" i="33"/>
  <c r="F92" i="33"/>
  <c r="E92" i="33"/>
  <c r="Q91" i="33"/>
  <c r="Q90" i="33"/>
  <c r="P89" i="33"/>
  <c r="O89" i="33"/>
  <c r="N89" i="33"/>
  <c r="M89" i="33"/>
  <c r="L89" i="33"/>
  <c r="K89" i="33"/>
  <c r="J89" i="33"/>
  <c r="I89" i="33"/>
  <c r="Q89" i="33" s="1"/>
  <c r="H89" i="33"/>
  <c r="G89" i="33"/>
  <c r="F89" i="33"/>
  <c r="E89" i="33"/>
  <c r="D89" i="33"/>
  <c r="C89" i="33"/>
  <c r="Q88" i="33"/>
  <c r="Q87" i="33"/>
  <c r="P86" i="33"/>
  <c r="O86" i="33"/>
  <c r="N86" i="33"/>
  <c r="M86" i="33"/>
  <c r="L86" i="33"/>
  <c r="K86" i="33"/>
  <c r="K80" i="33" s="1"/>
  <c r="K79" i="33" s="1"/>
  <c r="J86" i="33"/>
  <c r="J80" i="33" s="1"/>
  <c r="J79" i="33" s="1"/>
  <c r="I86" i="33"/>
  <c r="H86" i="33"/>
  <c r="G86" i="33"/>
  <c r="F86" i="33"/>
  <c r="E86" i="33"/>
  <c r="Q86" i="33" s="1"/>
  <c r="D86" i="33"/>
  <c r="C86" i="33"/>
  <c r="Q85" i="33"/>
  <c r="Q84" i="33"/>
  <c r="Q83" i="33"/>
  <c r="Q82" i="33"/>
  <c r="P81" i="33"/>
  <c r="P80" i="33" s="1"/>
  <c r="P79" i="33" s="1"/>
  <c r="O81" i="33"/>
  <c r="O80" i="33" s="1"/>
  <c r="O79" i="33" s="1"/>
  <c r="N81" i="33"/>
  <c r="N80" i="33" s="1"/>
  <c r="N79" i="33" s="1"/>
  <c r="M81" i="33"/>
  <c r="M80" i="33" s="1"/>
  <c r="M79" i="33" s="1"/>
  <c r="L81" i="33"/>
  <c r="K81" i="33"/>
  <c r="J81" i="33"/>
  <c r="I81" i="33"/>
  <c r="H81" i="33"/>
  <c r="H80" i="33" s="1"/>
  <c r="H79" i="33" s="1"/>
  <c r="G81" i="33"/>
  <c r="G80" i="33" s="1"/>
  <c r="G79" i="33" s="1"/>
  <c r="F81" i="33"/>
  <c r="F80" i="33" s="1"/>
  <c r="F79" i="33" s="1"/>
  <c r="E81" i="33"/>
  <c r="E80" i="33" s="1"/>
  <c r="D81" i="33"/>
  <c r="C81" i="33"/>
  <c r="L80" i="33"/>
  <c r="D80" i="33"/>
  <c r="D79" i="33" s="1"/>
  <c r="Q78" i="33"/>
  <c r="Q77" i="33"/>
  <c r="P76" i="33"/>
  <c r="O76" i="33"/>
  <c r="O75" i="33" s="1"/>
  <c r="O74" i="33" s="1"/>
  <c r="O95" i="33" s="1"/>
  <c r="N76" i="33"/>
  <c r="N75" i="33" s="1"/>
  <c r="N74" i="33" s="1"/>
  <c r="M76" i="33"/>
  <c r="M75" i="33" s="1"/>
  <c r="M74" i="33" s="1"/>
  <c r="L76" i="33"/>
  <c r="L75" i="33" s="1"/>
  <c r="L74" i="33" s="1"/>
  <c r="K76" i="33"/>
  <c r="J76" i="33"/>
  <c r="J75" i="33" s="1"/>
  <c r="J74" i="33" s="1"/>
  <c r="J95" i="33" s="1"/>
  <c r="I76" i="33"/>
  <c r="H76" i="33"/>
  <c r="G76" i="33"/>
  <c r="G75" i="33" s="1"/>
  <c r="G74" i="33" s="1"/>
  <c r="G95" i="33" s="1"/>
  <c r="F76" i="33"/>
  <c r="F75" i="33" s="1"/>
  <c r="F74" i="33" s="1"/>
  <c r="E76" i="33"/>
  <c r="Q76" i="33" s="1"/>
  <c r="D76" i="33"/>
  <c r="D75" i="33" s="1"/>
  <c r="D74" i="33" s="1"/>
  <c r="C76" i="33"/>
  <c r="C75" i="33" s="1"/>
  <c r="C74" i="33" s="1"/>
  <c r="P75" i="33"/>
  <c r="K75" i="33"/>
  <c r="K74" i="33" s="1"/>
  <c r="I75" i="33"/>
  <c r="I74" i="33" s="1"/>
  <c r="H75" i="33"/>
  <c r="P74" i="33"/>
  <c r="H74" i="33"/>
  <c r="Q73" i="33"/>
  <c r="P73" i="33"/>
  <c r="O73" i="33"/>
  <c r="N73" i="33"/>
  <c r="M73" i="33"/>
  <c r="L73" i="33"/>
  <c r="K73" i="33"/>
  <c r="J73" i="33"/>
  <c r="I73" i="33"/>
  <c r="H73" i="33"/>
  <c r="G73" i="33"/>
  <c r="F73" i="33"/>
  <c r="E73" i="33"/>
  <c r="O71" i="33"/>
  <c r="N71" i="33"/>
  <c r="G71" i="33"/>
  <c r="F71" i="33"/>
  <c r="Q70" i="33"/>
  <c r="Q69" i="33"/>
  <c r="Q68" i="33"/>
  <c r="P67" i="33"/>
  <c r="O67" i="33"/>
  <c r="N67" i="33"/>
  <c r="M67" i="33"/>
  <c r="L67" i="33"/>
  <c r="K67" i="33"/>
  <c r="J67" i="33"/>
  <c r="I67" i="33"/>
  <c r="H67" i="33"/>
  <c r="Q67" i="33" s="1"/>
  <c r="G67" i="33"/>
  <c r="F67" i="33"/>
  <c r="E67" i="33"/>
  <c r="D67" i="33"/>
  <c r="C71" i="33"/>
  <c r="Q66" i="33"/>
  <c r="Q65" i="33"/>
  <c r="Q64" i="33"/>
  <c r="Q63" i="33"/>
  <c r="P62" i="33"/>
  <c r="O62" i="33"/>
  <c r="N62" i="33"/>
  <c r="M62" i="33"/>
  <c r="L62" i="33"/>
  <c r="K62" i="33"/>
  <c r="J62" i="33"/>
  <c r="I62" i="33"/>
  <c r="H62" i="33"/>
  <c r="G62" i="33"/>
  <c r="F62" i="33"/>
  <c r="E62" i="33"/>
  <c r="Q62" i="33" s="1"/>
  <c r="D62" i="33"/>
  <c r="Q61" i="33"/>
  <c r="Q60" i="33"/>
  <c r="Q59" i="33"/>
  <c r="Q58" i="33"/>
  <c r="Q57" i="33"/>
  <c r="Q56" i="33"/>
  <c r="Q55" i="33"/>
  <c r="Q54" i="33"/>
  <c r="Q53" i="33"/>
  <c r="P52" i="33"/>
  <c r="O52" i="33"/>
  <c r="N52" i="33"/>
  <c r="M52" i="33"/>
  <c r="L52" i="33"/>
  <c r="K52" i="33"/>
  <c r="J52" i="33"/>
  <c r="I52" i="33"/>
  <c r="H52" i="33"/>
  <c r="G52" i="33"/>
  <c r="F52" i="33"/>
  <c r="E52" i="33"/>
  <c r="Q52" i="33" s="1"/>
  <c r="D52" i="33"/>
  <c r="Q51" i="33"/>
  <c r="Q50" i="33"/>
  <c r="Q49" i="33"/>
  <c r="Q48" i="33"/>
  <c r="Q47" i="33"/>
  <c r="Q46" i="33"/>
  <c r="Q45" i="33"/>
  <c r="P44" i="33"/>
  <c r="O44" i="33"/>
  <c r="N44" i="33"/>
  <c r="M44" i="33"/>
  <c r="L44" i="33"/>
  <c r="K44" i="33"/>
  <c r="J44" i="33"/>
  <c r="I44" i="33"/>
  <c r="Q44" i="33" s="1"/>
  <c r="H44" i="33"/>
  <c r="G44" i="33"/>
  <c r="F44" i="33"/>
  <c r="E44" i="33"/>
  <c r="D44" i="33"/>
  <c r="Q43" i="33"/>
  <c r="Q42" i="33"/>
  <c r="Q41" i="33"/>
  <c r="Q40" i="33"/>
  <c r="Q39" i="33"/>
  <c r="Q38" i="33"/>
  <c r="Q37" i="33"/>
  <c r="Q36" i="33"/>
  <c r="P35" i="33"/>
  <c r="O35" i="33"/>
  <c r="N35" i="33"/>
  <c r="M35" i="33"/>
  <c r="L35" i="33"/>
  <c r="K35" i="33"/>
  <c r="J35" i="33"/>
  <c r="I35" i="33"/>
  <c r="H35" i="33"/>
  <c r="Q35" i="33" s="1"/>
  <c r="G35" i="33"/>
  <c r="F35" i="33"/>
  <c r="E35" i="33"/>
  <c r="D35" i="33"/>
  <c r="Q34" i="33"/>
  <c r="Q33" i="33"/>
  <c r="Q32" i="33"/>
  <c r="Q31" i="33"/>
  <c r="Q30" i="33"/>
  <c r="Q29" i="33"/>
  <c r="Q28" i="33"/>
  <c r="Q27" i="33"/>
  <c r="Q26" i="33"/>
  <c r="P25" i="33"/>
  <c r="O25" i="33"/>
  <c r="N25" i="33"/>
  <c r="M25" i="33"/>
  <c r="L25" i="33"/>
  <c r="K25" i="33"/>
  <c r="J25" i="33"/>
  <c r="I25" i="33"/>
  <c r="H25" i="33"/>
  <c r="Q25" i="33" s="1"/>
  <c r="G25" i="33"/>
  <c r="F25" i="33"/>
  <c r="E25" i="33"/>
  <c r="D25" i="33"/>
  <c r="Q24" i="33"/>
  <c r="Q23" i="33"/>
  <c r="Q22" i="33"/>
  <c r="Q21" i="33"/>
  <c r="Q20" i="33"/>
  <c r="Q19" i="33"/>
  <c r="Q18" i="33"/>
  <c r="Q17" i="33"/>
  <c r="Q16" i="33"/>
  <c r="P15" i="33"/>
  <c r="P71" i="33" s="1"/>
  <c r="O15" i="33"/>
  <c r="N15" i="33"/>
  <c r="M15" i="33"/>
  <c r="L15" i="33"/>
  <c r="K15" i="33"/>
  <c r="J15" i="33"/>
  <c r="I15" i="33"/>
  <c r="I71" i="33" s="1"/>
  <c r="H15" i="33"/>
  <c r="H71" i="33" s="1"/>
  <c r="G15" i="33"/>
  <c r="F15" i="33"/>
  <c r="E15" i="33"/>
  <c r="D15" i="33"/>
  <c r="Q14" i="33"/>
  <c r="Q13" i="33"/>
  <c r="Q12" i="33"/>
  <c r="Q11" i="33"/>
  <c r="Q10" i="33"/>
  <c r="P9" i="33"/>
  <c r="O9" i="33"/>
  <c r="N9" i="33"/>
  <c r="M9" i="33"/>
  <c r="M71" i="33" s="1"/>
  <c r="L9" i="33"/>
  <c r="L71" i="33" s="1"/>
  <c r="K9" i="33"/>
  <c r="K71" i="33" s="1"/>
  <c r="J9" i="33"/>
  <c r="J71" i="33" s="1"/>
  <c r="J97" i="33" s="1"/>
  <c r="I9" i="33"/>
  <c r="H9" i="33"/>
  <c r="G9" i="33"/>
  <c r="F9" i="33"/>
  <c r="E9" i="33"/>
  <c r="E71" i="33" s="1"/>
  <c r="D9" i="33"/>
  <c r="D71" i="33" l="1"/>
  <c r="C80" i="33"/>
  <c r="C79" i="33" s="1"/>
  <c r="C95" i="33" s="1"/>
  <c r="C97" i="33" s="1"/>
  <c r="L687" i="31"/>
  <c r="K95" i="33"/>
  <c r="Q92" i="33"/>
  <c r="Q71" i="33"/>
  <c r="G97" i="33"/>
  <c r="H95" i="33"/>
  <c r="D95" i="33"/>
  <c r="D97" i="33" s="1"/>
  <c r="L95" i="33"/>
  <c r="L97" i="33" s="1"/>
  <c r="L79" i="33"/>
  <c r="I95" i="33"/>
  <c r="F97" i="33"/>
  <c r="H97" i="33"/>
  <c r="P97" i="33"/>
  <c r="N97" i="33"/>
  <c r="P95" i="33"/>
  <c r="M95" i="33"/>
  <c r="M97" i="33" s="1"/>
  <c r="Q80" i="33"/>
  <c r="E79" i="33"/>
  <c r="Q79" i="33" s="1"/>
  <c r="K97" i="33"/>
  <c r="I97" i="33"/>
  <c r="O97" i="33"/>
  <c r="F95" i="33"/>
  <c r="N95" i="33"/>
  <c r="Q15" i="33"/>
  <c r="Q81" i="33"/>
  <c r="E75" i="33"/>
  <c r="Q9" i="33"/>
  <c r="I80" i="33"/>
  <c r="I79" i="33" s="1"/>
  <c r="O659" i="31" l="1"/>
  <c r="O689" i="31" s="1"/>
  <c r="N659" i="31"/>
  <c r="N689" i="31" s="1"/>
  <c r="Q75" i="33"/>
  <c r="E74" i="33"/>
  <c r="L659" i="31" l="1"/>
  <c r="Q74" i="33"/>
  <c r="E95" i="33"/>
  <c r="Q95" i="33" l="1"/>
  <c r="E97" i="33"/>
  <c r="Q97" i="33" s="1"/>
  <c r="K661" i="31" l="1"/>
  <c r="M687" i="31"/>
  <c r="Q370" i="31"/>
  <c r="Q583" i="31"/>
  <c r="Q652" i="31"/>
  <c r="Q655" i="31"/>
  <c r="Q658" i="31"/>
  <c r="Q387" i="31"/>
  <c r="Q459" i="31"/>
  <c r="Q420" i="31"/>
  <c r="E697" i="32"/>
  <c r="C697" i="32"/>
  <c r="D697" i="32"/>
  <c r="D699" i="32" s="1"/>
  <c r="P697" i="32"/>
  <c r="O697" i="32"/>
  <c r="N697" i="32"/>
  <c r="M697" i="32"/>
  <c r="L697" i="32"/>
  <c r="K697" i="32"/>
  <c r="J697" i="32"/>
  <c r="I697" i="32"/>
  <c r="H697" i="32"/>
  <c r="G697" i="32"/>
  <c r="F697" i="32"/>
  <c r="Q696" i="32"/>
  <c r="Q695" i="32"/>
  <c r="Q694" i="32"/>
  <c r="Q693" i="32"/>
  <c r="Q692" i="32"/>
  <c r="Q691" i="32"/>
  <c r="Q690" i="32"/>
  <c r="Q689" i="32"/>
  <c r="Q688" i="32"/>
  <c r="Q687" i="32"/>
  <c r="Q686" i="32"/>
  <c r="Q685" i="32"/>
  <c r="Q684" i="32"/>
  <c r="Q683" i="32"/>
  <c r="Q682" i="32"/>
  <c r="Q681" i="32"/>
  <c r="Q680" i="32"/>
  <c r="Q679" i="32"/>
  <c r="Q678" i="32"/>
  <c r="Q677" i="32"/>
  <c r="Q676" i="32"/>
  <c r="Q675" i="32"/>
  <c r="Q674" i="32"/>
  <c r="Q673" i="32"/>
  <c r="Q672" i="32"/>
  <c r="Q671" i="32"/>
  <c r="Q670" i="32"/>
  <c r="Q669" i="32"/>
  <c r="Q668" i="32"/>
  <c r="Q667" i="32"/>
  <c r="Q666" i="32"/>
  <c r="P666" i="32"/>
  <c r="O666" i="32"/>
  <c r="N666" i="32"/>
  <c r="M666" i="32"/>
  <c r="L666" i="32"/>
  <c r="K666" i="32"/>
  <c r="J666" i="32"/>
  <c r="I666" i="32"/>
  <c r="H666" i="32"/>
  <c r="G666" i="32"/>
  <c r="F666" i="32"/>
  <c r="E666" i="32"/>
  <c r="P664" i="32"/>
  <c r="O664" i="32"/>
  <c r="O699" i="32" s="1"/>
  <c r="N664" i="32"/>
  <c r="M664" i="32"/>
  <c r="M699" i="32" s="1"/>
  <c r="L664" i="32"/>
  <c r="L699" i="32" s="1"/>
  <c r="K664" i="32"/>
  <c r="K699" i="32" s="1"/>
  <c r="J664" i="32"/>
  <c r="J699" i="32" s="1"/>
  <c r="I664" i="32"/>
  <c r="I699" i="32" s="1"/>
  <c r="H664" i="32"/>
  <c r="G664" i="32"/>
  <c r="G699" i="32" s="1"/>
  <c r="F664" i="32"/>
  <c r="E664" i="32"/>
  <c r="E699" i="32" s="1"/>
  <c r="D664" i="32"/>
  <c r="C664" i="32"/>
  <c r="C699" i="32" s="1"/>
  <c r="Q660" i="32"/>
  <c r="Q659" i="32"/>
  <c r="Q658" i="32"/>
  <c r="Q657" i="32"/>
  <c r="Q656" i="32"/>
  <c r="Q655" i="32"/>
  <c r="Q654" i="32"/>
  <c r="Q653" i="32"/>
  <c r="Q652" i="32"/>
  <c r="Q651" i="32"/>
  <c r="Q650" i="32"/>
  <c r="Q649" i="32"/>
  <c r="Q648" i="32"/>
  <c r="Q647" i="32"/>
  <c r="Q646" i="32"/>
  <c r="Q645" i="32"/>
  <c r="Q644" i="32"/>
  <c r="Q643" i="32"/>
  <c r="Q642" i="32"/>
  <c r="Q641" i="32"/>
  <c r="Q640" i="32"/>
  <c r="Q639" i="32"/>
  <c r="Q638" i="32"/>
  <c r="Q637" i="32"/>
  <c r="Q636" i="32"/>
  <c r="Q635" i="32"/>
  <c r="Q634" i="32"/>
  <c r="Q633" i="32"/>
  <c r="Q632" i="32"/>
  <c r="Q631" i="32"/>
  <c r="Q630" i="32"/>
  <c r="Q629" i="32"/>
  <c r="Q628" i="32"/>
  <c r="Q627" i="32"/>
  <c r="Q626" i="32"/>
  <c r="Q625" i="32"/>
  <c r="Q624" i="32"/>
  <c r="Q623" i="32"/>
  <c r="Q622" i="32"/>
  <c r="Q621" i="32"/>
  <c r="Q620" i="32"/>
  <c r="Q619" i="32"/>
  <c r="Q618" i="32"/>
  <c r="Q617" i="32"/>
  <c r="Q616" i="32"/>
  <c r="Q615" i="32"/>
  <c r="Q614" i="32"/>
  <c r="Q613" i="32"/>
  <c r="Q612" i="32"/>
  <c r="Q611" i="32"/>
  <c r="Q610" i="32"/>
  <c r="Q609" i="32"/>
  <c r="Q608" i="32"/>
  <c r="Q607" i="32"/>
  <c r="Q606" i="32"/>
  <c r="Q605" i="32"/>
  <c r="Q604" i="32"/>
  <c r="Q603" i="32"/>
  <c r="Q602" i="32"/>
  <c r="Q601" i="32"/>
  <c r="Q600" i="32"/>
  <c r="Q599" i="32"/>
  <c r="Q598" i="32"/>
  <c r="Q597" i="32"/>
  <c r="Q595" i="32"/>
  <c r="Q594" i="32"/>
  <c r="Q593" i="32"/>
  <c r="Q592" i="32"/>
  <c r="Q591" i="32"/>
  <c r="Q590" i="32"/>
  <c r="Q589" i="32"/>
  <c r="Q588" i="32"/>
  <c r="Q587" i="32"/>
  <c r="Q586" i="32"/>
  <c r="Q585" i="32"/>
  <c r="Q583" i="32"/>
  <c r="Q582" i="32"/>
  <c r="Q581" i="32"/>
  <c r="Q580" i="32"/>
  <c r="Q579" i="32"/>
  <c r="Q578" i="32"/>
  <c r="Q577" i="32"/>
  <c r="Q576" i="32"/>
  <c r="Q575" i="32"/>
  <c r="Q574" i="32"/>
  <c r="Q573" i="32"/>
  <c r="Q572" i="32"/>
  <c r="Q571" i="32"/>
  <c r="Q570" i="32"/>
  <c r="Q569" i="32"/>
  <c r="Q568" i="32"/>
  <c r="Q567" i="32"/>
  <c r="Q566" i="32"/>
  <c r="Q565" i="32"/>
  <c r="Q564" i="32"/>
  <c r="Q563" i="32"/>
  <c r="Q562" i="32"/>
  <c r="Q561" i="32"/>
  <c r="Q560" i="32"/>
  <c r="Q559" i="32"/>
  <c r="Q558" i="32"/>
  <c r="Q557" i="32"/>
  <c r="Q556" i="32"/>
  <c r="Q555" i="32"/>
  <c r="Q554" i="32"/>
  <c r="Q553" i="32"/>
  <c r="Q552" i="32"/>
  <c r="Q551" i="32"/>
  <c r="Q550" i="32"/>
  <c r="Q549" i="32"/>
  <c r="Q548" i="32"/>
  <c r="Q547" i="32"/>
  <c r="Q546" i="32"/>
  <c r="Q545" i="32"/>
  <c r="Q544" i="32"/>
  <c r="Q543" i="32"/>
  <c r="Q542" i="32"/>
  <c r="Q541" i="32"/>
  <c r="Q540" i="32"/>
  <c r="Q539" i="32"/>
  <c r="Q538" i="32"/>
  <c r="Q537" i="32"/>
  <c r="Q536" i="32"/>
  <c r="Q535" i="32"/>
  <c r="Q534" i="32"/>
  <c r="Q533" i="32"/>
  <c r="Q532" i="32"/>
  <c r="Q531" i="32"/>
  <c r="Q530" i="32"/>
  <c r="Q529" i="32"/>
  <c r="Q528" i="32"/>
  <c r="Q527" i="32"/>
  <c r="Q526" i="32"/>
  <c r="Q525" i="32"/>
  <c r="Q524" i="32"/>
  <c r="Q523" i="32"/>
  <c r="Q522" i="32"/>
  <c r="Q521" i="32"/>
  <c r="Q520" i="32"/>
  <c r="Q519" i="32"/>
  <c r="Q518" i="32"/>
  <c r="Q517" i="32"/>
  <c r="Q516" i="32"/>
  <c r="Q515" i="32"/>
  <c r="Q514" i="32"/>
  <c r="Q513" i="32"/>
  <c r="Q512" i="32"/>
  <c r="Q511" i="32"/>
  <c r="Q510" i="32"/>
  <c r="Q509" i="32"/>
  <c r="Q508" i="32"/>
  <c r="Q507" i="32"/>
  <c r="Q506" i="32"/>
  <c r="Q505" i="32"/>
  <c r="Q504" i="32"/>
  <c r="Q503" i="32"/>
  <c r="Q502" i="32"/>
  <c r="Q501" i="32"/>
  <c r="Q500" i="32"/>
  <c r="Q499" i="32"/>
  <c r="Q498" i="32"/>
  <c r="Q497" i="32"/>
  <c r="Q496" i="32"/>
  <c r="Q495" i="32"/>
  <c r="Q494" i="32"/>
  <c r="Q493" i="32"/>
  <c r="Q492" i="32"/>
  <c r="Q491" i="32"/>
  <c r="Q490" i="32"/>
  <c r="Q489" i="32"/>
  <c r="Q488" i="32"/>
  <c r="Q487" i="32"/>
  <c r="Q486" i="32"/>
  <c r="Q485" i="32"/>
  <c r="Q484" i="32"/>
  <c r="Q483" i="32"/>
  <c r="Q482" i="32"/>
  <c r="Q481" i="32"/>
  <c r="Q480" i="32"/>
  <c r="Q479" i="32"/>
  <c r="Q478" i="32"/>
  <c r="Q477" i="32"/>
  <c r="Q475" i="32"/>
  <c r="Q474" i="32"/>
  <c r="Q473" i="32"/>
  <c r="Q470" i="32"/>
  <c r="Q469" i="32"/>
  <c r="Q468" i="32"/>
  <c r="Q467" i="32"/>
  <c r="Q466" i="32"/>
  <c r="Q465" i="32"/>
  <c r="Q464" i="32"/>
  <c r="Q463" i="32"/>
  <c r="Q462" i="32"/>
  <c r="Q461" i="32"/>
  <c r="Q460" i="32"/>
  <c r="Q459" i="32"/>
  <c r="Q458" i="32"/>
  <c r="Q455" i="32"/>
  <c r="Q454" i="32"/>
  <c r="Q453" i="32"/>
  <c r="Q452" i="32"/>
  <c r="Q451" i="32"/>
  <c r="Q450" i="32"/>
  <c r="Q449" i="32"/>
  <c r="Q448" i="32"/>
  <c r="Q447" i="32"/>
  <c r="Q446" i="32"/>
  <c r="Q445" i="32"/>
  <c r="Q444" i="32"/>
  <c r="Q443" i="32"/>
  <c r="Q442" i="32"/>
  <c r="Q441" i="32"/>
  <c r="Q440" i="32"/>
  <c r="Q439" i="32"/>
  <c r="Q438" i="32"/>
  <c r="Q437" i="32"/>
  <c r="Q436" i="32"/>
  <c r="Q435" i="32"/>
  <c r="Q434" i="32"/>
  <c r="Q433" i="32"/>
  <c r="Q432" i="32"/>
  <c r="Q431" i="32"/>
  <c r="Q430" i="32"/>
  <c r="Q429" i="32"/>
  <c r="Q428" i="32"/>
  <c r="Q427" i="32"/>
  <c r="Q426" i="32"/>
  <c r="Q425" i="32"/>
  <c r="Q424" i="32"/>
  <c r="Q423" i="32"/>
  <c r="Q422" i="32"/>
  <c r="Q421" i="32"/>
  <c r="Q420" i="32"/>
  <c r="Q419" i="32"/>
  <c r="Q418" i="32"/>
  <c r="Q417" i="32"/>
  <c r="Q416" i="32"/>
  <c r="Q415" i="32"/>
  <c r="Q413" i="32"/>
  <c r="Q412" i="32"/>
  <c r="Q411" i="32"/>
  <c r="Q410" i="32"/>
  <c r="Q409" i="32"/>
  <c r="Q408" i="32"/>
  <c r="Q407" i="32"/>
  <c r="Q406" i="32"/>
  <c r="Q405" i="32"/>
  <c r="Q404" i="32"/>
  <c r="Q403" i="32"/>
  <c r="Q402" i="32"/>
  <c r="Q401" i="32"/>
  <c r="Q400" i="32"/>
  <c r="Q399" i="32"/>
  <c r="Q398" i="32"/>
  <c r="Q397" i="32"/>
  <c r="Q396" i="32"/>
  <c r="Q395" i="32"/>
  <c r="Q394" i="32"/>
  <c r="Q393" i="32"/>
  <c r="Q392" i="32"/>
  <c r="Q391" i="32"/>
  <c r="Q390" i="32"/>
  <c r="Q389" i="32"/>
  <c r="Q388" i="32"/>
  <c r="Q387" i="32"/>
  <c r="Q386" i="32"/>
  <c r="Q385" i="32"/>
  <c r="Q384" i="32"/>
  <c r="Q383" i="32"/>
  <c r="Q382" i="32"/>
  <c r="Q381" i="32"/>
  <c r="Q380" i="32"/>
  <c r="Q379" i="32"/>
  <c r="Q378" i="32"/>
  <c r="Q377" i="32"/>
  <c r="Q376" i="32"/>
  <c r="Q375" i="32"/>
  <c r="Q374" i="32"/>
  <c r="Q373" i="32"/>
  <c r="Q372" i="32"/>
  <c r="Q371" i="32"/>
  <c r="Q370" i="32"/>
  <c r="Q369" i="32"/>
  <c r="Q368" i="32"/>
  <c r="Q367" i="32"/>
  <c r="Q366" i="32"/>
  <c r="Q365" i="32"/>
  <c r="Q364" i="32"/>
  <c r="Q363" i="32"/>
  <c r="Q362" i="32"/>
  <c r="Q361" i="32"/>
  <c r="Q360" i="32"/>
  <c r="Q359" i="32"/>
  <c r="Q358" i="32"/>
  <c r="Q357" i="32"/>
  <c r="Q356" i="32"/>
  <c r="Q355" i="32"/>
  <c r="Q354" i="32"/>
  <c r="Q353" i="32"/>
  <c r="Q352" i="32"/>
  <c r="Q351" i="32"/>
  <c r="Q350" i="32"/>
  <c r="Q349" i="32"/>
  <c r="Q348" i="32"/>
  <c r="Q347" i="32"/>
  <c r="Q346" i="32"/>
  <c r="Q345" i="32"/>
  <c r="Q344" i="32"/>
  <c r="Q343" i="32"/>
  <c r="Q342" i="32"/>
  <c r="Q341" i="32"/>
  <c r="Q340" i="32"/>
  <c r="Q339" i="32"/>
  <c r="Q338" i="32"/>
  <c r="Q337" i="32"/>
  <c r="Q336" i="32"/>
  <c r="Q335" i="32"/>
  <c r="Q334" i="32"/>
  <c r="Q333" i="32"/>
  <c r="Q332" i="32"/>
  <c r="Q331" i="32"/>
  <c r="Q330" i="32"/>
  <c r="Q329" i="32"/>
  <c r="Q328" i="32"/>
  <c r="Q327" i="32"/>
  <c r="Q326" i="32"/>
  <c r="Q325" i="32"/>
  <c r="Q324" i="32"/>
  <c r="Q323" i="32"/>
  <c r="Q322" i="32"/>
  <c r="Q321" i="32"/>
  <c r="Q320" i="32"/>
  <c r="Q319" i="32"/>
  <c r="Q318" i="32"/>
  <c r="Q317" i="32"/>
  <c r="Q316" i="32"/>
  <c r="Q315" i="32"/>
  <c r="Q314" i="32"/>
  <c r="Q313" i="32"/>
  <c r="Q312" i="32"/>
  <c r="Q311" i="32"/>
  <c r="Q310" i="32"/>
  <c r="Q309" i="32"/>
  <c r="Q308" i="32"/>
  <c r="Q307" i="32"/>
  <c r="Q306" i="32"/>
  <c r="Q305" i="32"/>
  <c r="Q304" i="32"/>
  <c r="Q303" i="32"/>
  <c r="Q302" i="32"/>
  <c r="Q301" i="32"/>
  <c r="Q300" i="32"/>
  <c r="Q299" i="32"/>
  <c r="Q298" i="32"/>
  <c r="Q297" i="32"/>
  <c r="Q296" i="32"/>
  <c r="Q295" i="32"/>
  <c r="Q294" i="32"/>
  <c r="Q293" i="32"/>
  <c r="Q292" i="32"/>
  <c r="Q291" i="32"/>
  <c r="Q290" i="32"/>
  <c r="Q289" i="32"/>
  <c r="Q288" i="32"/>
  <c r="Q287" i="32"/>
  <c r="Q286" i="32"/>
  <c r="Q285" i="32"/>
  <c r="Q284" i="32"/>
  <c r="Q283" i="32"/>
  <c r="Q282" i="32"/>
  <c r="Q281" i="32"/>
  <c r="Q280" i="32"/>
  <c r="Q279" i="32"/>
  <c r="Q278" i="32"/>
  <c r="Q277" i="32"/>
  <c r="Q276" i="32"/>
  <c r="Q275" i="32"/>
  <c r="Q274" i="32"/>
  <c r="Q273" i="32"/>
  <c r="Q272" i="32"/>
  <c r="Q271" i="32"/>
  <c r="Q270" i="32"/>
  <c r="Q269" i="32"/>
  <c r="Q268" i="32"/>
  <c r="Q267" i="32"/>
  <c r="Q266" i="32"/>
  <c r="Q265" i="32"/>
  <c r="Q264" i="32"/>
  <c r="Q263" i="32"/>
  <c r="Q262" i="32"/>
  <c r="Q261" i="32"/>
  <c r="Q260" i="32"/>
  <c r="Q259" i="32"/>
  <c r="Q258" i="32"/>
  <c r="Q257" i="32"/>
  <c r="Q256" i="32"/>
  <c r="Q255" i="32"/>
  <c r="Q254" i="32"/>
  <c r="Q253" i="32"/>
  <c r="Q252" i="32"/>
  <c r="Q251" i="32"/>
  <c r="Q250" i="32"/>
  <c r="Q249" i="32"/>
  <c r="Q248" i="32"/>
  <c r="Q247" i="32"/>
  <c r="Q246" i="32"/>
  <c r="Q245" i="32"/>
  <c r="Q244" i="32"/>
  <c r="Q243" i="32"/>
  <c r="Q242" i="32"/>
  <c r="Q241" i="32"/>
  <c r="Q240" i="32"/>
  <c r="Q239" i="32"/>
  <c r="Q238" i="32"/>
  <c r="Q237" i="32"/>
  <c r="Q236" i="32"/>
  <c r="Q235" i="32"/>
  <c r="Q234" i="32"/>
  <c r="Q233" i="32"/>
  <c r="Q232" i="32"/>
  <c r="Q231" i="32"/>
  <c r="Q230" i="32"/>
  <c r="Q229" i="32"/>
  <c r="Q228" i="32"/>
  <c r="Q227" i="32"/>
  <c r="Q226" i="32"/>
  <c r="Q225" i="32"/>
  <c r="Q224" i="32"/>
  <c r="Q223" i="32"/>
  <c r="Q222" i="32"/>
  <c r="Q221" i="32"/>
  <c r="Q220" i="32"/>
  <c r="Q219" i="32"/>
  <c r="Q218" i="32"/>
  <c r="Q217" i="32"/>
  <c r="Q216" i="32"/>
  <c r="Q215" i="32"/>
  <c r="Q214" i="32"/>
  <c r="Q213" i="32"/>
  <c r="Q212" i="32"/>
  <c r="Q211" i="32"/>
  <c r="Q210" i="32"/>
  <c r="Q209" i="32"/>
  <c r="Q208" i="32"/>
  <c r="Q207" i="32"/>
  <c r="Q206" i="32"/>
  <c r="Q205" i="32"/>
  <c r="Q204" i="32"/>
  <c r="Q203" i="32"/>
  <c r="Q202" i="32"/>
  <c r="Q201" i="32"/>
  <c r="Q200" i="32"/>
  <c r="Q199" i="32"/>
  <c r="Q198" i="32"/>
  <c r="Q197" i="32"/>
  <c r="Q196" i="32"/>
  <c r="Q195" i="32"/>
  <c r="Q194" i="32"/>
  <c r="Q193" i="32"/>
  <c r="Q192" i="32"/>
  <c r="Q191" i="32"/>
  <c r="Q190" i="32"/>
  <c r="Q189" i="32"/>
  <c r="Q188" i="32"/>
  <c r="Q187" i="32"/>
  <c r="Q186" i="32"/>
  <c r="Q185" i="32"/>
  <c r="Q184" i="32"/>
  <c r="Q183" i="32"/>
  <c r="Q182" i="32"/>
  <c r="Q181" i="32"/>
  <c r="Q180" i="32"/>
  <c r="Q179" i="32"/>
  <c r="Q178" i="32"/>
  <c r="Q177" i="32"/>
  <c r="Q176" i="32"/>
  <c r="Q175" i="32"/>
  <c r="Q174" i="32"/>
  <c r="Q173" i="32"/>
  <c r="Q172" i="32"/>
  <c r="Q171" i="32"/>
  <c r="Q170" i="32"/>
  <c r="Q169" i="32"/>
  <c r="Q168" i="32"/>
  <c r="Q167" i="32"/>
  <c r="Q166" i="32"/>
  <c r="Q165" i="32"/>
  <c r="Q164" i="32"/>
  <c r="Q163" i="32"/>
  <c r="Q162" i="32"/>
  <c r="Q161" i="32"/>
  <c r="Q160" i="32"/>
  <c r="Q159" i="32"/>
  <c r="Q158" i="32"/>
  <c r="Q157" i="32"/>
  <c r="Q156" i="32"/>
  <c r="Q155" i="32"/>
  <c r="Q154" i="32"/>
  <c r="Q153" i="32"/>
  <c r="Q152" i="32"/>
  <c r="Q151" i="32"/>
  <c r="Q150" i="32"/>
  <c r="Q149" i="32"/>
  <c r="Q148" i="32"/>
  <c r="Q147" i="32"/>
  <c r="Q146" i="32"/>
  <c r="Q145" i="32"/>
  <c r="Q144" i="32"/>
  <c r="Q143" i="32"/>
  <c r="Q142" i="32"/>
  <c r="Q141" i="32"/>
  <c r="Q140" i="32"/>
  <c r="Q139" i="32"/>
  <c r="Q138" i="32"/>
  <c r="Q137" i="32"/>
  <c r="Q136" i="32"/>
  <c r="Q135" i="32"/>
  <c r="Q134" i="32"/>
  <c r="Q133" i="32"/>
  <c r="Q132" i="32"/>
  <c r="Q131" i="32"/>
  <c r="Q130" i="32"/>
  <c r="Q129" i="32"/>
  <c r="Q128" i="32"/>
  <c r="Q127" i="32"/>
  <c r="Q126" i="32"/>
  <c r="Q125" i="32"/>
  <c r="Q124" i="32"/>
  <c r="Q123" i="32"/>
  <c r="Q122" i="32"/>
  <c r="Q121" i="32"/>
  <c r="Q120" i="32"/>
  <c r="Q119" i="32"/>
  <c r="Q118" i="32"/>
  <c r="Q117" i="32"/>
  <c r="Q116" i="32"/>
  <c r="Q115" i="32"/>
  <c r="Q114" i="32"/>
  <c r="Q113" i="32"/>
  <c r="Q112" i="32"/>
  <c r="Q111" i="32"/>
  <c r="Q110" i="32"/>
  <c r="Q109" i="32"/>
  <c r="Q108" i="32"/>
  <c r="Q107" i="32"/>
  <c r="Q106" i="32"/>
  <c r="Q105" i="32"/>
  <c r="Q104" i="32"/>
  <c r="Q103" i="32"/>
  <c r="Q102" i="32"/>
  <c r="Q101" i="32"/>
  <c r="Q100" i="32"/>
  <c r="Q99" i="32"/>
  <c r="Q98" i="32"/>
  <c r="Q97" i="32"/>
  <c r="Q96" i="32"/>
  <c r="Q95" i="32"/>
  <c r="Q94" i="32"/>
  <c r="Q93" i="32"/>
  <c r="Q92" i="32"/>
  <c r="Q91" i="32"/>
  <c r="Q90" i="32"/>
  <c r="Q89" i="32"/>
  <c r="Q88" i="32"/>
  <c r="Q87" i="32"/>
  <c r="Q86" i="32"/>
  <c r="Q85" i="32"/>
  <c r="Q84" i="32"/>
  <c r="Q83" i="32"/>
  <c r="Q82" i="32"/>
  <c r="Q81" i="32"/>
  <c r="Q80" i="32"/>
  <c r="Q79" i="32"/>
  <c r="Q78" i="32"/>
  <c r="Q77" i="32"/>
  <c r="Q76" i="32"/>
  <c r="Q75" i="32"/>
  <c r="Q74" i="32"/>
  <c r="Q73" i="32"/>
  <c r="Q72" i="32"/>
  <c r="Q71" i="32"/>
  <c r="Q70" i="32"/>
  <c r="Q69" i="32"/>
  <c r="Q68" i="32"/>
  <c r="Q67" i="32"/>
  <c r="Q66" i="32"/>
  <c r="Q65" i="32"/>
  <c r="Q64" i="32"/>
  <c r="Q63" i="32"/>
  <c r="Q62" i="32"/>
  <c r="Q61" i="32"/>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Q9" i="32"/>
  <c r="Q579" i="31"/>
  <c r="Q442" i="31"/>
  <c r="Q354" i="31"/>
  <c r="Q355" i="31"/>
  <c r="K687" i="31" l="1"/>
  <c r="J687" i="31"/>
  <c r="I687" i="31"/>
  <c r="H687" i="31"/>
  <c r="Q654" i="31"/>
  <c r="G687" i="31"/>
  <c r="Q386" i="31"/>
  <c r="Q441" i="31"/>
  <c r="Q419" i="31"/>
  <c r="F687" i="31"/>
  <c r="F699" i="32"/>
  <c r="N699" i="32"/>
  <c r="Q697" i="32"/>
  <c r="H699" i="32"/>
  <c r="P699" i="32"/>
  <c r="Q664" i="32"/>
  <c r="Q699" i="32"/>
  <c r="Q661" i="31"/>
  <c r="P661" i="31"/>
  <c r="M661" i="31"/>
  <c r="L661" i="31"/>
  <c r="J661" i="31"/>
  <c r="I661" i="31"/>
  <c r="H661" i="31"/>
  <c r="G661" i="31"/>
  <c r="Q650" i="31"/>
  <c r="Q647" i="31"/>
  <c r="Q640" i="31"/>
  <c r="Q639" i="31"/>
  <c r="Q637" i="31"/>
  <c r="Q634" i="31"/>
  <c r="Q633" i="31"/>
  <c r="Q632" i="31"/>
  <c r="Q631" i="31"/>
  <c r="Q629" i="31"/>
  <c r="Q627" i="31"/>
  <c r="Q625" i="31"/>
  <c r="Q623" i="31"/>
  <c r="Q621" i="31"/>
  <c r="Q620" i="31"/>
  <c r="Q616" i="31"/>
  <c r="Q613" i="31"/>
  <c r="Q610" i="31"/>
  <c r="Q608" i="31"/>
  <c r="Q606" i="31"/>
  <c r="Q604" i="31"/>
  <c r="Q602" i="31"/>
  <c r="Q598" i="31"/>
  <c r="Q596" i="31"/>
  <c r="Q594" i="31"/>
  <c r="Q593" i="31"/>
  <c r="Q592" i="31"/>
  <c r="Q590" i="31"/>
  <c r="Q589" i="31"/>
  <c r="Q586" i="31"/>
  <c r="Q585" i="31"/>
  <c r="Q582" i="31"/>
  <c r="Q580" i="31"/>
  <c r="Q576" i="31"/>
  <c r="Q570" i="31"/>
  <c r="Q568" i="31"/>
  <c r="Q566" i="31"/>
  <c r="Q565" i="31"/>
  <c r="Q563" i="31"/>
  <c r="Q561" i="31"/>
  <c r="Q558" i="31"/>
  <c r="Q556" i="31"/>
  <c r="Q554" i="31"/>
  <c r="Q550" i="31"/>
  <c r="Q542" i="31"/>
  <c r="Q539" i="31"/>
  <c r="Q537" i="31"/>
  <c r="Q534" i="31"/>
  <c r="Q532" i="31"/>
  <c r="Q530" i="31"/>
  <c r="Q528" i="31"/>
  <c r="Q526" i="31"/>
  <c r="Q525" i="31"/>
  <c r="Q523" i="31"/>
  <c r="Q522" i="31"/>
  <c r="Q521" i="31"/>
  <c r="Q520" i="31"/>
  <c r="Q518" i="31"/>
  <c r="Q515" i="31"/>
  <c r="Q513" i="31"/>
  <c r="Q511" i="31"/>
  <c r="Q509" i="31"/>
  <c r="Q507" i="31"/>
  <c r="Q505" i="31"/>
  <c r="Q503" i="31"/>
  <c r="Q501" i="31"/>
  <c r="Q498" i="31"/>
  <c r="Q496" i="31"/>
  <c r="Q494" i="31"/>
  <c r="Q492" i="31"/>
  <c r="Q489" i="31"/>
  <c r="Q487" i="31"/>
  <c r="Q485" i="31"/>
  <c r="Q483" i="31"/>
  <c r="Q480" i="31"/>
  <c r="Q478" i="31"/>
  <c r="Q476" i="31"/>
  <c r="Q474" i="31"/>
  <c r="Q472" i="31"/>
  <c r="Q466" i="31"/>
  <c r="Q460" i="31"/>
  <c r="Q456" i="31"/>
  <c r="Q455" i="31"/>
  <c r="Q452" i="31"/>
  <c r="Q451" i="31"/>
  <c r="Q446" i="31"/>
  <c r="Q445" i="31"/>
  <c r="Q439" i="31"/>
  <c r="Q435" i="31"/>
  <c r="Q433" i="31"/>
  <c r="Q431" i="31"/>
  <c r="Q429" i="31"/>
  <c r="Q428" i="31"/>
  <c r="Q427" i="31"/>
  <c r="Q424" i="31"/>
  <c r="Q422" i="31"/>
  <c r="Q417" i="31"/>
  <c r="Q414" i="31"/>
  <c r="Q413" i="31"/>
  <c r="Q411" i="31"/>
  <c r="Q410" i="31"/>
  <c r="Q406" i="31"/>
  <c r="Q405" i="31"/>
  <c r="Q404" i="31"/>
  <c r="Q401" i="31"/>
  <c r="Q400" i="31"/>
  <c r="Q395" i="31"/>
  <c r="Q394" i="31"/>
  <c r="Q391" i="31"/>
  <c r="Q390" i="31"/>
  <c r="Q389" i="31"/>
  <c r="Q383" i="31"/>
  <c r="Q382" i="31"/>
  <c r="Q381" i="31"/>
  <c r="Q380" i="31"/>
  <c r="Q379" i="31"/>
  <c r="Q377" i="31"/>
  <c r="Q375" i="31"/>
  <c r="Q374" i="31"/>
  <c r="Q372" i="31"/>
  <c r="Q369" i="31"/>
  <c r="Q368" i="31"/>
  <c r="Q367" i="31"/>
  <c r="Q365" i="31"/>
  <c r="Q364" i="31"/>
  <c r="Q363" i="31"/>
  <c r="Q362" i="31"/>
  <c r="Q361" i="31"/>
  <c r="Q360" i="31"/>
  <c r="Q356" i="31"/>
  <c r="Q353" i="31"/>
  <c r="Q352" i="31"/>
  <c r="Q350" i="31"/>
  <c r="Q349" i="31"/>
  <c r="Q347" i="31"/>
  <c r="Q345" i="31"/>
  <c r="Q343" i="31"/>
  <c r="Q341" i="31"/>
  <c r="Q339" i="31"/>
  <c r="Q337" i="31"/>
  <c r="Q336" i="31"/>
  <c r="Q334" i="31"/>
  <c r="Q333" i="31"/>
  <c r="Q330" i="31"/>
  <c r="Q329" i="31"/>
  <c r="Q328" i="31"/>
  <c r="Q327" i="31"/>
  <c r="Q325" i="31"/>
  <c r="Q324" i="31"/>
  <c r="Q323" i="31"/>
  <c r="Q322" i="31"/>
  <c r="Q321" i="31"/>
  <c r="Q320" i="31"/>
  <c r="Q319" i="31"/>
  <c r="Q318" i="31"/>
  <c r="Q316" i="31"/>
  <c r="Q315" i="31"/>
  <c r="Q314" i="31"/>
  <c r="Q313" i="31"/>
  <c r="Q312" i="31"/>
  <c r="Q311" i="31"/>
  <c r="Q310" i="31"/>
  <c r="Q309" i="31"/>
  <c r="Q306" i="31"/>
  <c r="Q304" i="31"/>
  <c r="Q303" i="31"/>
  <c r="Q302" i="31"/>
  <c r="Q301" i="31"/>
  <c r="Q300" i="31"/>
  <c r="Q299" i="31"/>
  <c r="Q298" i="31"/>
  <c r="Q296" i="31"/>
  <c r="Q295" i="31"/>
  <c r="Q294" i="31"/>
  <c r="Q292" i="31"/>
  <c r="Q291" i="31"/>
  <c r="Q290" i="31"/>
  <c r="Q288" i="31"/>
  <c r="Q287" i="31"/>
  <c r="Q286" i="31"/>
  <c r="Q285" i="31"/>
  <c r="Q284" i="31"/>
  <c r="Q281" i="31"/>
  <c r="Q279" i="31"/>
  <c r="Q277" i="31"/>
  <c r="Q275" i="31"/>
  <c r="Q273" i="31"/>
  <c r="Q270" i="31"/>
  <c r="Q268" i="31"/>
  <c r="Q265" i="31"/>
  <c r="Q263" i="31"/>
  <c r="Q261" i="31"/>
  <c r="Q259" i="31"/>
  <c r="Q257" i="31"/>
  <c r="Q255" i="31"/>
  <c r="Q252" i="31"/>
  <c r="Q250" i="31"/>
  <c r="Q248" i="31"/>
  <c r="Q246" i="31"/>
  <c r="Q243" i="31"/>
  <c r="Q241" i="31"/>
  <c r="Q240" i="31"/>
  <c r="Q239" i="31"/>
  <c r="Q237" i="31"/>
  <c r="Q235" i="31"/>
  <c r="Q234" i="31"/>
  <c r="Q230" i="31"/>
  <c r="Q229" i="31"/>
  <c r="Q228" i="31"/>
  <c r="Q226" i="31"/>
  <c r="Q225" i="31"/>
  <c r="Q224" i="31"/>
  <c r="Q222" i="31"/>
  <c r="Q221" i="31"/>
  <c r="Q219" i="31"/>
  <c r="Q218" i="31"/>
  <c r="Q217" i="31"/>
  <c r="Q215" i="31"/>
  <c r="Q214" i="31"/>
  <c r="Q213" i="31"/>
  <c r="Q212" i="31"/>
  <c r="Q211" i="31"/>
  <c r="Q210" i="31"/>
  <c r="Q208" i="31"/>
  <c r="Q207" i="31"/>
  <c r="Q206" i="31"/>
  <c r="Q205" i="31"/>
  <c r="Q203" i="31"/>
  <c r="Q202" i="31"/>
  <c r="Q201" i="31"/>
  <c r="Q199" i="31"/>
  <c r="Q197" i="31"/>
  <c r="Q195" i="31"/>
  <c r="Q192" i="31"/>
  <c r="Q189" i="31"/>
  <c r="Q187" i="31"/>
  <c r="Q186" i="31"/>
  <c r="Q185" i="31"/>
  <c r="Q184" i="31"/>
  <c r="Q183" i="31"/>
  <c r="Q182" i="31"/>
  <c r="Q181" i="31"/>
  <c r="Q180" i="31"/>
  <c r="Q179" i="31"/>
  <c r="Q177" i="31"/>
  <c r="Q176" i="31"/>
  <c r="Q175" i="31"/>
  <c r="Q174" i="31"/>
  <c r="Q173" i="31"/>
  <c r="Q172" i="31"/>
  <c r="Q171" i="31"/>
  <c r="Q170" i="31"/>
  <c r="Q167" i="31"/>
  <c r="Q165" i="31"/>
  <c r="Q163" i="31"/>
  <c r="Q161" i="31"/>
  <c r="Q159" i="31"/>
  <c r="Q157" i="31"/>
  <c r="Q155" i="31"/>
  <c r="Q153" i="31"/>
  <c r="Q150" i="31"/>
  <c r="Q148" i="31"/>
  <c r="Q146" i="31"/>
  <c r="Q144" i="31"/>
  <c r="Q142" i="31"/>
  <c r="Q140" i="31"/>
  <c r="Q138" i="31"/>
  <c r="Q137" i="31"/>
  <c r="Q136" i="31"/>
  <c r="Q135" i="31"/>
  <c r="Q134" i="31"/>
  <c r="Q132" i="31"/>
  <c r="Q131" i="31"/>
  <c r="Q129" i="31"/>
  <c r="Q128" i="31"/>
  <c r="Q125" i="31"/>
  <c r="Q123" i="31"/>
  <c r="Q122" i="31"/>
  <c r="Q120" i="31"/>
  <c r="Q118" i="31"/>
  <c r="Q115" i="31"/>
  <c r="Q113" i="31"/>
  <c r="Q112" i="31"/>
  <c r="Q110" i="31"/>
  <c r="Q107" i="31"/>
  <c r="Q105" i="31"/>
  <c r="Q104" i="31"/>
  <c r="Q103" i="31"/>
  <c r="Q100" i="31"/>
  <c r="Q98" i="31"/>
  <c r="Q96" i="31"/>
  <c r="Q95" i="31"/>
  <c r="Q93" i="31"/>
  <c r="Q91" i="31"/>
  <c r="Q89" i="31"/>
  <c r="Q87" i="31"/>
  <c r="Q85" i="31"/>
  <c r="Q81" i="31"/>
  <c r="Q80" i="31"/>
  <c r="Q78" i="31"/>
  <c r="Q76" i="31"/>
  <c r="Q74" i="31"/>
  <c r="Q71" i="31"/>
  <c r="Q70" i="31"/>
  <c r="Q69" i="31"/>
  <c r="Q68" i="31"/>
  <c r="Q66" i="31"/>
  <c r="Q63" i="31"/>
  <c r="Q62" i="31"/>
  <c r="Q59" i="31"/>
  <c r="Q56" i="31"/>
  <c r="Q55" i="31"/>
  <c r="Q54" i="31"/>
  <c r="Q53" i="31"/>
  <c r="Q51" i="31"/>
  <c r="Q50" i="31"/>
  <c r="Q49" i="31"/>
  <c r="Q48" i="31"/>
  <c r="Q47" i="31"/>
  <c r="Q46" i="31"/>
  <c r="Q45" i="31"/>
  <c r="Q44" i="31"/>
  <c r="Q43" i="31"/>
  <c r="Q42" i="31"/>
  <c r="Q40" i="31"/>
  <c r="Q37" i="31"/>
  <c r="Q35" i="31"/>
  <c r="Q34" i="31"/>
  <c r="Q33" i="31"/>
  <c r="Q32" i="31"/>
  <c r="Q30" i="31"/>
  <c r="Q28" i="31"/>
  <c r="Q26" i="31"/>
  <c r="Q25" i="31"/>
  <c r="Q24" i="31"/>
  <c r="Q23" i="31"/>
  <c r="Q22" i="31"/>
  <c r="Q21" i="31"/>
  <c r="Q20" i="31"/>
  <c r="Q18" i="31"/>
  <c r="Q17" i="31"/>
  <c r="Q16" i="31"/>
  <c r="Q15" i="31"/>
  <c r="Q14" i="31"/>
  <c r="Q13" i="31"/>
  <c r="Q12" i="31"/>
  <c r="Q651" i="31" l="1"/>
  <c r="M659" i="31"/>
  <c r="Q653" i="31"/>
  <c r="Q57" i="31"/>
  <c r="Q517" i="31"/>
  <c r="Q92" i="31"/>
  <c r="Q289" i="31"/>
  <c r="Q305" i="31"/>
  <c r="Q366" i="31"/>
  <c r="Q595" i="31"/>
  <c r="Q143" i="31"/>
  <c r="Q36" i="31"/>
  <c r="Q227" i="31"/>
  <c r="Q29" i="31"/>
  <c r="Q67" i="31"/>
  <c r="Q204" i="31"/>
  <c r="Q220" i="31"/>
  <c r="Q510" i="31"/>
  <c r="Q527" i="31"/>
  <c r="Q605" i="31"/>
  <c r="Q19" i="31"/>
  <c r="Q152" i="31"/>
  <c r="Q160" i="31"/>
  <c r="Q346" i="31"/>
  <c r="Q373" i="31"/>
  <c r="Q533" i="31"/>
  <c r="Q77" i="31"/>
  <c r="Q86" i="31"/>
  <c r="Q94" i="31"/>
  <c r="Q121" i="31"/>
  <c r="Q130" i="31"/>
  <c r="Q274" i="31"/>
  <c r="Q376" i="31"/>
  <c r="Q567" i="31"/>
  <c r="Q597" i="31"/>
  <c r="Q65" i="31"/>
  <c r="Q178" i="31"/>
  <c r="Q31" i="31"/>
  <c r="Q139" i="31"/>
  <c r="Q147" i="31"/>
  <c r="Q156" i="31"/>
  <c r="Q164" i="31"/>
  <c r="Q198" i="31"/>
  <c r="Q342" i="31"/>
  <c r="Q512" i="31"/>
  <c r="Q529" i="31"/>
  <c r="Q607" i="31"/>
  <c r="Q619" i="31"/>
  <c r="Q581" i="31"/>
  <c r="Q591" i="31"/>
  <c r="Q628" i="31"/>
  <c r="Q326" i="31"/>
  <c r="Q124" i="31"/>
  <c r="Q141" i="31"/>
  <c r="Q149" i="31"/>
  <c r="Q158" i="31"/>
  <c r="Q166" i="31"/>
  <c r="Q200" i="31"/>
  <c r="Q216" i="31"/>
  <c r="Q344" i="31"/>
  <c r="Q412" i="31"/>
  <c r="Q506" i="31"/>
  <c r="Q514" i="31"/>
  <c r="Q555" i="31"/>
  <c r="Q564" i="31"/>
  <c r="Q27" i="31"/>
  <c r="Q99" i="31"/>
  <c r="Q61" i="31"/>
  <c r="Q79" i="31"/>
  <c r="Q249" i="31"/>
  <c r="Q293" i="31"/>
  <c r="Q11" i="31"/>
  <c r="Q90" i="31"/>
  <c r="Q117" i="31"/>
  <c r="Q209" i="31"/>
  <c r="Q278" i="31"/>
  <c r="Q426" i="31"/>
  <c r="Q491" i="31"/>
  <c r="Q584" i="31"/>
  <c r="Q612" i="31"/>
  <c r="Q488" i="31"/>
  <c r="Q399" i="31"/>
  <c r="Q504" i="31"/>
  <c r="Q646" i="31"/>
  <c r="Q75" i="31"/>
  <c r="Q39" i="31"/>
  <c r="Q340" i="31"/>
  <c r="Q409" i="31"/>
  <c r="Q194" i="31"/>
  <c r="Q10" i="31"/>
  <c r="Q114" i="31"/>
  <c r="Q450" i="31"/>
  <c r="Q73" i="31"/>
  <c r="Q247" i="31"/>
  <c r="Q41" i="31"/>
  <c r="Q88" i="31"/>
  <c r="Q162" i="31"/>
  <c r="Q191" i="31"/>
  <c r="Q260" i="31"/>
  <c r="Q272" i="31"/>
  <c r="Q308" i="31"/>
  <c r="Q479" i="31"/>
  <c r="Q495" i="31"/>
  <c r="Q58" i="31"/>
  <c r="Q84" i="31"/>
  <c r="Q109" i="31"/>
  <c r="Q127" i="31"/>
  <c r="Q236" i="31"/>
  <c r="Q254" i="31"/>
  <c r="Q264" i="31"/>
  <c r="Q269" i="31"/>
  <c r="Q280" i="31"/>
  <c r="Q351" i="31"/>
  <c r="Q416" i="31"/>
  <c r="Q119" i="31"/>
  <c r="Q145" i="31"/>
  <c r="Q196" i="31"/>
  <c r="Q251" i="31"/>
  <c r="Q262" i="31"/>
  <c r="Q283" i="31"/>
  <c r="Q332" i="31"/>
  <c r="Q335" i="31"/>
  <c r="Q102" i="31"/>
  <c r="Q169" i="31"/>
  <c r="Q97" i="31"/>
  <c r="Q111" i="31"/>
  <c r="Q233" i="31"/>
  <c r="Q245" i="31"/>
  <c r="Q276" i="31"/>
  <c r="Q297" i="31"/>
  <c r="Q317" i="31"/>
  <c r="Q348" i="31"/>
  <c r="Q359" i="31"/>
  <c r="Q378" i="31"/>
  <c r="Q497" i="31"/>
  <c r="Q242" i="31"/>
  <c r="Q482" i="31"/>
  <c r="Q133" i="31"/>
  <c r="Q238" i="31"/>
  <c r="Q258" i="31"/>
  <c r="P659" i="31"/>
  <c r="Q106" i="31"/>
  <c r="Q154" i="31"/>
  <c r="Q188" i="31"/>
  <c r="Q256" i="31"/>
  <c r="Q267" i="31"/>
  <c r="Q338" i="31"/>
  <c r="Q371" i="31"/>
  <c r="Q465" i="31"/>
  <c r="Q471" i="31"/>
  <c r="Q432" i="31"/>
  <c r="Q393" i="31"/>
  <c r="Q423" i="31"/>
  <c r="Q444" i="31"/>
  <c r="Q508" i="31"/>
  <c r="Q531" i="31"/>
  <c r="Q575" i="31"/>
  <c r="Q578" i="31"/>
  <c r="Q615" i="31"/>
  <c r="Q630" i="31"/>
  <c r="Q636" i="31"/>
  <c r="Q388" i="31"/>
  <c r="Q438" i="31"/>
  <c r="Q473" i="31"/>
  <c r="Q486" i="31"/>
  <c r="Q502" i="31"/>
  <c r="Q519" i="31"/>
  <c r="Q524" i="31"/>
  <c r="Q560" i="31"/>
  <c r="Q573" i="31"/>
  <c r="Q624" i="31"/>
  <c r="Q649" i="31"/>
  <c r="Q403" i="31"/>
  <c r="Q430" i="31"/>
  <c r="Q454" i="31"/>
  <c r="Q475" i="31"/>
  <c r="Q541" i="31"/>
  <c r="Q547" i="31"/>
  <c r="Q588" i="31"/>
  <c r="Q458" i="31"/>
  <c r="Q484" i="31"/>
  <c r="Q538" i="31"/>
  <c r="Q549" i="31"/>
  <c r="Q562" i="31"/>
  <c r="Q569" i="31"/>
  <c r="Q603" i="31"/>
  <c r="Q622" i="31"/>
  <c r="Q626" i="31"/>
  <c r="Q421" i="31"/>
  <c r="Q536" i="31"/>
  <c r="Q557" i="31"/>
  <c r="Q601" i="31"/>
  <c r="Q609" i="31"/>
  <c r="Q434" i="31"/>
  <c r="Q477" i="31"/>
  <c r="Q493" i="31"/>
  <c r="Q500" i="31"/>
  <c r="Q638" i="31"/>
  <c r="M689" i="31" l="1"/>
  <c r="K659" i="31"/>
  <c r="K689" i="31" s="1"/>
  <c r="F689" i="31"/>
  <c r="Q408" i="31"/>
  <c r="Q415" i="31"/>
  <c r="C659" i="31"/>
  <c r="Q449" i="31"/>
  <c r="Q443" i="31"/>
  <c r="Q490" i="31"/>
  <c r="Q418" i="31"/>
  <c r="Q307" i="31"/>
  <c r="Q64" i="31"/>
  <c r="Q38" i="31"/>
  <c r="Q559" i="31"/>
  <c r="Q540" i="31"/>
  <c r="Q535" i="31"/>
  <c r="Q453" i="31"/>
  <c r="Q282" i="31"/>
  <c r="Q481" i="31"/>
  <c r="Q611" i="31"/>
  <c r="Q645" i="31"/>
  <c r="Q464" i="31"/>
  <c r="Q648" i="31"/>
  <c r="Q516" i="31"/>
  <c r="Q190" i="31"/>
  <c r="Q635" i="31"/>
  <c r="Q331" i="31"/>
  <c r="Q108" i="31"/>
  <c r="Q244" i="31"/>
  <c r="Q600" i="31"/>
  <c r="Q358" i="31"/>
  <c r="Q577" i="31"/>
  <c r="Q457" i="31"/>
  <c r="Q168" i="31"/>
  <c r="Q266" i="31"/>
  <c r="Q72" i="31"/>
  <c r="Q223" i="31"/>
  <c r="Q402" i="31"/>
  <c r="Q83" i="31"/>
  <c r="Q437" i="31"/>
  <c r="P689" i="31"/>
  <c r="Q9" i="31"/>
  <c r="Q425" i="31"/>
  <c r="Q126" i="31"/>
  <c r="Q101" i="31"/>
  <c r="Q398" i="31"/>
  <c r="G659" i="31"/>
  <c r="G689" i="31" s="1"/>
  <c r="Q253" i="31"/>
  <c r="H659" i="31"/>
  <c r="H689" i="31" s="1"/>
  <c r="Q499" i="31"/>
  <c r="Q385" i="31"/>
  <c r="Q151" i="31"/>
  <c r="Q271" i="31"/>
  <c r="L689" i="31"/>
  <c r="Q116" i="31"/>
  <c r="J659" i="31"/>
  <c r="J689" i="31" s="1"/>
  <c r="I659" i="31"/>
  <c r="I689" i="31" s="1"/>
  <c r="Q470" i="31"/>
  <c r="Q232" i="31"/>
  <c r="E687" i="31" l="1"/>
  <c r="Q82" i="31"/>
  <c r="Q599" i="31"/>
  <c r="Q357" i="31"/>
  <c r="Q436" i="31"/>
  <c r="C689" i="31"/>
  <c r="Q469" i="31"/>
  <c r="Q231" i="31"/>
  <c r="Q659" i="31" l="1"/>
  <c r="E689" i="31"/>
  <c r="Q689" i="31" l="1"/>
  <c r="P683" i="30" l="1"/>
  <c r="O683" i="30"/>
  <c r="N683" i="30"/>
  <c r="M683" i="30"/>
  <c r="L683" i="30"/>
  <c r="K683" i="30"/>
  <c r="J683" i="30"/>
  <c r="I683" i="30"/>
  <c r="H683" i="30"/>
  <c r="G683" i="30"/>
  <c r="F683" i="30"/>
  <c r="E683" i="30"/>
  <c r="Q683" i="30" s="1"/>
  <c r="D683" i="30"/>
  <c r="C683" i="30"/>
  <c r="Q682" i="30"/>
  <c r="Q681" i="30"/>
  <c r="Q680" i="30"/>
  <c r="Q679" i="30"/>
  <c r="Q678" i="30"/>
  <c r="Q677" i="30"/>
  <c r="Q676" i="30"/>
  <c r="Q675" i="30"/>
  <c r="Q674" i="30"/>
  <c r="Q673" i="30"/>
  <c r="Q672" i="30"/>
  <c r="Q671" i="30"/>
  <c r="Q670" i="30"/>
  <c r="Q669" i="30"/>
  <c r="Q668" i="30"/>
  <c r="Q667" i="30"/>
  <c r="Q666" i="30"/>
  <c r="Q665" i="30"/>
  <c r="Q664" i="30"/>
  <c r="Q663" i="30"/>
  <c r="Q662" i="30"/>
  <c r="Q661" i="30"/>
  <c r="Q660" i="30"/>
  <c r="Q659" i="30"/>
  <c r="Q658" i="30"/>
  <c r="Q657" i="30"/>
  <c r="Q656" i="30"/>
  <c r="Q655" i="30"/>
  <c r="Q654" i="30"/>
  <c r="Q653" i="30"/>
  <c r="Q652" i="30"/>
  <c r="Q651" i="30"/>
  <c r="Q650" i="30"/>
  <c r="Q649" i="30"/>
  <c r="P646" i="30"/>
  <c r="P685" i="30" s="1"/>
  <c r="O646" i="30"/>
  <c r="O685" i="30" s="1"/>
  <c r="N646" i="30"/>
  <c r="N685" i="30" s="1"/>
  <c r="M646" i="30"/>
  <c r="M685" i="30" s="1"/>
  <c r="L646" i="30"/>
  <c r="L685" i="30" s="1"/>
  <c r="K646" i="30"/>
  <c r="K685" i="30" s="1"/>
  <c r="J646" i="30"/>
  <c r="J685" i="30" s="1"/>
  <c r="I646" i="30"/>
  <c r="I685" i="30" s="1"/>
  <c r="H646" i="30"/>
  <c r="H685" i="30" s="1"/>
  <c r="G646" i="30"/>
  <c r="G685" i="30" s="1"/>
  <c r="F646" i="30"/>
  <c r="F685" i="30" s="1"/>
  <c r="E646" i="30"/>
  <c r="E685" i="30" s="1"/>
  <c r="D646" i="30"/>
  <c r="D685" i="30" s="1"/>
  <c r="C646" i="30"/>
  <c r="C685" i="30" s="1"/>
  <c r="Q645" i="30"/>
  <c r="Q644" i="30"/>
  <c r="Q643" i="30"/>
  <c r="Q642" i="30"/>
  <c r="Q641" i="30"/>
  <c r="Q640" i="30"/>
  <c r="Q639" i="30"/>
  <c r="Q638" i="30"/>
  <c r="Q637" i="30"/>
  <c r="Q636" i="30"/>
  <c r="Q635" i="30"/>
  <c r="Q634" i="30"/>
  <c r="Q633" i="30"/>
  <c r="Q632" i="30"/>
  <c r="Q631" i="30"/>
  <c r="Q630" i="30"/>
  <c r="Q629" i="30"/>
  <c r="Q628" i="30"/>
  <c r="Q627" i="30"/>
  <c r="Q626" i="30"/>
  <c r="Q625" i="30"/>
  <c r="Q624" i="30"/>
  <c r="Q623" i="30"/>
  <c r="Q622" i="30"/>
  <c r="Q621" i="30"/>
  <c r="Q620" i="30"/>
  <c r="Q619" i="30"/>
  <c r="Q618" i="30"/>
  <c r="Q617" i="30"/>
  <c r="Q616" i="30"/>
  <c r="Q615" i="30"/>
  <c r="Q614" i="30"/>
  <c r="Q613" i="30"/>
  <c r="Q612" i="30"/>
  <c r="Q611" i="30"/>
  <c r="Q610" i="30"/>
  <c r="Q609" i="30"/>
  <c r="Q608" i="30"/>
  <c r="Q607" i="30"/>
  <c r="Q606" i="30"/>
  <c r="Q605" i="30"/>
  <c r="Q604" i="30"/>
  <c r="Q603" i="30"/>
  <c r="Q602" i="30"/>
  <c r="Q601" i="30"/>
  <c r="Q600" i="30"/>
  <c r="Q599" i="30"/>
  <c r="Q598" i="30"/>
  <c r="Q597" i="30"/>
  <c r="Q596" i="30"/>
  <c r="Q595" i="30"/>
  <c r="Q594" i="30"/>
  <c r="Q593" i="30"/>
  <c r="Q592" i="30"/>
  <c r="Q591" i="30"/>
  <c r="Q590" i="30"/>
  <c r="Q589" i="30"/>
  <c r="Q588" i="30"/>
  <c r="Q587" i="30"/>
  <c r="Q586" i="30"/>
  <c r="Q585" i="30"/>
  <c r="Q584" i="30"/>
  <c r="Q583" i="30"/>
  <c r="Q582" i="30"/>
  <c r="Q581" i="30"/>
  <c r="Q580" i="30"/>
  <c r="Q579" i="30"/>
  <c r="Q578" i="30"/>
  <c r="Q577" i="30"/>
  <c r="Q576" i="30"/>
  <c r="Q575" i="30"/>
  <c r="Q574" i="30"/>
  <c r="Q573" i="30"/>
  <c r="Q572" i="30"/>
  <c r="Q571" i="30"/>
  <c r="Q570" i="30"/>
  <c r="Q569" i="30"/>
  <c r="Q568" i="30"/>
  <c r="Q567" i="30"/>
  <c r="Q566" i="30"/>
  <c r="Q565" i="30"/>
  <c r="Q564" i="30"/>
  <c r="Q563" i="30"/>
  <c r="Q562" i="30"/>
  <c r="Q561" i="30"/>
  <c r="Q560" i="30"/>
  <c r="Q559" i="30"/>
  <c r="Q558" i="30"/>
  <c r="Q557" i="30"/>
  <c r="Q556" i="30"/>
  <c r="Q555" i="30"/>
  <c r="Q554" i="30"/>
  <c r="Q553" i="30"/>
  <c r="Q552" i="30"/>
  <c r="Q551" i="30"/>
  <c r="Q550" i="30"/>
  <c r="Q549" i="30"/>
  <c r="Q548" i="30"/>
  <c r="Q547" i="30"/>
  <c r="Q546" i="30"/>
  <c r="Q545" i="30"/>
  <c r="Q544" i="30"/>
  <c r="Q543" i="30"/>
  <c r="Q542" i="30"/>
  <c r="Q541" i="30"/>
  <c r="Q540" i="30"/>
  <c r="Q539" i="30"/>
  <c r="Q538" i="30"/>
  <c r="Q537" i="30"/>
  <c r="Q536" i="30"/>
  <c r="Q535" i="30"/>
  <c r="Q534" i="30"/>
  <c r="Q533" i="30"/>
  <c r="Q532" i="30"/>
  <c r="Q531" i="30"/>
  <c r="Q530" i="30"/>
  <c r="Q529" i="30"/>
  <c r="Q528" i="30"/>
  <c r="Q527" i="30"/>
  <c r="Q526" i="30"/>
  <c r="Q525" i="30"/>
  <c r="Q524" i="30"/>
  <c r="Q523" i="30"/>
  <c r="Q522" i="30"/>
  <c r="Q521" i="30"/>
  <c r="Q520" i="30"/>
  <c r="Q519" i="30"/>
  <c r="Q518" i="30"/>
  <c r="Q517" i="30"/>
  <c r="Q516" i="30"/>
  <c r="Q515" i="30"/>
  <c r="Q514" i="30"/>
  <c r="Q513" i="30"/>
  <c r="Q512" i="30"/>
  <c r="Q511" i="30"/>
  <c r="Q510" i="30"/>
  <c r="Q509" i="30"/>
  <c r="Q508" i="30"/>
  <c r="Q507" i="30"/>
  <c r="Q506" i="30"/>
  <c r="Q505" i="30"/>
  <c r="Q504" i="30"/>
  <c r="Q503" i="30"/>
  <c r="Q502" i="30"/>
  <c r="Q501" i="30"/>
  <c r="Q500" i="30"/>
  <c r="Q499" i="30"/>
  <c r="Q498" i="30"/>
  <c r="Q497" i="30"/>
  <c r="Q496" i="30"/>
  <c r="Q495" i="30"/>
  <c r="Q494" i="30"/>
  <c r="Q493" i="30"/>
  <c r="Q492" i="30"/>
  <c r="Q491" i="30"/>
  <c r="Q490" i="30"/>
  <c r="Q489" i="30"/>
  <c r="Q488" i="30"/>
  <c r="Q487" i="30"/>
  <c r="Q486" i="30"/>
  <c r="Q485" i="30"/>
  <c r="Q484" i="30"/>
  <c r="Q483" i="30"/>
  <c r="Q482" i="30"/>
  <c r="Q481" i="30"/>
  <c r="Q480" i="30"/>
  <c r="Q479" i="30"/>
  <c r="Q478" i="30"/>
  <c r="Q477" i="30"/>
  <c r="Q476" i="30"/>
  <c r="Q475" i="30"/>
  <c r="Q474" i="30"/>
  <c r="Q473" i="30"/>
  <c r="Q472" i="30"/>
  <c r="Q471" i="30"/>
  <c r="Q470" i="30"/>
  <c r="Q469" i="30"/>
  <c r="Q468" i="30"/>
  <c r="Q467" i="30"/>
  <c r="Q466" i="30"/>
  <c r="Q465" i="30"/>
  <c r="Q464" i="30"/>
  <c r="Q463" i="30"/>
  <c r="Q462" i="30"/>
  <c r="Q461" i="30"/>
  <c r="Q460" i="30"/>
  <c r="Q459" i="30"/>
  <c r="Q458" i="30"/>
  <c r="Q457" i="30"/>
  <c r="Q456" i="30"/>
  <c r="Q455" i="30"/>
  <c r="Q454" i="30"/>
  <c r="Q453" i="30"/>
  <c r="Q452" i="30"/>
  <c r="Q451" i="30"/>
  <c r="Q450" i="30"/>
  <c r="Q449" i="30"/>
  <c r="Q448" i="30"/>
  <c r="Q447" i="30"/>
  <c r="Q446" i="30"/>
  <c r="Q445" i="30"/>
  <c r="Q444" i="30"/>
  <c r="Q443" i="30"/>
  <c r="Q442" i="30"/>
  <c r="Q441" i="30"/>
  <c r="Q440" i="30"/>
  <c r="Q439" i="30"/>
  <c r="Q438" i="30"/>
  <c r="Q437" i="30"/>
  <c r="Q436" i="30"/>
  <c r="Q435" i="30"/>
  <c r="Q434" i="30"/>
  <c r="Q433" i="30"/>
  <c r="Q432" i="30"/>
  <c r="Q431" i="30"/>
  <c r="Q430" i="30"/>
  <c r="Q429" i="30"/>
  <c r="Q428" i="30"/>
  <c r="Q427" i="30"/>
  <c r="Q426" i="30"/>
  <c r="Q425" i="30"/>
  <c r="Q424" i="30"/>
  <c r="Q423" i="30"/>
  <c r="Q422" i="30"/>
  <c r="Q421" i="30"/>
  <c r="Q420" i="30"/>
  <c r="Q419" i="30"/>
  <c r="Q418" i="30"/>
  <c r="Q417" i="30"/>
  <c r="Q416" i="30"/>
  <c r="Q415" i="30"/>
  <c r="Q414" i="30"/>
  <c r="Q413" i="30"/>
  <c r="Q412" i="30"/>
  <c r="Q411" i="30"/>
  <c r="Q410" i="30"/>
  <c r="Q409" i="30"/>
  <c r="Q408" i="30"/>
  <c r="Q407" i="30"/>
  <c r="Q406" i="30"/>
  <c r="Q405" i="30"/>
  <c r="Q404" i="30"/>
  <c r="Q403" i="30"/>
  <c r="Q402" i="30"/>
  <c r="Q401" i="30"/>
  <c r="Q400" i="30"/>
  <c r="Q399" i="30"/>
  <c r="Q398" i="30"/>
  <c r="Q397" i="30"/>
  <c r="Q396" i="30"/>
  <c r="Q395" i="30"/>
  <c r="Q394" i="30"/>
  <c r="Q393" i="30"/>
  <c r="Q392" i="30"/>
  <c r="Q391" i="30"/>
  <c r="Q390" i="30"/>
  <c r="Q389" i="30"/>
  <c r="Q388" i="30"/>
  <c r="Q387" i="30"/>
  <c r="Q386" i="30"/>
  <c r="Q385" i="30"/>
  <c r="Q384" i="30"/>
  <c r="Q383" i="30"/>
  <c r="Q382" i="30"/>
  <c r="Q381" i="30"/>
  <c r="Q380" i="30"/>
  <c r="Q379" i="30"/>
  <c r="Q378" i="30"/>
  <c r="Q377" i="30"/>
  <c r="Q376" i="30"/>
  <c r="Q375" i="30"/>
  <c r="Q374" i="30"/>
  <c r="Q373" i="30"/>
  <c r="Q372" i="30"/>
  <c r="Q371" i="30"/>
  <c r="Q370" i="30"/>
  <c r="Q369" i="30"/>
  <c r="Q368" i="30"/>
  <c r="Q367" i="30"/>
  <c r="Q366" i="30"/>
  <c r="Q365" i="30"/>
  <c r="Q364" i="30"/>
  <c r="Q363" i="30"/>
  <c r="Q362" i="30"/>
  <c r="Q361" i="30"/>
  <c r="Q360" i="30"/>
  <c r="Q359" i="30"/>
  <c r="Q358" i="30"/>
  <c r="Q357" i="30"/>
  <c r="Q356" i="30"/>
  <c r="Q355" i="30"/>
  <c r="Q354" i="30"/>
  <c r="Q353" i="30"/>
  <c r="Q352" i="30"/>
  <c r="Q351" i="30"/>
  <c r="Q350" i="30"/>
  <c r="Q349" i="30"/>
  <c r="Q348" i="30"/>
  <c r="Q347" i="30"/>
  <c r="Q346" i="30"/>
  <c r="Q345" i="30"/>
  <c r="Q344" i="30"/>
  <c r="Q343" i="30"/>
  <c r="Q342" i="30"/>
  <c r="Q341" i="30"/>
  <c r="Q340" i="30"/>
  <c r="Q339" i="30"/>
  <c r="Q338" i="30"/>
  <c r="Q337" i="30"/>
  <c r="Q336" i="30"/>
  <c r="Q335" i="30"/>
  <c r="Q334" i="30"/>
  <c r="Q333" i="30"/>
  <c r="Q332" i="30"/>
  <c r="Q331" i="30"/>
  <c r="Q330" i="30"/>
  <c r="Q329" i="30"/>
  <c r="Q328" i="30"/>
  <c r="Q327" i="30"/>
  <c r="Q326" i="30"/>
  <c r="Q325" i="30"/>
  <c r="Q324" i="30"/>
  <c r="Q323" i="30"/>
  <c r="Q322" i="30"/>
  <c r="Q321" i="30"/>
  <c r="Q320" i="30"/>
  <c r="Q319" i="30"/>
  <c r="Q318" i="30"/>
  <c r="Q317" i="30"/>
  <c r="Q316" i="30"/>
  <c r="Q315" i="30"/>
  <c r="Q314" i="30"/>
  <c r="Q313" i="30"/>
  <c r="Q312" i="30"/>
  <c r="Q311" i="30"/>
  <c r="Q310" i="30"/>
  <c r="Q309" i="30"/>
  <c r="Q308" i="30"/>
  <c r="Q307" i="30"/>
  <c r="Q306" i="30"/>
  <c r="Q305" i="30"/>
  <c r="Q304" i="30"/>
  <c r="Q303" i="30"/>
  <c r="Q302" i="30"/>
  <c r="Q301" i="30"/>
  <c r="Q300" i="30"/>
  <c r="Q299" i="30"/>
  <c r="Q298" i="30"/>
  <c r="Q297" i="30"/>
  <c r="Q296" i="30"/>
  <c r="Q295" i="30"/>
  <c r="Q294" i="30"/>
  <c r="Q293" i="30"/>
  <c r="Q292" i="30"/>
  <c r="Q291" i="30"/>
  <c r="Q290" i="30"/>
  <c r="Q289" i="30"/>
  <c r="Q288" i="30"/>
  <c r="Q287" i="30"/>
  <c r="Q286" i="30"/>
  <c r="Q285" i="30"/>
  <c r="Q284" i="30"/>
  <c r="Q283" i="30"/>
  <c r="Q282" i="30"/>
  <c r="Q281" i="30"/>
  <c r="Q280" i="30"/>
  <c r="Q279" i="30"/>
  <c r="Q278" i="30"/>
  <c r="Q277" i="30"/>
  <c r="Q276" i="30"/>
  <c r="Q275" i="30"/>
  <c r="Q274" i="30"/>
  <c r="Q273" i="30"/>
  <c r="Q272" i="30"/>
  <c r="Q271" i="30"/>
  <c r="Q270" i="30"/>
  <c r="Q269" i="30"/>
  <c r="Q268" i="30"/>
  <c r="Q267" i="30"/>
  <c r="Q266" i="30"/>
  <c r="Q265" i="30"/>
  <c r="Q264" i="30"/>
  <c r="Q263" i="30"/>
  <c r="Q262" i="30"/>
  <c r="Q261" i="30"/>
  <c r="Q260" i="30"/>
  <c r="Q259" i="30"/>
  <c r="Q258" i="30"/>
  <c r="Q257" i="30"/>
  <c r="Q256" i="30"/>
  <c r="Q255" i="30"/>
  <c r="Q254" i="30"/>
  <c r="Q253" i="30"/>
  <c r="Q252" i="30"/>
  <c r="Q251" i="30"/>
  <c r="Q250" i="30"/>
  <c r="Q249" i="30"/>
  <c r="Q248" i="30"/>
  <c r="Q247" i="30"/>
  <c r="Q246" i="30"/>
  <c r="Q245" i="30"/>
  <c r="Q244" i="30"/>
  <c r="Q243" i="30"/>
  <c r="Q242" i="30"/>
  <c r="Q241" i="30"/>
  <c r="Q240" i="30"/>
  <c r="Q239" i="30"/>
  <c r="Q238" i="30"/>
  <c r="Q237" i="30"/>
  <c r="Q236" i="30"/>
  <c r="Q235" i="30"/>
  <c r="Q234" i="30"/>
  <c r="Q233" i="30"/>
  <c r="Q232" i="30"/>
  <c r="Q231" i="30"/>
  <c r="Q230" i="30"/>
  <c r="Q229" i="30"/>
  <c r="Q228" i="30"/>
  <c r="Q227" i="30"/>
  <c r="Q226" i="30"/>
  <c r="Q225" i="30"/>
  <c r="Q224" i="30"/>
  <c r="Q223" i="30"/>
  <c r="Q222" i="30"/>
  <c r="Q221" i="30"/>
  <c r="Q220" i="30"/>
  <c r="Q219" i="30"/>
  <c r="Q218" i="30"/>
  <c r="Q217" i="30"/>
  <c r="Q216" i="30"/>
  <c r="Q215" i="30"/>
  <c r="Q214" i="30"/>
  <c r="Q213" i="30"/>
  <c r="Q212" i="30"/>
  <c r="Q211" i="30"/>
  <c r="Q210" i="30"/>
  <c r="Q209" i="30"/>
  <c r="Q208" i="30"/>
  <c r="Q207" i="30"/>
  <c r="Q206" i="30"/>
  <c r="Q205" i="30"/>
  <c r="Q204" i="30"/>
  <c r="Q203" i="30"/>
  <c r="Q202" i="30"/>
  <c r="Q201" i="30"/>
  <c r="Q200" i="30"/>
  <c r="Q199" i="30"/>
  <c r="Q198" i="30"/>
  <c r="Q197" i="30"/>
  <c r="Q196" i="30"/>
  <c r="Q195" i="30"/>
  <c r="Q194" i="30"/>
  <c r="Q193" i="30"/>
  <c r="Q192" i="30"/>
  <c r="Q191" i="30"/>
  <c r="Q190" i="30"/>
  <c r="Q189" i="30"/>
  <c r="Q188" i="30"/>
  <c r="Q187" i="30"/>
  <c r="Q186" i="30"/>
  <c r="Q185" i="30"/>
  <c r="Q184" i="30"/>
  <c r="Q183" i="30"/>
  <c r="Q182" i="30"/>
  <c r="Q181" i="30"/>
  <c r="Q180" i="30"/>
  <c r="Q179" i="30"/>
  <c r="Q178" i="30"/>
  <c r="Q177" i="30"/>
  <c r="Q176" i="30"/>
  <c r="Q175" i="30"/>
  <c r="Q174" i="30"/>
  <c r="Q173" i="30"/>
  <c r="Q172" i="30"/>
  <c r="Q171" i="30"/>
  <c r="Q170" i="30"/>
  <c r="Q169" i="30"/>
  <c r="Q168" i="30"/>
  <c r="Q167" i="30"/>
  <c r="Q166" i="30"/>
  <c r="Q165" i="30"/>
  <c r="Q164" i="30"/>
  <c r="Q163" i="30"/>
  <c r="Q162" i="30"/>
  <c r="Q161" i="30"/>
  <c r="Q160" i="30"/>
  <c r="Q159" i="30"/>
  <c r="Q158" i="30"/>
  <c r="Q157" i="30"/>
  <c r="Q156" i="30"/>
  <c r="Q155" i="30"/>
  <c r="Q154" i="30"/>
  <c r="Q153" i="30"/>
  <c r="Q152" i="30"/>
  <c r="Q151" i="30"/>
  <c r="Q150" i="30"/>
  <c r="Q149" i="30"/>
  <c r="Q148" i="30"/>
  <c r="Q147" i="30"/>
  <c r="Q146" i="30"/>
  <c r="Q145" i="30"/>
  <c r="Q144" i="30"/>
  <c r="Q143" i="30"/>
  <c r="Q142" i="30"/>
  <c r="Q141" i="30"/>
  <c r="Q140" i="30"/>
  <c r="Q139" i="30"/>
  <c r="Q138" i="30"/>
  <c r="Q137" i="30"/>
  <c r="Q136" i="30"/>
  <c r="Q135" i="30"/>
  <c r="Q134" i="30"/>
  <c r="Q133" i="30"/>
  <c r="Q132" i="30"/>
  <c r="Q131" i="30"/>
  <c r="Q130" i="30"/>
  <c r="Q129" i="30"/>
  <c r="Q128" i="30"/>
  <c r="Q127" i="30"/>
  <c r="Q126" i="30"/>
  <c r="Q125" i="30"/>
  <c r="Q124" i="30"/>
  <c r="Q123" i="30"/>
  <c r="Q122" i="30"/>
  <c r="Q121" i="30"/>
  <c r="Q120" i="30"/>
  <c r="Q119" i="30"/>
  <c r="Q118" i="30"/>
  <c r="Q117" i="30"/>
  <c r="Q116" i="30"/>
  <c r="Q115" i="30"/>
  <c r="Q114" i="30"/>
  <c r="Q113" i="30"/>
  <c r="Q112" i="30"/>
  <c r="Q111" i="30"/>
  <c r="Q110" i="30"/>
  <c r="Q109" i="30"/>
  <c r="Q108" i="30"/>
  <c r="Q107" i="30"/>
  <c r="Q106" i="30"/>
  <c r="Q105" i="30"/>
  <c r="Q104" i="30"/>
  <c r="Q103" i="30"/>
  <c r="Q102" i="30"/>
  <c r="Q101" i="30"/>
  <c r="Q100" i="30"/>
  <c r="Q99" i="30"/>
  <c r="Q98" i="30"/>
  <c r="Q97" i="30"/>
  <c r="Q96" i="30"/>
  <c r="Q95" i="30"/>
  <c r="Q94" i="30"/>
  <c r="Q93" i="30"/>
  <c r="Q92" i="30"/>
  <c r="Q91" i="30"/>
  <c r="Q90" i="30"/>
  <c r="Q89" i="30"/>
  <c r="Q88" i="30"/>
  <c r="Q87" i="30"/>
  <c r="Q86" i="30"/>
  <c r="Q85" i="30"/>
  <c r="Q84" i="30"/>
  <c r="Q83" i="30"/>
  <c r="Q82" i="30"/>
  <c r="Q81" i="30"/>
  <c r="Q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Q12" i="30"/>
  <c r="Q11" i="30"/>
  <c r="Q10" i="30"/>
  <c r="Q9" i="30"/>
  <c r="Q646" i="30" l="1"/>
  <c r="Q685" i="30" s="1"/>
  <c r="Q97" i="24" l="1"/>
  <c r="P95" i="24"/>
  <c r="O95" i="24"/>
  <c r="N95" i="24"/>
  <c r="M95" i="24"/>
  <c r="L95" i="24"/>
  <c r="K95" i="24"/>
  <c r="J95" i="24"/>
  <c r="H95" i="24"/>
  <c r="G95" i="24"/>
  <c r="F95" i="24"/>
  <c r="E95" i="24"/>
  <c r="D95" i="24"/>
  <c r="C95" i="24"/>
  <c r="I95" i="24"/>
  <c r="Q92" i="24"/>
  <c r="Q91" i="24"/>
  <c r="P90" i="24"/>
  <c r="O90" i="24"/>
  <c r="N90" i="24"/>
  <c r="M90" i="24"/>
  <c r="L90" i="24"/>
  <c r="K90" i="24"/>
  <c r="J90" i="24"/>
  <c r="I90" i="24"/>
  <c r="H90" i="24"/>
  <c r="G90" i="24"/>
  <c r="F90" i="24"/>
  <c r="E90" i="24"/>
  <c r="D90" i="24"/>
  <c r="C90" i="24"/>
  <c r="Q89" i="24"/>
  <c r="Q88" i="24"/>
  <c r="P87" i="24"/>
  <c r="O87" i="24"/>
  <c r="N87" i="24"/>
  <c r="M87" i="24"/>
  <c r="L87" i="24"/>
  <c r="K87" i="24"/>
  <c r="J87" i="24"/>
  <c r="I87" i="24"/>
  <c r="H87" i="24"/>
  <c r="G87" i="24"/>
  <c r="F87" i="24"/>
  <c r="E87" i="24"/>
  <c r="D87" i="24"/>
  <c r="C87" i="24"/>
  <c r="Q86" i="24"/>
  <c r="P85" i="24"/>
  <c r="O85" i="24"/>
  <c r="N85" i="24"/>
  <c r="M85" i="24"/>
  <c r="L85" i="24"/>
  <c r="K85" i="24"/>
  <c r="J85" i="24"/>
  <c r="I85" i="24"/>
  <c r="H85" i="24"/>
  <c r="G85" i="24"/>
  <c r="F85" i="24"/>
  <c r="E85" i="24"/>
  <c r="D85" i="24"/>
  <c r="C85" i="24"/>
  <c r="Q84" i="24"/>
  <c r="Q83" i="24"/>
  <c r="Q82" i="24"/>
  <c r="Q81" i="24"/>
  <c r="P80" i="24"/>
  <c r="O80" i="24"/>
  <c r="N80" i="24"/>
  <c r="M80" i="24"/>
  <c r="L80" i="24"/>
  <c r="K80" i="24"/>
  <c r="J80" i="24"/>
  <c r="I80" i="24"/>
  <c r="H80" i="24"/>
  <c r="G80" i="24"/>
  <c r="F80" i="24"/>
  <c r="E80" i="24"/>
  <c r="D80" i="24"/>
  <c r="C80" i="24"/>
  <c r="Q77" i="24"/>
  <c r="Q76" i="24"/>
  <c r="P75" i="24"/>
  <c r="P74" i="24" s="1"/>
  <c r="P73" i="24" s="1"/>
  <c r="O75" i="24"/>
  <c r="O74" i="24" s="1"/>
  <c r="O73" i="24" s="1"/>
  <c r="N75" i="24"/>
  <c r="N74" i="24" s="1"/>
  <c r="N73" i="24" s="1"/>
  <c r="M75" i="24"/>
  <c r="M74" i="24" s="1"/>
  <c r="M73" i="24" s="1"/>
  <c r="L75" i="24"/>
  <c r="L74" i="24" s="1"/>
  <c r="L73" i="24" s="1"/>
  <c r="K75" i="24"/>
  <c r="K74" i="24" s="1"/>
  <c r="K73" i="24" s="1"/>
  <c r="J75" i="24"/>
  <c r="J74" i="24" s="1"/>
  <c r="J73" i="24" s="1"/>
  <c r="I75" i="24"/>
  <c r="I74" i="24" s="1"/>
  <c r="I73" i="24" s="1"/>
  <c r="H75" i="24"/>
  <c r="H74" i="24" s="1"/>
  <c r="H73" i="24" s="1"/>
  <c r="G75" i="24"/>
  <c r="G74" i="24" s="1"/>
  <c r="G73" i="24" s="1"/>
  <c r="F75" i="24"/>
  <c r="F74" i="24" s="1"/>
  <c r="F73" i="24" s="1"/>
  <c r="E75" i="24"/>
  <c r="D75" i="24"/>
  <c r="D74" i="24" s="1"/>
  <c r="D73" i="24" s="1"/>
  <c r="C75" i="24"/>
  <c r="C74" i="24" s="1"/>
  <c r="C73" i="24" s="1"/>
  <c r="Q72" i="24"/>
  <c r="P72" i="24"/>
  <c r="O72" i="24"/>
  <c r="N72" i="24"/>
  <c r="M72" i="24"/>
  <c r="L72" i="24"/>
  <c r="K72" i="24"/>
  <c r="J72" i="24"/>
  <c r="I72" i="24"/>
  <c r="H72" i="24"/>
  <c r="G72" i="24"/>
  <c r="F72" i="24"/>
  <c r="E72" i="24"/>
  <c r="Q69" i="24"/>
  <c r="Q68" i="24"/>
  <c r="Q67" i="24"/>
  <c r="P66" i="24"/>
  <c r="O66" i="24"/>
  <c r="N66" i="24"/>
  <c r="M66" i="24"/>
  <c r="L66" i="24"/>
  <c r="K66" i="24"/>
  <c r="J66" i="24"/>
  <c r="I66" i="24"/>
  <c r="H66" i="24"/>
  <c r="G66" i="24"/>
  <c r="F66" i="24"/>
  <c r="E66" i="24"/>
  <c r="D66" i="24"/>
  <c r="C66" i="24"/>
  <c r="Q65" i="24"/>
  <c r="Q64" i="24"/>
  <c r="Q63" i="24"/>
  <c r="P62" i="24"/>
  <c r="O62" i="24"/>
  <c r="N62" i="24"/>
  <c r="M62" i="24"/>
  <c r="L62" i="24"/>
  <c r="K62" i="24"/>
  <c r="J62" i="24"/>
  <c r="I62" i="24"/>
  <c r="H62" i="24"/>
  <c r="G62" i="24"/>
  <c r="F62" i="24"/>
  <c r="E62" i="24"/>
  <c r="D62" i="24"/>
  <c r="C62" i="24"/>
  <c r="Q61" i="24"/>
  <c r="Q60" i="24"/>
  <c r="Q59" i="24"/>
  <c r="Q58" i="24"/>
  <c r="Q57" i="24"/>
  <c r="Q56" i="24"/>
  <c r="Q55" i="24"/>
  <c r="Q54" i="24"/>
  <c r="Q53" i="24"/>
  <c r="P52" i="24"/>
  <c r="O52" i="24"/>
  <c r="N52" i="24"/>
  <c r="M52" i="24"/>
  <c r="L52" i="24"/>
  <c r="K52" i="24"/>
  <c r="J52" i="24"/>
  <c r="I52" i="24"/>
  <c r="H52" i="24"/>
  <c r="G52" i="24"/>
  <c r="F52" i="24"/>
  <c r="E52" i="24"/>
  <c r="D52" i="24"/>
  <c r="C52" i="24"/>
  <c r="Q51" i="24"/>
  <c r="Q50" i="24"/>
  <c r="Q49" i="24"/>
  <c r="Q48" i="24"/>
  <c r="Q47" i="24"/>
  <c r="Q46" i="24"/>
  <c r="Q45" i="24"/>
  <c r="P44" i="24"/>
  <c r="O44" i="24"/>
  <c r="N44" i="24"/>
  <c r="M44" i="24"/>
  <c r="L44" i="24"/>
  <c r="K44" i="24"/>
  <c r="J44" i="24"/>
  <c r="I44" i="24"/>
  <c r="H44" i="24"/>
  <c r="G44" i="24"/>
  <c r="F44" i="24"/>
  <c r="E44" i="24"/>
  <c r="D44" i="24"/>
  <c r="C44" i="24"/>
  <c r="Q43" i="24"/>
  <c r="Q42" i="24"/>
  <c r="Q40" i="24"/>
  <c r="Q39" i="24"/>
  <c r="Q38" i="24"/>
  <c r="Q37" i="24"/>
  <c r="Q36" i="24"/>
  <c r="P35" i="24"/>
  <c r="O35" i="24"/>
  <c r="N35" i="24"/>
  <c r="M35" i="24"/>
  <c r="L35" i="24"/>
  <c r="K35" i="24"/>
  <c r="J35" i="24"/>
  <c r="I35" i="24"/>
  <c r="H35" i="24"/>
  <c r="G35" i="24"/>
  <c r="F35" i="24"/>
  <c r="E35" i="24"/>
  <c r="D35" i="24"/>
  <c r="C35" i="24"/>
  <c r="Q34" i="24"/>
  <c r="Q33" i="24"/>
  <c r="Q32" i="24"/>
  <c r="Q31" i="24"/>
  <c r="Q30" i="24"/>
  <c r="Q29" i="24"/>
  <c r="Q28" i="24"/>
  <c r="Q27" i="24"/>
  <c r="Q26" i="24"/>
  <c r="P25" i="24"/>
  <c r="O25" i="24"/>
  <c r="N25" i="24"/>
  <c r="M25" i="24"/>
  <c r="L25" i="24"/>
  <c r="K25" i="24"/>
  <c r="J25" i="24"/>
  <c r="I25" i="24"/>
  <c r="H25" i="24"/>
  <c r="G25" i="24"/>
  <c r="F25" i="24"/>
  <c r="E25" i="24"/>
  <c r="D25" i="24"/>
  <c r="C25" i="24"/>
  <c r="Q24" i="24"/>
  <c r="Q23" i="24"/>
  <c r="Q22" i="24"/>
  <c r="Q21" i="24"/>
  <c r="Q20" i="24"/>
  <c r="Q19" i="24"/>
  <c r="Q18" i="24"/>
  <c r="Q17" i="24"/>
  <c r="Q16" i="24"/>
  <c r="P15" i="24"/>
  <c r="O15" i="24"/>
  <c r="N15" i="24"/>
  <c r="M15" i="24"/>
  <c r="L15" i="24"/>
  <c r="K15" i="24"/>
  <c r="J15" i="24"/>
  <c r="I15" i="24"/>
  <c r="H15" i="24"/>
  <c r="G15" i="24"/>
  <c r="F15" i="24"/>
  <c r="E15" i="24"/>
  <c r="D15" i="24"/>
  <c r="C15" i="24"/>
  <c r="Q14" i="24"/>
  <c r="Q13" i="24"/>
  <c r="Q12" i="24"/>
  <c r="Q11" i="24"/>
  <c r="Q10" i="24"/>
  <c r="P9" i="24"/>
  <c r="O9" i="24"/>
  <c r="N9" i="24"/>
  <c r="M9" i="24"/>
  <c r="L9" i="24"/>
  <c r="K9" i="24"/>
  <c r="J9" i="24"/>
  <c r="I9" i="24"/>
  <c r="H9" i="24"/>
  <c r="G9" i="24"/>
  <c r="F9" i="24"/>
  <c r="E9" i="24"/>
  <c r="D9" i="24"/>
  <c r="C9" i="24"/>
  <c r="P79" i="24" l="1"/>
  <c r="P78" i="24" s="1"/>
  <c r="P98" i="24" s="1"/>
  <c r="L78" i="24"/>
  <c r="L98" i="24" s="1"/>
  <c r="H78" i="24"/>
  <c r="H98" i="24" s="1"/>
  <c r="E78" i="24"/>
  <c r="M78" i="24"/>
  <c r="M98" i="24" s="1"/>
  <c r="I78" i="24"/>
  <c r="I98" i="24" s="1"/>
  <c r="Q35" i="24"/>
  <c r="F70" i="24"/>
  <c r="N70" i="24"/>
  <c r="J70" i="24"/>
  <c r="Q85" i="24"/>
  <c r="D78" i="24"/>
  <c r="D98" i="24" s="1"/>
  <c r="C70" i="24"/>
  <c r="G70" i="24"/>
  <c r="K70" i="24"/>
  <c r="O70" i="24"/>
  <c r="Q25" i="24"/>
  <c r="Q44" i="24"/>
  <c r="Q62" i="24"/>
  <c r="C78" i="24"/>
  <c r="C98" i="24" s="1"/>
  <c r="G78" i="24"/>
  <c r="G98" i="24" s="1"/>
  <c r="K78" i="24"/>
  <c r="K98" i="24" s="1"/>
  <c r="O78" i="24"/>
  <c r="O98" i="24" s="1"/>
  <c r="D70" i="24"/>
  <c r="H70" i="24"/>
  <c r="L70" i="24"/>
  <c r="P70" i="24"/>
  <c r="Q15" i="24"/>
  <c r="Q52" i="24"/>
  <c r="Q66" i="24"/>
  <c r="Q80" i="24"/>
  <c r="Q95" i="24"/>
  <c r="Q96" i="24"/>
  <c r="E70" i="24"/>
  <c r="I70" i="24"/>
  <c r="M70" i="24"/>
  <c r="Q75" i="24"/>
  <c r="F78" i="24"/>
  <c r="F98" i="24" s="1"/>
  <c r="J78" i="24"/>
  <c r="J98" i="24" s="1"/>
  <c r="N78" i="24"/>
  <c r="N98" i="24" s="1"/>
  <c r="Q87" i="24"/>
  <c r="Q90" i="24"/>
  <c r="E74" i="24"/>
  <c r="Q9" i="24"/>
  <c r="H100" i="24" l="1"/>
  <c r="I100" i="24"/>
  <c r="L100" i="24"/>
  <c r="F100" i="24"/>
  <c r="J100" i="24"/>
  <c r="N100" i="24"/>
  <c r="P100" i="24"/>
  <c r="D100" i="24"/>
  <c r="M100" i="24"/>
  <c r="Q79" i="24"/>
  <c r="O100" i="24"/>
  <c r="G100" i="24"/>
  <c r="Q70" i="24"/>
  <c r="K100" i="24"/>
  <c r="Q78" i="24"/>
  <c r="C100" i="24"/>
  <c r="E73" i="24"/>
  <c r="Q74" i="24"/>
  <c r="Q73" i="24" l="1"/>
  <c r="Q98" i="24" s="1"/>
  <c r="E98" i="24"/>
  <c r="E100" i="24" s="1"/>
  <c r="Q100" i="24" s="1"/>
  <c r="C9" i="22" l="1"/>
  <c r="E9" i="22"/>
  <c r="F9" i="22"/>
  <c r="G9" i="22"/>
  <c r="H9" i="22"/>
  <c r="I9" i="22"/>
  <c r="J9" i="22"/>
  <c r="K9" i="22"/>
  <c r="L9" i="22"/>
  <c r="M9" i="22"/>
  <c r="N9" i="22"/>
  <c r="O9" i="22"/>
  <c r="P9" i="22"/>
  <c r="Q10" i="22"/>
  <c r="Q11" i="22"/>
  <c r="Q12" i="22"/>
  <c r="Q13" i="22"/>
  <c r="Q14" i="22"/>
  <c r="C15" i="22"/>
  <c r="E15" i="22"/>
  <c r="F15" i="22"/>
  <c r="G15" i="22"/>
  <c r="H15" i="22"/>
  <c r="I15" i="22"/>
  <c r="J15" i="22"/>
  <c r="K15" i="22"/>
  <c r="L15" i="22"/>
  <c r="M15" i="22"/>
  <c r="N15" i="22"/>
  <c r="O15" i="22"/>
  <c r="P15" i="22"/>
  <c r="Q16" i="22"/>
  <c r="Q17" i="22"/>
  <c r="Q18" i="22"/>
  <c r="Q19" i="22"/>
  <c r="Q20" i="22"/>
  <c r="Q21" i="22"/>
  <c r="Q22" i="22"/>
  <c r="Q23" i="22"/>
  <c r="Q24" i="22"/>
  <c r="C25" i="22"/>
  <c r="E25" i="22"/>
  <c r="F25" i="22"/>
  <c r="G25" i="22"/>
  <c r="H25" i="22"/>
  <c r="I25" i="22"/>
  <c r="J25" i="22"/>
  <c r="K25" i="22"/>
  <c r="L25" i="22"/>
  <c r="M25" i="22"/>
  <c r="N25" i="22"/>
  <c r="O25" i="22"/>
  <c r="P25" i="22"/>
  <c r="Q26" i="22"/>
  <c r="Q27" i="22"/>
  <c r="Q28" i="22"/>
  <c r="Q29" i="22"/>
  <c r="Q30" i="22"/>
  <c r="Q31" i="22"/>
  <c r="Q32" i="22"/>
  <c r="Q33" i="22"/>
  <c r="Q34" i="22"/>
  <c r="C35" i="22"/>
  <c r="E35" i="22"/>
  <c r="F35" i="22"/>
  <c r="G35" i="22"/>
  <c r="H35" i="22"/>
  <c r="I35" i="22"/>
  <c r="J35" i="22"/>
  <c r="K35" i="22"/>
  <c r="L35" i="22"/>
  <c r="M35" i="22"/>
  <c r="N35" i="22"/>
  <c r="O35" i="22"/>
  <c r="P35" i="22"/>
  <c r="Q36" i="22"/>
  <c r="Q37" i="22"/>
  <c r="Q38" i="22"/>
  <c r="Q39" i="22"/>
  <c r="Q40" i="22"/>
  <c r="Q41" i="22"/>
  <c r="Q42" i="22"/>
  <c r="C43" i="22"/>
  <c r="E43" i="22"/>
  <c r="F43" i="22"/>
  <c r="G43" i="22"/>
  <c r="H43" i="22"/>
  <c r="I43" i="22"/>
  <c r="J43" i="22"/>
  <c r="K43" i="22"/>
  <c r="L43" i="22"/>
  <c r="M43" i="22"/>
  <c r="N43" i="22"/>
  <c r="O43" i="22"/>
  <c r="P43" i="22"/>
  <c r="Q44" i="22"/>
  <c r="Q45" i="22"/>
  <c r="Q46" i="22"/>
  <c r="Q47" i="22"/>
  <c r="Q48" i="22"/>
  <c r="Q49" i="22"/>
  <c r="Q50" i="22"/>
  <c r="C51" i="22"/>
  <c r="E51" i="22"/>
  <c r="F51" i="22"/>
  <c r="G51" i="22"/>
  <c r="H51" i="22"/>
  <c r="I51" i="22"/>
  <c r="J51" i="22"/>
  <c r="K51" i="22"/>
  <c r="L51" i="22"/>
  <c r="M51" i="22"/>
  <c r="N51" i="22"/>
  <c r="O51" i="22"/>
  <c r="P51" i="22"/>
  <c r="Q52" i="22"/>
  <c r="Q53" i="22"/>
  <c r="Q54" i="22"/>
  <c r="Q55" i="22"/>
  <c r="Q56" i="22"/>
  <c r="Q57" i="22"/>
  <c r="Q58" i="22"/>
  <c r="Q59" i="22"/>
  <c r="Q60" i="22"/>
  <c r="C61" i="22"/>
  <c r="E61" i="22"/>
  <c r="F61" i="22"/>
  <c r="G61" i="22"/>
  <c r="H61" i="22"/>
  <c r="I61" i="22"/>
  <c r="J61" i="22"/>
  <c r="K61" i="22"/>
  <c r="L61" i="22"/>
  <c r="M61" i="22"/>
  <c r="N61" i="22"/>
  <c r="O61" i="22"/>
  <c r="P61" i="22"/>
  <c r="Q62" i="22"/>
  <c r="Q63" i="22"/>
  <c r="Q64" i="22"/>
  <c r="C65" i="22"/>
  <c r="E65" i="22"/>
  <c r="F65" i="22"/>
  <c r="G65" i="22"/>
  <c r="H65" i="22"/>
  <c r="I65" i="22"/>
  <c r="J65" i="22"/>
  <c r="K65" i="22"/>
  <c r="L65" i="22"/>
  <c r="M65" i="22"/>
  <c r="N65" i="22"/>
  <c r="O65" i="22"/>
  <c r="P65" i="22"/>
  <c r="Q66" i="22"/>
  <c r="Q67" i="22"/>
  <c r="Q68" i="22"/>
  <c r="E71" i="22"/>
  <c r="F71" i="22"/>
  <c r="G71" i="22"/>
  <c r="H71" i="22"/>
  <c r="I71" i="22"/>
  <c r="J71" i="22"/>
  <c r="K71" i="22"/>
  <c r="L71" i="22"/>
  <c r="M71" i="22"/>
  <c r="N71" i="22"/>
  <c r="O71" i="22"/>
  <c r="P71" i="22"/>
  <c r="Q71" i="22"/>
  <c r="C74" i="22"/>
  <c r="C73" i="22" s="1"/>
  <c r="C72" i="22" s="1"/>
  <c r="E74" i="22"/>
  <c r="E73" i="22" s="1"/>
  <c r="F74" i="22"/>
  <c r="F73" i="22" s="1"/>
  <c r="F72" i="22" s="1"/>
  <c r="G74" i="22"/>
  <c r="G73" i="22" s="1"/>
  <c r="G72" i="22" s="1"/>
  <c r="H74" i="22"/>
  <c r="H73" i="22" s="1"/>
  <c r="H72" i="22" s="1"/>
  <c r="I74" i="22"/>
  <c r="I73" i="22" s="1"/>
  <c r="I72" i="22" s="1"/>
  <c r="J74" i="22"/>
  <c r="J73" i="22" s="1"/>
  <c r="J72" i="22" s="1"/>
  <c r="K74" i="22"/>
  <c r="K73" i="22" s="1"/>
  <c r="K72" i="22" s="1"/>
  <c r="L74" i="22"/>
  <c r="L73" i="22" s="1"/>
  <c r="L72" i="22" s="1"/>
  <c r="M74" i="22"/>
  <c r="M73" i="22" s="1"/>
  <c r="M72" i="22" s="1"/>
  <c r="N74" i="22"/>
  <c r="N73" i="22" s="1"/>
  <c r="N72" i="22" s="1"/>
  <c r="O74" i="22"/>
  <c r="O73" i="22" s="1"/>
  <c r="O72" i="22" s="1"/>
  <c r="P74" i="22"/>
  <c r="P73" i="22" s="1"/>
  <c r="P72" i="22" s="1"/>
  <c r="Q75" i="22"/>
  <c r="Q76" i="22"/>
  <c r="C79" i="22"/>
  <c r="D79" i="22"/>
  <c r="E79" i="22"/>
  <c r="F79" i="22"/>
  <c r="G79" i="22"/>
  <c r="H79" i="22"/>
  <c r="I79" i="22"/>
  <c r="J79" i="22"/>
  <c r="K79" i="22"/>
  <c r="K78" i="22" s="1"/>
  <c r="K77" i="22" s="1"/>
  <c r="L79" i="22"/>
  <c r="M79" i="22"/>
  <c r="N79" i="22"/>
  <c r="O79" i="22"/>
  <c r="P79" i="22"/>
  <c r="Q80" i="22"/>
  <c r="Q81" i="22"/>
  <c r="Q82" i="22"/>
  <c r="Q83" i="22"/>
  <c r="C84" i="22"/>
  <c r="D84" i="22"/>
  <c r="E84" i="22"/>
  <c r="F84" i="22"/>
  <c r="G84" i="22"/>
  <c r="H84" i="22"/>
  <c r="I84" i="22"/>
  <c r="J84" i="22"/>
  <c r="K84" i="22"/>
  <c r="L84" i="22"/>
  <c r="M84" i="22"/>
  <c r="N84" i="22"/>
  <c r="O84" i="22"/>
  <c r="P84" i="22"/>
  <c r="Q85" i="22"/>
  <c r="Q86" i="22"/>
  <c r="C87" i="22"/>
  <c r="D87" i="22"/>
  <c r="E87" i="22"/>
  <c r="F87" i="22"/>
  <c r="G87" i="22"/>
  <c r="H87" i="22"/>
  <c r="I87" i="22"/>
  <c r="J87" i="22"/>
  <c r="K87" i="22"/>
  <c r="L87" i="22"/>
  <c r="M87" i="22"/>
  <c r="N87" i="22"/>
  <c r="O87" i="22"/>
  <c r="P87" i="22"/>
  <c r="Q88" i="22"/>
  <c r="Q89" i="22"/>
  <c r="D90" i="22"/>
  <c r="Q90" i="22"/>
  <c r="C91" i="22"/>
  <c r="C90" i="22" s="1"/>
  <c r="Q91" i="22"/>
  <c r="Q92" i="22"/>
  <c r="J78" i="22" l="1"/>
  <c r="J77" i="22" s="1"/>
  <c r="J93" i="22" s="1"/>
  <c r="O78" i="22"/>
  <c r="O77" i="22" s="1"/>
  <c r="O93" i="22" s="1"/>
  <c r="N78" i="22"/>
  <c r="N77" i="22" s="1"/>
  <c r="N93" i="22" s="1"/>
  <c r="G78" i="22"/>
  <c r="G77" i="22" s="1"/>
  <c r="G93" i="22" s="1"/>
  <c r="F78" i="22"/>
  <c r="F77" i="22" s="1"/>
  <c r="F93" i="22" s="1"/>
  <c r="C78" i="22"/>
  <c r="C77" i="22" s="1"/>
  <c r="C93" i="22" s="1"/>
  <c r="J69" i="22"/>
  <c r="M69" i="22"/>
  <c r="G69" i="22"/>
  <c r="I69" i="22"/>
  <c r="D78" i="22"/>
  <c r="D77" i="22" s="1"/>
  <c r="D93" i="22" s="1"/>
  <c r="L78" i="22"/>
  <c r="L77" i="22" s="1"/>
  <c r="L93" i="22" s="1"/>
  <c r="K69" i="22"/>
  <c r="N69" i="22"/>
  <c r="P78" i="22"/>
  <c r="P77" i="22" s="1"/>
  <c r="P93" i="22" s="1"/>
  <c r="E69" i="22"/>
  <c r="O69" i="22"/>
  <c r="K93" i="22"/>
  <c r="F69" i="22"/>
  <c r="Q87" i="22"/>
  <c r="C69" i="22"/>
  <c r="H78" i="22"/>
  <c r="H77" i="22" s="1"/>
  <c r="H93" i="22" s="1"/>
  <c r="L69" i="22"/>
  <c r="Q43" i="22"/>
  <c r="Q15" i="22"/>
  <c r="Q84" i="22"/>
  <c r="Q79" i="22"/>
  <c r="M78" i="22"/>
  <c r="M77" i="22" s="1"/>
  <c r="M93" i="22" s="1"/>
  <c r="I78" i="22"/>
  <c r="I77" i="22" s="1"/>
  <c r="I93" i="22" s="1"/>
  <c r="E78" i="22"/>
  <c r="Q61" i="22"/>
  <c r="Q25" i="22"/>
  <c r="P69" i="22"/>
  <c r="Q9" i="22"/>
  <c r="Q51" i="22"/>
  <c r="Q65" i="22"/>
  <c r="Q35" i="22"/>
  <c r="Q73" i="22"/>
  <c r="E72" i="22"/>
  <c r="H69" i="22"/>
  <c r="Q74" i="22"/>
  <c r="L95" i="22" l="1"/>
  <c r="I95" i="22"/>
  <c r="J95" i="22"/>
  <c r="G95" i="22"/>
  <c r="O95" i="22"/>
  <c r="N95" i="22"/>
  <c r="M95" i="22"/>
  <c r="C95" i="22"/>
  <c r="H95" i="22"/>
  <c r="F95" i="22"/>
  <c r="D95" i="22"/>
  <c r="K95" i="22"/>
  <c r="Q78" i="22"/>
  <c r="E77" i="22"/>
  <c r="Q77" i="22" s="1"/>
  <c r="P95" i="22"/>
  <c r="Q69" i="22"/>
  <c r="Q72" i="22"/>
  <c r="E93" i="22" l="1"/>
  <c r="E95" i="22" s="1"/>
  <c r="Q95" i="22" s="1"/>
  <c r="Q93" i="22" l="1"/>
  <c r="AK43" i="18"/>
  <c r="AJ43" i="18"/>
  <c r="AI25" i="18"/>
  <c r="AH25" i="18"/>
  <c r="AG25" i="18"/>
  <c r="AF25" i="18"/>
  <c r="AE25" i="18"/>
  <c r="AP25" i="18" l="1"/>
  <c r="AO25" i="18"/>
  <c r="AN25" i="18"/>
  <c r="AM25" i="18"/>
  <c r="AL25" i="18"/>
  <c r="AK25" i="18"/>
  <c r="AJ25" i="18"/>
  <c r="AI35" i="18"/>
  <c r="AI34" i="18"/>
  <c r="AI33" i="18"/>
  <c r="AE69" i="18"/>
  <c r="AH9" i="18"/>
  <c r="AH51" i="18"/>
  <c r="AH50" i="18"/>
  <c r="AH49" i="18"/>
  <c r="AH48" i="18"/>
  <c r="AH47" i="18"/>
  <c r="AH46" i="18"/>
  <c r="AH45" i="18"/>
  <c r="AH44" i="18"/>
  <c r="AH43" i="18"/>
  <c r="AH24" i="18"/>
  <c r="AH15" i="18"/>
  <c r="AH33" i="18"/>
  <c r="AG33" i="18"/>
  <c r="AF33" i="18"/>
  <c r="AE33" i="18"/>
  <c r="AQ69" i="18"/>
  <c r="AP10" i="18"/>
  <c r="AP11" i="18"/>
  <c r="AP12" i="18"/>
  <c r="AP13" i="18"/>
  <c r="AP14" i="18"/>
  <c r="AP15" i="18"/>
  <c r="AP16" i="18"/>
  <c r="AP17" i="18"/>
  <c r="AP18" i="18"/>
  <c r="AP19" i="18"/>
  <c r="AP20" i="18"/>
  <c r="AP21" i="18"/>
  <c r="AP22" i="18"/>
  <c r="AP23" i="18"/>
  <c r="AP24" i="18"/>
  <c r="AP26" i="18"/>
  <c r="AP27" i="18"/>
  <c r="AP28" i="18"/>
  <c r="AP29" i="18"/>
  <c r="AP30" i="18"/>
  <c r="AP31" i="18"/>
  <c r="AP32" i="18"/>
  <c r="AP33" i="18"/>
  <c r="AP34" i="18"/>
  <c r="AP35" i="18"/>
  <c r="AP36" i="18"/>
  <c r="AP37" i="18"/>
  <c r="AP38" i="18"/>
  <c r="AP39" i="18"/>
  <c r="AP40" i="18"/>
  <c r="AP41" i="18"/>
  <c r="AP42" i="18"/>
  <c r="AP43" i="18"/>
  <c r="AP44" i="18"/>
  <c r="AP45" i="18"/>
  <c r="AP46" i="18"/>
  <c r="AP47" i="18"/>
  <c r="AP48" i="18"/>
  <c r="AP49" i="18"/>
  <c r="AP50" i="18"/>
  <c r="AP51" i="18"/>
  <c r="AP52" i="18"/>
  <c r="AP53" i="18"/>
  <c r="AP54" i="18"/>
  <c r="AP55" i="18"/>
  <c r="AP56" i="18"/>
  <c r="AP57" i="18"/>
  <c r="AP58" i="18"/>
  <c r="AP59" i="18"/>
  <c r="AP60" i="18"/>
  <c r="AP61" i="18"/>
  <c r="AP62" i="18"/>
  <c r="AP63" i="18"/>
  <c r="AP64" i="18"/>
  <c r="AP65" i="18"/>
  <c r="AP66" i="18"/>
  <c r="AP67" i="18"/>
  <c r="AP68" i="18"/>
  <c r="AP69" i="18"/>
  <c r="AO10" i="18"/>
  <c r="AO11" i="18"/>
  <c r="AO12" i="18"/>
  <c r="AO13" i="18"/>
  <c r="AO14" i="18"/>
  <c r="AO15" i="18"/>
  <c r="AO16" i="18"/>
  <c r="AO17" i="18"/>
  <c r="AO18" i="18"/>
  <c r="AO19" i="18"/>
  <c r="AO20" i="18"/>
  <c r="AO21" i="18"/>
  <c r="AO22" i="18"/>
  <c r="AO23" i="18"/>
  <c r="AO24" i="18"/>
  <c r="AO26" i="18"/>
  <c r="AO27" i="18"/>
  <c r="AO28" i="18"/>
  <c r="AO29" i="18"/>
  <c r="AO30" i="18"/>
  <c r="AO31" i="18"/>
  <c r="AO32" i="18"/>
  <c r="AO33" i="18"/>
  <c r="AO34" i="18"/>
  <c r="AO35" i="18"/>
  <c r="AO36" i="18"/>
  <c r="AO37" i="18"/>
  <c r="AO38" i="18"/>
  <c r="AO39" i="18"/>
  <c r="AO40" i="18"/>
  <c r="AO41" i="18"/>
  <c r="AO42" i="18"/>
  <c r="AO43" i="18"/>
  <c r="AO44" i="18"/>
  <c r="AO45" i="18"/>
  <c r="AO46" i="18"/>
  <c r="AO47" i="18"/>
  <c r="AO48" i="18"/>
  <c r="AO49" i="18"/>
  <c r="AO50" i="18"/>
  <c r="AO51" i="18"/>
  <c r="AO52" i="18"/>
  <c r="AO53" i="18"/>
  <c r="AO54" i="18"/>
  <c r="AO55" i="18"/>
  <c r="AO56" i="18"/>
  <c r="AO57" i="18"/>
  <c r="AO58" i="18"/>
  <c r="AO59" i="18"/>
  <c r="AO60" i="18"/>
  <c r="AO61" i="18"/>
  <c r="AO62" i="18"/>
  <c r="AO63" i="18"/>
  <c r="AO64" i="18"/>
  <c r="AO65" i="18"/>
  <c r="AO66" i="18"/>
  <c r="AO67" i="18"/>
  <c r="AO68" i="18"/>
  <c r="AO69" i="18"/>
  <c r="AN10" i="18"/>
  <c r="AN11" i="18"/>
  <c r="AN12" i="18"/>
  <c r="AN13" i="18"/>
  <c r="AN14" i="18"/>
  <c r="AN15" i="18"/>
  <c r="AN16" i="18"/>
  <c r="AN17" i="18"/>
  <c r="AN18" i="18"/>
  <c r="AN19" i="18"/>
  <c r="AN20" i="18"/>
  <c r="AN21" i="18"/>
  <c r="AN22" i="18"/>
  <c r="AN23" i="18"/>
  <c r="AN24" i="18"/>
  <c r="AN26" i="18"/>
  <c r="AN27" i="18"/>
  <c r="AN28" i="18"/>
  <c r="AN29" i="18"/>
  <c r="AN30" i="18"/>
  <c r="AN31" i="18"/>
  <c r="AN32" i="18"/>
  <c r="AN33" i="18"/>
  <c r="AN34" i="18"/>
  <c r="AN35" i="18"/>
  <c r="AN36" i="18"/>
  <c r="AN37" i="18"/>
  <c r="AN38" i="18"/>
  <c r="AN39" i="18"/>
  <c r="AN40" i="18"/>
  <c r="AN41" i="18"/>
  <c r="AN42" i="18"/>
  <c r="AN43" i="18"/>
  <c r="AN44" i="18"/>
  <c r="AN45" i="18"/>
  <c r="AN46" i="18"/>
  <c r="AN47" i="18"/>
  <c r="AN48" i="18"/>
  <c r="AN49" i="18"/>
  <c r="AN50" i="18"/>
  <c r="AN51" i="18"/>
  <c r="AN52" i="18"/>
  <c r="AN53" i="18"/>
  <c r="AN54" i="18"/>
  <c r="AN55" i="18"/>
  <c r="AN56" i="18"/>
  <c r="AN57" i="18"/>
  <c r="AN58" i="18"/>
  <c r="AN59" i="18"/>
  <c r="AN60" i="18"/>
  <c r="AN61" i="18"/>
  <c r="AN62" i="18"/>
  <c r="AN63" i="18"/>
  <c r="AN64" i="18"/>
  <c r="AN65" i="18"/>
  <c r="AN66" i="18"/>
  <c r="AN67" i="18"/>
  <c r="AN68" i="18"/>
  <c r="AN69" i="18"/>
  <c r="AM10" i="18"/>
  <c r="AM11" i="18"/>
  <c r="AM12" i="18"/>
  <c r="AM13" i="18"/>
  <c r="AM14" i="18"/>
  <c r="AM15" i="18"/>
  <c r="AM16" i="18"/>
  <c r="AM17" i="18"/>
  <c r="AM18" i="18"/>
  <c r="AM19" i="18"/>
  <c r="AM20" i="18"/>
  <c r="AM21" i="18"/>
  <c r="AM22" i="18"/>
  <c r="AM23" i="18"/>
  <c r="AM24" i="18"/>
  <c r="AM26" i="18"/>
  <c r="AM27" i="18"/>
  <c r="AM28" i="18"/>
  <c r="AM29" i="18"/>
  <c r="AM30" i="18"/>
  <c r="AM31" i="18"/>
  <c r="AM32" i="18"/>
  <c r="AM33" i="18"/>
  <c r="AM34" i="18"/>
  <c r="AM35" i="18"/>
  <c r="AM36" i="18"/>
  <c r="AM37" i="18"/>
  <c r="AM38" i="18"/>
  <c r="AM39" i="18"/>
  <c r="AM40" i="18"/>
  <c r="AM41" i="18"/>
  <c r="AM42" i="18"/>
  <c r="AM43" i="18"/>
  <c r="AM44" i="18"/>
  <c r="AM45" i="18"/>
  <c r="AM46" i="18"/>
  <c r="AM47" i="18"/>
  <c r="AM48" i="18"/>
  <c r="AM49" i="18"/>
  <c r="AM50" i="18"/>
  <c r="AM51" i="18"/>
  <c r="AM52" i="18"/>
  <c r="AM53" i="18"/>
  <c r="AM54" i="18"/>
  <c r="AM55" i="18"/>
  <c r="AM56" i="18"/>
  <c r="AM57" i="18"/>
  <c r="AM58" i="18"/>
  <c r="AM59" i="18"/>
  <c r="AM60" i="18"/>
  <c r="AM61" i="18"/>
  <c r="AM62" i="18"/>
  <c r="AM63" i="18"/>
  <c r="AM64" i="18"/>
  <c r="AM65" i="18"/>
  <c r="AM66" i="18"/>
  <c r="AM67" i="18"/>
  <c r="AM68" i="18"/>
  <c r="AM69" i="18"/>
  <c r="AL10" i="18"/>
  <c r="AL11" i="18"/>
  <c r="AL12" i="18"/>
  <c r="AL13" i="18"/>
  <c r="AL14" i="18"/>
  <c r="AL15" i="18"/>
  <c r="AL16" i="18"/>
  <c r="AL17" i="18"/>
  <c r="AL18" i="18"/>
  <c r="AL19" i="18"/>
  <c r="AL20" i="18"/>
  <c r="AL21" i="18"/>
  <c r="AL22" i="18"/>
  <c r="AL23" i="18"/>
  <c r="AL24" i="18"/>
  <c r="AL26" i="18"/>
  <c r="AL27" i="18"/>
  <c r="AL28" i="18"/>
  <c r="AL29" i="18"/>
  <c r="AL30" i="18"/>
  <c r="AL31" i="18"/>
  <c r="AL32" i="18"/>
  <c r="AL33" i="18"/>
  <c r="AL34" i="18"/>
  <c r="AL35" i="18"/>
  <c r="AL36" i="18"/>
  <c r="AL37" i="18"/>
  <c r="AL38" i="18"/>
  <c r="AL39" i="18"/>
  <c r="AL40" i="18"/>
  <c r="AL41" i="18"/>
  <c r="AL42" i="18"/>
  <c r="AL43" i="18"/>
  <c r="AL44" i="18"/>
  <c r="AL45" i="18"/>
  <c r="AL46" i="18"/>
  <c r="AL47" i="18"/>
  <c r="AL48" i="18"/>
  <c r="AL49" i="18"/>
  <c r="AL50" i="18"/>
  <c r="AL51" i="18"/>
  <c r="AL52" i="18"/>
  <c r="AL53" i="18"/>
  <c r="AL54" i="18"/>
  <c r="AL55" i="18"/>
  <c r="AL56" i="18"/>
  <c r="AL57" i="18"/>
  <c r="AL58" i="18"/>
  <c r="AL59" i="18"/>
  <c r="AL60" i="18"/>
  <c r="AL61" i="18"/>
  <c r="AL62" i="18"/>
  <c r="AL63" i="18"/>
  <c r="AL64" i="18"/>
  <c r="AL65" i="18"/>
  <c r="AL66" i="18"/>
  <c r="AL67" i="18"/>
  <c r="AL68" i="18"/>
  <c r="AL69" i="18"/>
  <c r="AK10" i="18"/>
  <c r="AK11" i="18"/>
  <c r="AK12" i="18"/>
  <c r="AK13" i="18"/>
  <c r="AK14" i="18"/>
  <c r="AK15" i="18"/>
  <c r="AK16" i="18"/>
  <c r="AK17" i="18"/>
  <c r="AK18" i="18"/>
  <c r="AK19" i="18"/>
  <c r="AK20" i="18"/>
  <c r="AK21" i="18"/>
  <c r="AK22" i="18"/>
  <c r="AK23" i="18"/>
  <c r="AK24" i="18"/>
  <c r="AK26" i="18"/>
  <c r="AK27" i="18"/>
  <c r="AK28" i="18"/>
  <c r="AK29" i="18"/>
  <c r="AK30" i="18"/>
  <c r="AK31" i="18"/>
  <c r="AK32" i="18"/>
  <c r="AK33" i="18"/>
  <c r="AK34" i="18"/>
  <c r="AK35" i="18"/>
  <c r="AK36" i="18"/>
  <c r="AK37" i="18"/>
  <c r="AK38" i="18"/>
  <c r="AK39" i="18"/>
  <c r="AK40" i="18"/>
  <c r="AK41" i="18"/>
  <c r="AK42" i="18"/>
  <c r="AK44" i="18"/>
  <c r="AK45" i="18"/>
  <c r="AK46" i="18"/>
  <c r="AK47" i="18"/>
  <c r="AK48" i="18"/>
  <c r="AK49" i="18"/>
  <c r="AK50" i="18"/>
  <c r="AK51" i="18"/>
  <c r="AK52" i="18"/>
  <c r="AK53" i="18"/>
  <c r="AK54" i="18"/>
  <c r="AK55" i="18"/>
  <c r="AK56" i="18"/>
  <c r="AK57" i="18"/>
  <c r="AK58" i="18"/>
  <c r="AK59" i="18"/>
  <c r="AK60" i="18"/>
  <c r="AK61" i="18"/>
  <c r="AK62" i="18"/>
  <c r="AK63" i="18"/>
  <c r="AK64" i="18"/>
  <c r="AK65" i="18"/>
  <c r="AK66" i="18"/>
  <c r="AK67" i="18"/>
  <c r="AK68" i="18"/>
  <c r="AK69" i="18"/>
  <c r="AJ10" i="18"/>
  <c r="AJ11" i="18"/>
  <c r="AJ12" i="18"/>
  <c r="AJ13" i="18"/>
  <c r="AJ14" i="18"/>
  <c r="AJ15" i="18"/>
  <c r="AJ16" i="18"/>
  <c r="AJ17" i="18"/>
  <c r="AJ18" i="18"/>
  <c r="AJ19" i="18"/>
  <c r="AJ20" i="18"/>
  <c r="AJ21" i="18"/>
  <c r="AJ22" i="18"/>
  <c r="AJ23" i="18"/>
  <c r="AJ24" i="18"/>
  <c r="AJ26" i="18"/>
  <c r="AJ27" i="18"/>
  <c r="AJ28" i="18"/>
  <c r="AJ29" i="18"/>
  <c r="AJ30" i="18"/>
  <c r="AJ31" i="18"/>
  <c r="AJ32" i="18"/>
  <c r="AJ33" i="18"/>
  <c r="AJ34" i="18"/>
  <c r="AJ35" i="18"/>
  <c r="AJ36" i="18"/>
  <c r="AJ37" i="18"/>
  <c r="AJ38" i="18"/>
  <c r="AJ39" i="18"/>
  <c r="AJ40" i="18"/>
  <c r="AJ41" i="18"/>
  <c r="AJ42" i="18"/>
  <c r="AJ44" i="18"/>
  <c r="AJ45" i="18"/>
  <c r="AJ46" i="18"/>
  <c r="AJ47" i="18"/>
  <c r="AJ48" i="18"/>
  <c r="AJ49" i="18"/>
  <c r="AJ50" i="18"/>
  <c r="AJ51" i="18"/>
  <c r="AJ52" i="18"/>
  <c r="AJ53" i="18"/>
  <c r="AJ54" i="18"/>
  <c r="AJ55" i="18"/>
  <c r="AJ56" i="18"/>
  <c r="AJ57" i="18"/>
  <c r="AJ58" i="18"/>
  <c r="AJ59" i="18"/>
  <c r="AJ60" i="18"/>
  <c r="AJ61" i="18"/>
  <c r="AJ62" i="18"/>
  <c r="AJ63" i="18"/>
  <c r="AJ64" i="18"/>
  <c r="AJ65" i="18"/>
  <c r="AJ66" i="18"/>
  <c r="AJ67" i="18"/>
  <c r="AJ68" i="18"/>
  <c r="AJ69" i="18"/>
  <c r="AI10" i="18"/>
  <c r="AI11" i="18"/>
  <c r="AI12" i="18"/>
  <c r="AI13" i="18"/>
  <c r="AI14" i="18"/>
  <c r="AI15" i="18"/>
  <c r="AI16" i="18"/>
  <c r="AI17" i="18"/>
  <c r="AI18" i="18"/>
  <c r="AI19" i="18"/>
  <c r="AI20" i="18"/>
  <c r="AI21" i="18"/>
  <c r="AI22" i="18"/>
  <c r="AI23" i="18"/>
  <c r="AI24" i="18"/>
  <c r="AI26" i="18"/>
  <c r="AI27" i="18"/>
  <c r="AI28" i="18"/>
  <c r="AI29" i="18"/>
  <c r="AI30" i="18"/>
  <c r="AI31" i="18"/>
  <c r="AI32" i="18"/>
  <c r="AI36" i="18"/>
  <c r="AI37" i="18"/>
  <c r="AI38" i="18"/>
  <c r="AI39" i="18"/>
  <c r="AI40" i="18"/>
  <c r="AI41" i="18"/>
  <c r="AI42" i="18"/>
  <c r="AI43" i="18"/>
  <c r="AI44" i="18"/>
  <c r="AI45" i="18"/>
  <c r="AI46" i="18"/>
  <c r="AI47" i="18"/>
  <c r="AI48" i="18"/>
  <c r="AI49" i="18"/>
  <c r="AI50" i="18"/>
  <c r="AI51" i="18"/>
  <c r="AI52" i="18"/>
  <c r="AI53" i="18"/>
  <c r="AI54" i="18"/>
  <c r="AI55" i="18"/>
  <c r="AI56" i="18"/>
  <c r="AI57" i="18"/>
  <c r="AI58" i="18"/>
  <c r="AI59" i="18"/>
  <c r="AI60" i="18"/>
  <c r="AI61" i="18"/>
  <c r="AI62" i="18"/>
  <c r="AI63" i="18"/>
  <c r="AI64" i="18"/>
  <c r="AI65" i="18"/>
  <c r="AI66" i="18"/>
  <c r="AI67" i="18"/>
  <c r="AI68" i="18"/>
  <c r="AI69" i="18"/>
  <c r="AH10" i="18"/>
  <c r="AH11" i="18"/>
  <c r="AH12" i="18"/>
  <c r="AH13" i="18"/>
  <c r="AH14" i="18"/>
  <c r="AH16" i="18"/>
  <c r="AH17" i="18"/>
  <c r="AH18" i="18"/>
  <c r="AH19" i="18"/>
  <c r="AH20" i="18"/>
  <c r="AH21" i="18"/>
  <c r="AH22" i="18"/>
  <c r="AH23" i="18"/>
  <c r="AH26" i="18"/>
  <c r="AH27" i="18"/>
  <c r="AH28" i="18"/>
  <c r="AH29" i="18"/>
  <c r="AH30" i="18"/>
  <c r="AH31" i="18"/>
  <c r="AH32" i="18"/>
  <c r="AH34" i="18"/>
  <c r="AH35" i="18"/>
  <c r="AH36" i="18"/>
  <c r="AH37" i="18"/>
  <c r="AH38" i="18"/>
  <c r="AH39" i="18"/>
  <c r="AH40" i="18"/>
  <c r="AH41" i="18"/>
  <c r="AH42" i="18"/>
  <c r="AH52" i="18"/>
  <c r="AH53" i="18"/>
  <c r="AH54" i="18"/>
  <c r="AH55" i="18"/>
  <c r="AH56" i="18"/>
  <c r="AH57" i="18"/>
  <c r="AH58" i="18"/>
  <c r="AH59" i="18"/>
  <c r="AH60" i="18"/>
  <c r="AH61" i="18"/>
  <c r="AH62" i="18"/>
  <c r="AH63" i="18"/>
  <c r="AH64" i="18"/>
  <c r="AH65" i="18"/>
  <c r="AH66" i="18"/>
  <c r="AH67" i="18"/>
  <c r="AH68" i="18"/>
  <c r="AH69" i="18"/>
  <c r="AG10" i="18"/>
  <c r="AG11" i="18"/>
  <c r="AG12" i="18"/>
  <c r="AG13" i="18"/>
  <c r="AG14" i="18"/>
  <c r="AG15" i="18"/>
  <c r="AG16" i="18"/>
  <c r="AG17" i="18"/>
  <c r="AG18" i="18"/>
  <c r="AG19" i="18"/>
  <c r="AG20" i="18"/>
  <c r="AG21" i="18"/>
  <c r="AG22" i="18"/>
  <c r="AG23" i="18"/>
  <c r="AG24" i="18"/>
  <c r="AG26" i="18"/>
  <c r="AG27" i="18"/>
  <c r="AG28" i="18"/>
  <c r="AG29" i="18"/>
  <c r="AG30" i="18"/>
  <c r="AG31" i="18"/>
  <c r="AG32" i="18"/>
  <c r="AG34" i="18"/>
  <c r="AG35" i="18"/>
  <c r="AG36" i="18"/>
  <c r="AG37" i="18"/>
  <c r="AG38" i="18"/>
  <c r="AG39" i="18"/>
  <c r="AG40" i="18"/>
  <c r="AG41" i="18"/>
  <c r="AG42" i="18"/>
  <c r="AG43" i="18"/>
  <c r="AG44" i="18"/>
  <c r="AG45" i="18"/>
  <c r="AG46" i="18"/>
  <c r="AG47" i="18"/>
  <c r="AG48" i="18"/>
  <c r="AG49" i="18"/>
  <c r="AG50" i="18"/>
  <c r="AG51" i="18"/>
  <c r="AG52" i="18"/>
  <c r="AG53" i="18"/>
  <c r="AG54" i="18"/>
  <c r="AG55" i="18"/>
  <c r="AG56" i="18"/>
  <c r="AG57" i="18"/>
  <c r="AG58" i="18"/>
  <c r="AG59" i="18"/>
  <c r="AG60" i="18"/>
  <c r="AG61" i="18"/>
  <c r="AG62" i="18"/>
  <c r="AG63" i="18"/>
  <c r="AG64" i="18"/>
  <c r="AG65" i="18"/>
  <c r="AG66" i="18"/>
  <c r="AG67" i="18"/>
  <c r="AG68" i="18"/>
  <c r="AG69" i="18"/>
  <c r="AF10" i="18"/>
  <c r="AF11" i="18"/>
  <c r="AF12" i="18"/>
  <c r="AF13" i="18"/>
  <c r="AF14" i="18"/>
  <c r="AF15" i="18"/>
  <c r="AF16" i="18"/>
  <c r="AF17" i="18"/>
  <c r="AF18" i="18"/>
  <c r="AF19" i="18"/>
  <c r="AF20" i="18"/>
  <c r="AF21" i="18"/>
  <c r="AF22" i="18"/>
  <c r="AF23" i="18"/>
  <c r="AF24" i="18"/>
  <c r="AF26" i="18"/>
  <c r="AF27" i="18"/>
  <c r="AF28" i="18"/>
  <c r="AF29" i="18"/>
  <c r="AF30" i="18"/>
  <c r="AF31" i="18"/>
  <c r="AF32" i="18"/>
  <c r="AF34" i="18"/>
  <c r="AF35" i="18"/>
  <c r="AF36" i="18"/>
  <c r="AF37" i="18"/>
  <c r="AF38" i="18"/>
  <c r="AF39" i="18"/>
  <c r="AF40" i="18"/>
  <c r="AF41" i="18"/>
  <c r="AF42" i="18"/>
  <c r="AF43" i="18"/>
  <c r="AF44" i="18"/>
  <c r="AF45" i="18"/>
  <c r="AF46" i="18"/>
  <c r="AF47" i="18"/>
  <c r="AF48" i="18"/>
  <c r="AF49" i="18"/>
  <c r="AF50" i="18"/>
  <c r="AF51" i="18"/>
  <c r="AF52" i="18"/>
  <c r="AF53" i="18"/>
  <c r="AF54" i="18"/>
  <c r="AF55" i="18"/>
  <c r="AF56" i="18"/>
  <c r="AF57" i="18"/>
  <c r="AF58" i="18"/>
  <c r="AF59" i="18"/>
  <c r="AF60" i="18"/>
  <c r="AF61" i="18"/>
  <c r="AF62" i="18"/>
  <c r="AF63" i="18"/>
  <c r="AF64" i="18"/>
  <c r="AF65" i="18"/>
  <c r="AF66" i="18"/>
  <c r="AF67" i="18"/>
  <c r="AF68" i="18"/>
  <c r="AF69" i="18"/>
  <c r="AE10" i="18"/>
  <c r="AE11" i="18"/>
  <c r="AE12" i="18"/>
  <c r="AE13" i="18"/>
  <c r="AE14" i="18"/>
  <c r="AE15" i="18"/>
  <c r="AE16" i="18"/>
  <c r="AE17" i="18"/>
  <c r="AE18" i="18"/>
  <c r="AE19" i="18"/>
  <c r="AE20" i="18"/>
  <c r="AE21" i="18"/>
  <c r="AE22" i="18"/>
  <c r="AE23" i="18"/>
  <c r="AE24" i="18"/>
  <c r="AE26" i="18"/>
  <c r="AE27" i="18"/>
  <c r="AE28" i="18"/>
  <c r="AE29" i="18"/>
  <c r="AE30" i="18"/>
  <c r="AE31" i="18"/>
  <c r="AE32" i="18"/>
  <c r="AE34" i="18"/>
  <c r="AE35" i="18"/>
  <c r="AE36" i="18"/>
  <c r="AE37" i="18"/>
  <c r="AE38" i="18"/>
  <c r="AE39" i="18"/>
  <c r="AE40" i="18"/>
  <c r="AE41" i="18"/>
  <c r="AE42" i="18"/>
  <c r="AE43" i="18"/>
  <c r="AE44" i="18"/>
  <c r="AE45" i="18"/>
  <c r="AE46" i="18"/>
  <c r="AE47" i="18"/>
  <c r="AE48" i="18"/>
  <c r="AE49" i="18"/>
  <c r="AE50" i="18"/>
  <c r="AE51" i="18"/>
  <c r="AE52" i="18"/>
  <c r="AE53" i="18"/>
  <c r="AE54" i="18"/>
  <c r="AE55" i="18"/>
  <c r="AE56" i="18"/>
  <c r="AE57" i="18"/>
  <c r="AE58" i="18"/>
  <c r="AE59" i="18"/>
  <c r="AE60" i="18"/>
  <c r="AE61" i="18"/>
  <c r="AE62" i="18"/>
  <c r="AE63" i="18"/>
  <c r="AE64" i="18"/>
  <c r="AE65" i="18"/>
  <c r="AE66" i="18"/>
  <c r="AE67" i="18"/>
  <c r="AE68" i="18"/>
  <c r="AP9" i="18"/>
  <c r="AO9" i="18"/>
  <c r="AN9" i="18"/>
  <c r="AM9" i="18"/>
  <c r="AL9" i="18"/>
  <c r="AK9" i="18"/>
  <c r="AJ9" i="18"/>
  <c r="AI9" i="18"/>
  <c r="AG9" i="18"/>
  <c r="AF9" i="18"/>
  <c r="AE9" i="18"/>
  <c r="AE83" i="18" l="1"/>
  <c r="AE77" i="18"/>
  <c r="AE72" i="18"/>
  <c r="D98" i="18" l="1"/>
  <c r="AQ73" i="18" l="1"/>
  <c r="AQ74" i="18"/>
  <c r="AQ75" i="18"/>
  <c r="AQ76" i="18"/>
  <c r="AQ77" i="18"/>
  <c r="AQ78" i="18"/>
  <c r="AQ79" i="18"/>
  <c r="AQ80" i="18"/>
  <c r="AQ81" i="18"/>
  <c r="AQ82" i="18"/>
  <c r="AQ83" i="18"/>
  <c r="AQ84" i="18"/>
  <c r="AQ85" i="18"/>
  <c r="AQ86" i="18"/>
  <c r="AQ87" i="18"/>
  <c r="AQ88" i="18"/>
  <c r="AQ89" i="18"/>
  <c r="AQ90" i="18"/>
  <c r="AQ91" i="18"/>
  <c r="AQ92" i="18"/>
  <c r="AQ93" i="18"/>
  <c r="AQ94" i="18"/>
  <c r="AQ95" i="18"/>
  <c r="AQ96" i="18"/>
  <c r="AP73" i="18"/>
  <c r="AP74" i="18"/>
  <c r="AP75" i="18"/>
  <c r="AP76" i="18"/>
  <c r="AP77" i="18"/>
  <c r="AP78" i="18"/>
  <c r="AP79" i="18"/>
  <c r="AP80" i="18"/>
  <c r="AP81" i="18"/>
  <c r="AP82" i="18"/>
  <c r="AP83" i="18"/>
  <c r="AP84" i="18"/>
  <c r="AP85" i="18"/>
  <c r="AP86" i="18"/>
  <c r="AP87" i="18"/>
  <c r="AP88" i="18"/>
  <c r="AP89" i="18"/>
  <c r="AP90" i="18"/>
  <c r="AP91" i="18"/>
  <c r="AP92" i="18"/>
  <c r="AP93" i="18"/>
  <c r="AP94" i="18"/>
  <c r="AP95" i="18"/>
  <c r="AP96" i="18"/>
  <c r="AO73" i="18"/>
  <c r="AO74" i="18"/>
  <c r="AO75" i="18"/>
  <c r="AO76" i="18"/>
  <c r="AO77" i="18"/>
  <c r="AO78" i="18"/>
  <c r="AO79" i="18"/>
  <c r="AO80" i="18"/>
  <c r="AO81" i="18"/>
  <c r="AO82" i="18"/>
  <c r="AO83" i="18"/>
  <c r="AO84" i="18"/>
  <c r="AO85" i="18"/>
  <c r="AO86" i="18"/>
  <c r="AO87" i="18"/>
  <c r="AO88" i="18"/>
  <c r="AO89" i="18"/>
  <c r="AO90" i="18"/>
  <c r="AO91" i="18"/>
  <c r="AO92" i="18"/>
  <c r="AO93" i="18"/>
  <c r="AO94" i="18"/>
  <c r="AO95" i="18"/>
  <c r="AO96" i="18"/>
  <c r="AN73" i="18"/>
  <c r="AN74" i="18"/>
  <c r="AN75" i="18"/>
  <c r="AN76" i="18"/>
  <c r="AN77" i="18"/>
  <c r="AN78" i="18"/>
  <c r="AN79" i="18"/>
  <c r="AN80" i="18"/>
  <c r="AN81" i="18"/>
  <c r="AN82" i="18"/>
  <c r="AN83" i="18"/>
  <c r="AN84" i="18"/>
  <c r="AN85" i="18"/>
  <c r="AN86" i="18"/>
  <c r="AN87" i="18"/>
  <c r="AN88" i="18"/>
  <c r="AN89" i="18"/>
  <c r="AN90" i="18"/>
  <c r="AN91" i="18"/>
  <c r="AN92" i="18"/>
  <c r="AN93" i="18"/>
  <c r="AN94" i="18"/>
  <c r="AN95" i="18"/>
  <c r="AN96" i="18"/>
  <c r="AM73" i="18"/>
  <c r="AM74" i="18"/>
  <c r="AM75" i="18"/>
  <c r="AM76" i="18"/>
  <c r="AM77" i="18"/>
  <c r="AM78" i="18"/>
  <c r="AM79" i="18"/>
  <c r="AM80" i="18"/>
  <c r="AM81" i="18"/>
  <c r="AM82" i="18"/>
  <c r="AM83" i="18"/>
  <c r="AM84" i="18"/>
  <c r="AM85" i="18"/>
  <c r="AM86" i="18"/>
  <c r="AM87" i="18"/>
  <c r="AM88" i="18"/>
  <c r="AM89" i="18"/>
  <c r="AM90" i="18"/>
  <c r="AM91" i="18"/>
  <c r="AM92" i="18"/>
  <c r="AM93" i="18"/>
  <c r="AM94" i="18"/>
  <c r="AM95" i="18"/>
  <c r="AM96" i="18"/>
  <c r="AL73" i="18"/>
  <c r="AL74" i="18"/>
  <c r="AL75" i="18"/>
  <c r="AL76" i="18"/>
  <c r="AL77" i="18"/>
  <c r="AL78" i="18"/>
  <c r="AL79" i="18"/>
  <c r="AL80" i="18"/>
  <c r="AL81" i="18"/>
  <c r="AL82" i="18"/>
  <c r="AL83" i="18"/>
  <c r="AL84" i="18"/>
  <c r="AL85" i="18"/>
  <c r="AL86" i="18"/>
  <c r="AL87" i="18"/>
  <c r="AL88" i="18"/>
  <c r="AL89" i="18"/>
  <c r="AL90" i="18"/>
  <c r="AL91" i="18"/>
  <c r="AL92" i="18"/>
  <c r="AL93" i="18"/>
  <c r="AL94" i="18"/>
  <c r="AL95" i="18"/>
  <c r="AL96" i="18"/>
  <c r="AK73" i="18"/>
  <c r="AK74" i="18"/>
  <c r="AK75" i="18"/>
  <c r="AK76" i="18"/>
  <c r="AK77" i="18"/>
  <c r="AK78" i="18"/>
  <c r="AK79" i="18"/>
  <c r="AK80" i="18"/>
  <c r="AK81" i="18"/>
  <c r="AK82" i="18"/>
  <c r="AK83" i="18"/>
  <c r="AK84" i="18"/>
  <c r="AK85" i="18"/>
  <c r="AK86" i="18"/>
  <c r="AK87" i="18"/>
  <c r="AK88" i="18"/>
  <c r="AK89" i="18"/>
  <c r="AK90" i="18"/>
  <c r="AK91" i="18"/>
  <c r="AK92" i="18"/>
  <c r="AK93" i="18"/>
  <c r="AK94" i="18"/>
  <c r="AK95" i="18"/>
  <c r="AK96" i="18"/>
  <c r="AJ73" i="18"/>
  <c r="AJ74" i="18"/>
  <c r="AJ75" i="18"/>
  <c r="AJ76" i="18"/>
  <c r="AJ77" i="18"/>
  <c r="AJ78" i="18"/>
  <c r="AJ79" i="18"/>
  <c r="AJ80" i="18"/>
  <c r="AJ81" i="18"/>
  <c r="AJ82" i="18"/>
  <c r="AJ83" i="18"/>
  <c r="AJ84" i="18"/>
  <c r="AJ85" i="18"/>
  <c r="AJ86" i="18"/>
  <c r="AJ87" i="18"/>
  <c r="AJ88" i="18"/>
  <c r="AJ89" i="18"/>
  <c r="AJ90" i="18"/>
  <c r="AJ91" i="18"/>
  <c r="AJ92" i="18"/>
  <c r="AJ93" i="18"/>
  <c r="AJ94" i="18"/>
  <c r="AJ95" i="18"/>
  <c r="AJ96" i="18"/>
  <c r="AI73" i="18"/>
  <c r="AI74" i="18"/>
  <c r="AI75" i="18"/>
  <c r="AI76" i="18"/>
  <c r="AI77" i="18"/>
  <c r="AI78" i="18"/>
  <c r="AI79" i="18"/>
  <c r="AI80" i="18"/>
  <c r="AI81" i="18"/>
  <c r="AI82" i="18"/>
  <c r="AI83" i="18"/>
  <c r="AI84" i="18"/>
  <c r="AI85" i="18"/>
  <c r="AI86" i="18"/>
  <c r="AI87" i="18"/>
  <c r="AI88" i="18"/>
  <c r="AI89" i="18"/>
  <c r="AI90" i="18"/>
  <c r="AI91" i="18"/>
  <c r="AI92" i="18"/>
  <c r="AI93" i="18"/>
  <c r="AI94" i="18"/>
  <c r="AI95" i="18"/>
  <c r="AI96" i="18"/>
  <c r="AH73" i="18"/>
  <c r="AH74" i="18"/>
  <c r="AH75" i="18"/>
  <c r="AH76" i="18"/>
  <c r="AH77" i="18"/>
  <c r="AH78" i="18"/>
  <c r="AH79" i="18"/>
  <c r="AH80" i="18"/>
  <c r="AH81" i="18"/>
  <c r="AH82" i="18"/>
  <c r="AH83" i="18"/>
  <c r="AH84" i="18"/>
  <c r="AH85" i="18"/>
  <c r="AH86" i="18"/>
  <c r="AH87" i="18"/>
  <c r="AH88" i="18"/>
  <c r="AH89" i="18"/>
  <c r="AH90" i="18"/>
  <c r="AH91" i="18"/>
  <c r="AH92" i="18"/>
  <c r="AH93" i="18"/>
  <c r="AH94" i="18"/>
  <c r="AH95" i="18"/>
  <c r="AH96" i="18"/>
  <c r="AG73" i="18"/>
  <c r="AG74" i="18"/>
  <c r="AG75" i="18"/>
  <c r="AG76" i="18"/>
  <c r="AG77" i="18"/>
  <c r="AG78" i="18"/>
  <c r="AG79" i="18"/>
  <c r="AG80" i="18"/>
  <c r="AG81" i="18"/>
  <c r="AG82" i="18"/>
  <c r="AG83" i="18"/>
  <c r="AG84" i="18"/>
  <c r="AG85" i="18"/>
  <c r="AG86" i="18"/>
  <c r="AG87" i="18"/>
  <c r="AG88" i="18"/>
  <c r="AG89" i="18"/>
  <c r="AG90" i="18"/>
  <c r="AG91" i="18"/>
  <c r="AG92" i="18"/>
  <c r="AG93" i="18"/>
  <c r="AG94" i="18"/>
  <c r="AG95" i="18"/>
  <c r="AG96" i="18"/>
  <c r="AF73" i="18"/>
  <c r="AF74" i="18"/>
  <c r="AF75" i="18"/>
  <c r="AF76" i="18"/>
  <c r="AF77" i="18"/>
  <c r="AF78" i="18"/>
  <c r="AF79" i="18"/>
  <c r="AF80" i="18"/>
  <c r="AF81" i="18"/>
  <c r="AF82" i="18"/>
  <c r="AF83" i="18"/>
  <c r="AF84" i="18"/>
  <c r="AF85" i="18"/>
  <c r="AF86" i="18"/>
  <c r="AF87" i="18"/>
  <c r="AF88" i="18"/>
  <c r="AF89" i="18"/>
  <c r="AF90" i="18"/>
  <c r="AF91" i="18"/>
  <c r="AF92" i="18"/>
  <c r="AF93" i="18"/>
  <c r="AF94" i="18"/>
  <c r="AF95" i="18"/>
  <c r="AF96" i="18"/>
  <c r="AE73" i="18"/>
  <c r="AE74" i="18"/>
  <c r="AE75" i="18"/>
  <c r="AE76" i="18"/>
  <c r="AE78" i="18"/>
  <c r="AE79" i="18"/>
  <c r="AE80" i="18"/>
  <c r="AE81" i="18"/>
  <c r="AE82" i="18"/>
  <c r="AE84" i="18"/>
  <c r="AE85" i="18"/>
  <c r="AE86" i="18"/>
  <c r="AE87" i="18"/>
  <c r="AE88" i="18"/>
  <c r="AE89" i="18"/>
  <c r="AE90" i="18"/>
  <c r="AE91" i="18"/>
  <c r="AE92" i="18"/>
  <c r="AE93" i="18"/>
  <c r="AE94" i="18"/>
  <c r="AE95" i="18"/>
  <c r="AE96" i="18"/>
  <c r="AF72" i="18"/>
  <c r="AG72" i="18"/>
  <c r="AH72" i="18"/>
  <c r="AI72" i="18"/>
  <c r="AJ72" i="18"/>
  <c r="AK72" i="18"/>
  <c r="AL72" i="18"/>
  <c r="AM72" i="18"/>
  <c r="AN72" i="18"/>
  <c r="AO72" i="18"/>
  <c r="AP72" i="18"/>
  <c r="AQ72" i="18"/>
  <c r="R98" i="18"/>
  <c r="S98" i="18"/>
  <c r="T98" i="18"/>
  <c r="U98" i="18"/>
  <c r="V98" i="18"/>
  <c r="W98" i="18"/>
  <c r="X98" i="18"/>
  <c r="Y98" i="18"/>
  <c r="Z98" i="18"/>
  <c r="AA98" i="18"/>
  <c r="AB98" i="18"/>
  <c r="AC98" i="18"/>
  <c r="AD98" i="18"/>
  <c r="F98" i="18"/>
  <c r="G98" i="18"/>
  <c r="H98" i="18"/>
  <c r="I98" i="18"/>
  <c r="J98" i="18"/>
  <c r="K98" i="18"/>
  <c r="L98" i="18"/>
  <c r="M98" i="18"/>
  <c r="N98" i="18"/>
  <c r="O98" i="18"/>
  <c r="P98" i="18"/>
  <c r="Q98" i="18"/>
  <c r="E98" i="18"/>
  <c r="AI98" i="18" l="1"/>
  <c r="AE98" i="18"/>
  <c r="AH98" i="18"/>
  <c r="AK98" i="18"/>
  <c r="AL98" i="18"/>
  <c r="AM98" i="18"/>
  <c r="AO98" i="18"/>
  <c r="AP98" i="18"/>
  <c r="AQ98" i="18"/>
  <c r="AF98" i="18"/>
  <c r="AG98" i="18"/>
  <c r="AJ98" i="18"/>
  <c r="AN98" i="18"/>
</calcChain>
</file>

<file path=xl/sharedStrings.xml><?xml version="1.0" encoding="utf-8"?>
<sst xmlns="http://schemas.openxmlformats.org/spreadsheetml/2006/main" count="5879" uniqueCount="1040">
  <si>
    <t>MINISTERIO DE HACIENDA</t>
  </si>
  <si>
    <t>DIRECCIÓN GENERAL DE PRESUPUESTO</t>
  </si>
  <si>
    <t>EJECUCIÓN PRESUPUESTARIA DEL GOBIERNO CENTRAL</t>
  </si>
  <si>
    <t>CLASIFICACIÓN OBJETAL</t>
  </si>
  <si>
    <t>ENERO - DICIEMBRE 2004</t>
  </si>
  <si>
    <t>En Millones RD$</t>
  </si>
  <si>
    <t>DETALLE</t>
  </si>
  <si>
    <t xml:space="preserve">PRESUPUESTO INICIAL </t>
  </si>
  <si>
    <t>PRESUPUESTO VIGENTE</t>
  </si>
  <si>
    <t>EJECUCIÓN</t>
  </si>
  <si>
    <t>ENERO</t>
  </si>
  <si>
    <t>FEBRERO</t>
  </si>
  <si>
    <t>MARZO</t>
  </si>
  <si>
    <t>ABRIL</t>
  </si>
  <si>
    <t>MAYO</t>
  </si>
  <si>
    <t>JUNIO</t>
  </si>
  <si>
    <t>JULIO</t>
  </si>
  <si>
    <t>AGOSTO</t>
  </si>
  <si>
    <t xml:space="preserve">SEPTIEMBRE </t>
  </si>
  <si>
    <t>OCTUBRE</t>
  </si>
  <si>
    <t>NOVIEMBRE</t>
  </si>
  <si>
    <t>DICIEMBRE</t>
  </si>
  <si>
    <t>TOTAL</t>
  </si>
  <si>
    <t>1 - SERVICIOS PERSONALES</t>
  </si>
  <si>
    <t>11 - SUELDOS PARA CARGOS FIJOS</t>
  </si>
  <si>
    <t>12 - SUELDOS PERSONAL TEMPORERO</t>
  </si>
  <si>
    <t>13 - SOBRESUELDOS</t>
  </si>
  <si>
    <t>14 - JORNALES</t>
  </si>
  <si>
    <t>15 - HONORARIOS</t>
  </si>
  <si>
    <t>16 - DIETAS Y GASTOS DE REPRESENTACIÓN</t>
  </si>
  <si>
    <t>18 - GRATIFICACIONES Y BONIFICACIONES</t>
  </si>
  <si>
    <t>19 - CONTRIBUCIONES A LA SEGURIDAD SOCIAL</t>
  </si>
  <si>
    <t>2 - SERVICIOS NO PERSONALES</t>
  </si>
  <si>
    <t>21 - SERVICIOS DE COMUNICACIONES</t>
  </si>
  <si>
    <t>22 - SERVICIOS BÁSICOS</t>
  </si>
  <si>
    <t>23 - PUBLICIDAD, IMPRESIÓN Y ENCUADERNACIÓN</t>
  </si>
  <si>
    <t>24 - VIÁTICOS</t>
  </si>
  <si>
    <t>25 - TRANSPORTE Y ALMACENAJE</t>
  </si>
  <si>
    <t>26 - ALQUILERES</t>
  </si>
  <si>
    <t>27 - SEGUROS</t>
  </si>
  <si>
    <t>28 - CONSERV.,  REPS.  MENORES Y CONSTS. TEMP.</t>
  </si>
  <si>
    <t>29 - OTROS SERVICIOS NO PERSONALES</t>
  </si>
  <si>
    <t>3 - MATERIALES Y SUMINISTROS</t>
  </si>
  <si>
    <t>31 - ALIMENTOS Y PRODUCTOS AGROFORESTALES</t>
  </si>
  <si>
    <t>32 - TEXTILES Y VESTUARIO</t>
  </si>
  <si>
    <t>33 - PRODUCTOS DE PAPEL, CARTÓN E IMPRESOS</t>
  </si>
  <si>
    <t>34 - COMBUSTIBLES, LUBRICANTES, PROD. QUÍMICOS Y C.</t>
  </si>
  <si>
    <t>35 - PRODUCTOS DE CUERO,CAUCHO Y PLASTICOS</t>
  </si>
  <si>
    <t>36 - PRODUCTOS DE MINERALES METALICOS Y NO METALICOS</t>
  </si>
  <si>
    <t>39 - PRODUCTOS Y ÚTILES VARIOS</t>
  </si>
  <si>
    <t>4 - TRANSFERENCIAS CORRIENTES</t>
  </si>
  <si>
    <t>41 - PRESTACIONES DE LA SEGURIDAD SOCIAL</t>
  </si>
  <si>
    <t>42 - TRANSFERENCIAS CORRIENTES AL SECTOR PRIVADO</t>
  </si>
  <si>
    <t>43 - TRANSFERENCIAS CORRIENTES AL SECTOR PÚBLICO</t>
  </si>
  <si>
    <t>44 - TRANSFERENCIAS CORRIENTES AL SECTOR EXTERNO</t>
  </si>
  <si>
    <t>5 - TRANSFERENCIAS DE CAPITAL</t>
  </si>
  <si>
    <t>51 - TRANSFERENCIAS DE CAPITAL AL SECTOR PRIVADO</t>
  </si>
  <si>
    <t>52 - TRANSFERENCIAS DE CAPITAL AL SECTOR PÚBLICO</t>
  </si>
  <si>
    <t>6 - ACTIVOS NO FINANCIEROS</t>
  </si>
  <si>
    <t>61 - MAQUINARIA Y EQUIPO</t>
  </si>
  <si>
    <t>62 - INMUEBLES</t>
  </si>
  <si>
    <t>63 - CONSTRUCCIONES Y MEJORAS</t>
  </si>
  <si>
    <t>64 - 5% PARA IMPREVISTOS DE INVERSION</t>
  </si>
  <si>
    <t>69 - OTROS ACTIVOS</t>
  </si>
  <si>
    <t>9 - GASTOS FINANCIEROS</t>
  </si>
  <si>
    <t>91 - INTERESES DEUDA INTERNA</t>
  </si>
  <si>
    <t>92 - INTERESES DEUDA EXTERNA</t>
  </si>
  <si>
    <t>93 - COMISIONES Y OTROS GASTOS DE LA LA DEUDA PÚBLICA</t>
  </si>
  <si>
    <t>TOTAL GASTOS</t>
  </si>
  <si>
    <t>APLICACIONES FINANCIERAS</t>
  </si>
  <si>
    <t>7 - ACTIVOS FINANCIEROS</t>
  </si>
  <si>
    <t>71 - CONCESIÓN DE PRESTAMOS INTERNOS</t>
  </si>
  <si>
    <t>74 - INCREMENTO DE OTROS ACTIVOS FINANCIEROS</t>
  </si>
  <si>
    <t>8 - PASIVOS FINANCIEROS</t>
  </si>
  <si>
    <t>81 - AMORTIZACIÓN DE PRÉSTAMOS INTERNOS</t>
  </si>
  <si>
    <t>83 - AMORTIZACIÓN DE PRÉSTAMOS EXTERNOS</t>
  </si>
  <si>
    <t>87 - DISMINUCIÓN DE PASIVOS</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</si>
  <si>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</si>
  <si>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</si>
  <si>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</si>
  <si>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</si>
  <si>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</si>
  <si>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</si>
  <si>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 La partida 38 en Gasto Presupuestario (1% para gastos de calamidad pública) no se encuentra en la tabla pues no muestra ningún monto ejecutado dado que el gasto se registra directamente en las cuentas correspondientes.</t>
  </si>
  <si>
    <t>5. La partida 65 en Gasto Presupuestario (1% para inversión en caso de calamidad pública) no se encuentra en la tabla pues no muestra ningún monto ejecutado dado que el gasto se registra directamente en las cuentas correspondientes.</t>
  </si>
  <si>
    <t>6. La partida 64 en Gasto Presupuestario (5% para imprevistos de inversión) no está definido en el Manual de Clasificadores Presupuestarios del Sector Público (2008).</t>
  </si>
  <si>
    <t>ENERO - DICIEMBRE 2005</t>
  </si>
  <si>
    <t>73 - COMPRA DE ACCIONES Y PARTICIPACIONES DE CAPITAL</t>
  </si>
  <si>
    <t>88 - DISMINUCION DE PASIVOS CONTINGENTES</t>
  </si>
  <si>
    <t>ENERO - DICIEMBRE 2006</t>
  </si>
  <si>
    <t>37 - 5% PARA GASTOS IMPREVISTOS</t>
  </si>
  <si>
    <t>38 - 1% PARA GASTOS DE CALAMIDAD PUBLICA</t>
  </si>
  <si>
    <t>65 - 1% PARA INVERSION EN CASO DE CALAMIDAD PUBLICA</t>
  </si>
  <si>
    <t>ENERO - DICIEMBRE 2007</t>
  </si>
  <si>
    <t>PRESUPUESTO INICIAL APROBADO</t>
  </si>
  <si>
    <t>PRESUPUESTO REFORMULADO APROBADO</t>
  </si>
  <si>
    <t>1. Etapa del gasto considerada como ejecutada: Libramiento.</t>
  </si>
  <si>
    <t>ENERO - DICIEMBRE 2008</t>
  </si>
  <si>
    <t>1. Etapa del gasto considerada como ejecutada: Devengado.</t>
  </si>
  <si>
    <t>ENERO - DICIEMBRE 2009</t>
  </si>
  <si>
    <t>45 - DONACIONES CORRIENTES EXTERNAS</t>
  </si>
  <si>
    <t>ENERO - DICIEMBRE 2010</t>
  </si>
  <si>
    <t>53 - DONACIONES DE CAPITAL AL SECTOR EXTERNO</t>
  </si>
  <si>
    <t>ENERO - DICIEMBRE 2011</t>
  </si>
  <si>
    <t>ENERO - DICIEMBRE 2012</t>
  </si>
  <si>
    <t>ENERO - DICIEMBRE 2013</t>
  </si>
  <si>
    <t>37  5% PARA GASTOS IMPREVISTOS</t>
  </si>
  <si>
    <t>38  1% PARA GASTOS DE CALAMIDAD PUBLICA</t>
  </si>
  <si>
    <t>39  PRODUCTOS Y ÚTILES VARIOS</t>
  </si>
  <si>
    <t>4  TRANSFERENCIAS CORRIENTES</t>
  </si>
  <si>
    <t>41  PRESTACIONES DE LA SEGURIDAD SOCIAL</t>
  </si>
  <si>
    <t>42  TRANSFERENCIAS CORRIENTES AL SECTOR PRIVADO</t>
  </si>
  <si>
    <t>43  TRANSFERENCIAS CORRIENTES AL SECTOR PÚBLICO</t>
  </si>
  <si>
    <t>44  TRANSFERENCIAS CORRIENTES AL SECTOR EXTERNO</t>
  </si>
  <si>
    <t>5  TRANSFERENCIAS DE CAPITAL</t>
  </si>
  <si>
    <t>51  TRANSFERENCIAS DE CAPITAL AL SECTOR PRIVADO</t>
  </si>
  <si>
    <t>52  TRANSFERENCIAS DE CAPITAL AL SECTOR PÚBLICO</t>
  </si>
  <si>
    <t>6  ACTIVOS NO FINANCIEROS</t>
  </si>
  <si>
    <t>61  MAQUINARIA Y EQUIPO</t>
  </si>
  <si>
    <t>62  INMUEBLES</t>
  </si>
  <si>
    <t>63  CONSTRUCCIONES Y MEJORAS</t>
  </si>
  <si>
    <t>64  5% PARA IMPREVISTOS DE INVERSION</t>
  </si>
  <si>
    <t>65  1% PARA INVERSION EN CASO DE CALAMIDAD PUBLICA</t>
  </si>
  <si>
    <t>69  OTROS ACTIVOS</t>
  </si>
  <si>
    <t>9  GASTOS FINANCIEROS</t>
  </si>
  <si>
    <t>91  INTERESES DEUDA INTERNA</t>
  </si>
  <si>
    <t>92  INTERESES DEUDA EXTERNA</t>
  </si>
  <si>
    <t>93  COMISIONES Y OTROS GASTOS DE LA LA DEUDA PÚBLICA</t>
  </si>
  <si>
    <t>TOTAL GASTO</t>
  </si>
  <si>
    <t>7  ACTIVOS FINANCIEROS</t>
  </si>
  <si>
    <t>73  COMPRA DE ACCIONES Y PARTICIPACIONES DE CAPITAL</t>
  </si>
  <si>
    <t>8  PASIVOS FINANCIEROS</t>
  </si>
  <si>
    <t>81  AMORTIZACIÓN DE PRÉSTAMOS INTERNOS</t>
  </si>
  <si>
    <t>83  AMORTIZACIÓN DE PRÉSTAMOS EXTERNOS</t>
  </si>
  <si>
    <t>87  DISMINUCIÓN DE PASIVOS</t>
  </si>
  <si>
    <t>TOTAL APLICACIONES</t>
  </si>
  <si>
    <t>TOTAL GASTO + APLICACIONES</t>
  </si>
  <si>
    <t>*Cifras Preliminares
Fuente: SIGEF</t>
  </si>
  <si>
    <t>ENERO - DICIEMBRE 2014</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</si>
  <si>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</si>
  <si>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</si>
  <si>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</si>
  <si>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</si>
  <si>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</si>
  <si>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</si>
  <si>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</si>
  <si>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</si>
  <si>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</si>
  <si>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</si>
  <si>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</si>
  <si>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</si>
  <si>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</si>
  <si>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</si>
  <si>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</si>
  <si>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</si>
  <si>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</si>
  <si>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</si>
  <si>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</si>
  <si>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</si>
  <si>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</si>
  <si>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</si>
  <si>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</si>
  <si>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</si>
  <si>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</si>
  <si>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</si>
  <si>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</si>
  <si>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</si>
  <si>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</si>
  <si>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</si>
  <si>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</si>
  <si>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</si>
  <si>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</si>
  <si>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</si>
  <si>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</si>
  <si>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</si>
  <si>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</si>
  <si>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</si>
  <si>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</si>
  <si>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</si>
  <si>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2.5.9 - TRANSFERENCIAS DE CAPITAL A OTRAS INSTITUCIONES PÚBLICAS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</si>
  <si>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</si>
  <si>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</si>
  <si>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</si>
  <si>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</si>
  <si>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</si>
  <si>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</si>
  <si>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</si>
  <si>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</si>
  <si>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</si>
  <si>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</si>
  <si>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</si>
  <si>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</si>
  <si>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</si>
  <si>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</si>
  <si>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</si>
  <si>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</si>
  <si>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</si>
  <si>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</si>
  <si>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</si>
  <si>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</si>
  <si>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</si>
  <si>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</si>
  <si>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</si>
  <si>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</si>
  <si>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</si>
  <si>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</si>
  <si>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</si>
  <si>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</si>
  <si>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2.8 - ADQUISICION DE ACTIVOS FINANCIEROS CON FINES DE POLÍTICA</t>
  </si>
  <si>
    <t>2.8.1 - CONCESIÓN DE PRESTAMOS</t>
  </si>
  <si>
    <t>2.8.4 - OBLIGACIONES NEGOCIALES</t>
  </si>
  <si>
    <t>.</t>
  </si>
  <si>
    <t>4.1.2.3 - Compra de acciones y participaciones de capital con fines de liquidez</t>
  </si>
  <si>
    <t>4.1.2.3.02 - Compra de acciones y participaciones de capital de instituciones públicas financieras</t>
  </si>
  <si>
    <t>4.1.2.3.05 - Compra de acciones y participaciones de capital de organismos e instituciones internacionales</t>
  </si>
  <si>
    <t>4.1.2.9 - Incremento de otros activos financieros no corrientes</t>
  </si>
  <si>
    <t>4.1.2.9.03 - Prima para garantía de préstamos</t>
  </si>
  <si>
    <t>4.2.1.1 - Disminución de cuentas por pagar de corto plazo</t>
  </si>
  <si>
    <t>4.2.1.1.01 - Disminución de cuentas por pagar internas de corto plazo</t>
  </si>
  <si>
    <t>4.2.1.1.03 - Disminución  de ctas. por pagar  internas  de corto plazo deuda administrativa</t>
  </si>
  <si>
    <t>4.2.1.3 - Disminución de préstamos de corto plazo</t>
  </si>
  <si>
    <t>4.2.1.3.01 - Disminución de préstamos internos de corto plazo</t>
  </si>
  <si>
    <t>4.2.1.5 - Amortización de la porción de corto plazo de la deuda pública en títulos valores de largo plazo</t>
  </si>
  <si>
    <t>4.2.1.5.01 - Amortización de la porción de corto plazo de la deuda pública interna en títulos valores de largo plazo</t>
  </si>
  <si>
    <t>4.2.1.5.02 - Amortización de la porción de corto plazo de la deuda pública externa en títulos valores de largo plazo</t>
  </si>
  <si>
    <t>4.2.1.6 - Amortización de la porción de corto plazo de la deuda pública en préstamos de largo plazo</t>
  </si>
  <si>
    <t>4.2.1.6.01 - Amortización de la porción de corto plazo de la deuda pública interna en préstamos de largo plazo</t>
  </si>
  <si>
    <t>4.2.1.6.02 - Amortización de la porción de corto plazo de la deuda pública externa en préstamos de  largo plazo</t>
  </si>
  <si>
    <t>4.2.1.6.03 - Amortización de la porción de corto plazo de la deuda pública en préstamos de largo plazo (PETROCARIBE)</t>
  </si>
  <si>
    <t>TOTAL GASTOS + APLICACIONES</t>
  </si>
  <si>
    <t>*Cifras Preliminares
Fuente: Sistema de Información de la Gestión Financiera
Fecha de Imputación: 31 de Diciembre del 2015</t>
  </si>
  <si>
    <r>
      <rPr>
        <b/>
        <sz val="8"/>
        <rFont val="Calibri"/>
        <family val="2"/>
        <scheme val="minor"/>
      </rPr>
      <t>Nota:</t>
    </r>
    <r>
      <rPr>
        <sz val="8"/>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</si>
  <si>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 xml:space="preserve"> ENERO - DICIEMBRE 2016</t>
  </si>
  <si>
    <t>PRESUPUESTO INICIAL</t>
  </si>
  <si>
    <t xml:space="preserve">*Cifras Preliminares
Transferencias Corrientes incluyen las prestaciones de la seguridad social (sistema propio de la empresa).
</t>
  </si>
  <si>
    <t>Las Transferencias de Capital incluyen las transferencias otorgadas a la CDEEE, las cuales se encuentran dentro del monto global aprobado en el presupuesto General de Estado del 2016 para el sector eléctrico.</t>
  </si>
  <si>
    <t>Los montos negativos en las aplicaciones financieras corresponden a reintegros registrados por devoluciones de fondos, producto de variaciones de tipo de cambio.</t>
  </si>
  <si>
    <t>Fecha de Registro: 8 de febrero del 2017.</t>
  </si>
  <si>
    <t>Fuente: Sistema de Información de la Gestión Financiera (SIGEF).</t>
  </si>
  <si>
    <t>ENERO - DICIEMBRE 2017</t>
  </si>
  <si>
    <t>GASTOS (EXCLUYE LOS GASTOS POR CALAMIDAD PÚBLICA)</t>
  </si>
  <si>
    <r>
      <t>GASTOS POR CALAMIDAD P</t>
    </r>
    <r>
      <rPr>
        <b/>
        <sz val="11"/>
        <color theme="0"/>
        <rFont val="Calibri"/>
        <family val="2"/>
      </rPr>
      <t>ÚBLICA</t>
    </r>
  </si>
  <si>
    <t>TOTAL GASTO EJECUTADO</t>
  </si>
  <si>
    <t>SEPTIEMBRE</t>
  </si>
  <si>
    <t>2.2.9 - OTRAS CONTRATACIONES DE SERVICIOS</t>
  </si>
  <si>
    <t xml:space="preserve">   4.1.2 - Incremento de activos financieros no corrientes</t>
  </si>
  <si>
    <t xml:space="preserve">    4.1.2.3.02 - Compra de acciones y participaciones de capital de instituciones   públicas financieras</t>
  </si>
  <si>
    <t xml:space="preserve">    4.1.2.3.05 - Compra de acciones y participaciones de capital de organismos e instituciones internacionales</t>
  </si>
  <si>
    <t xml:space="preserve">   4.2.1 - Disminución de pasivos corrientes</t>
  </si>
  <si>
    <t xml:space="preserve">   4.2.1.1.01 - Disminución de cuentas por pagar internas de corto plazo</t>
  </si>
  <si>
    <t xml:space="preserve">   4.2.1.1.03 - Disminución  de ctas. por pagar  internas  de corto plazo deuda administrativa</t>
  </si>
  <si>
    <t xml:space="preserve">   4.2.1.1.05 - Disminución de ctas. por pagar internas de corto plazo sentencias condenatorias</t>
  </si>
  <si>
    <t xml:space="preserve">    4.2.1.5.01 - Amortización de la porción de corto plazo de la deuda pública interna en títulos valores de largo plazo</t>
  </si>
  <si>
    <t xml:space="preserve">    4.2.1.5.02 - Amortización de la porción de corto plazo de la deuda pública externa en títulos valores de largo plazo</t>
  </si>
  <si>
    <t xml:space="preserve">    4.2.1.6.01 - Amortización de la porción de corto plazo de la deuda pública interna en préstamos de largo plazo</t>
  </si>
  <si>
    <t xml:space="preserve">    4.2.1.6.02 - Amortización de la porción de corto plazo de la deuda pública externa en préstamos de  largo plazo</t>
  </si>
  <si>
    <t>4.2.2-Disminución de pasivos no corrientes</t>
  </si>
  <si>
    <t xml:space="preserve">   4.2.2.1-Disminución de cuentas por pagar de largo plazo</t>
  </si>
  <si>
    <t xml:space="preserve">       4.2.2.1.01-Disminución de cuentas por pagar internas de largo plazo</t>
  </si>
  <si>
    <t xml:space="preserve">  4.2.2.2-Disminución de documentos por pagar de largo plazo</t>
  </si>
  <si>
    <t xml:space="preserve">       4.2.2.2.01-Disminución de documentos por pagar internos de largo plazo</t>
  </si>
  <si>
    <t xml:space="preserve">  4.2.2.9-Disminución de otros pasivos de largo plazo</t>
  </si>
  <si>
    <t xml:space="preserve">       4.2.2.9.01-Disminución de otros pasivos internos de largo plazo</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</si>
  <si>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</si>
  <si>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</si>
  <si>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</si>
  <si>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</si>
  <si>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</si>
  <si>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2.5.2 - TRANSFERENCIAS DE CAPITAL AL GOBIERNO GENERAL NACIONAL</t>
  </si>
  <si>
    <t>2.5.6-TRANSFERENCIAS DE CAPITAL AL SECTOR EXTERNO</t>
  </si>
  <si>
    <t>4.2.1.1.02 - Disminución de cuentas por pagar externas de corto plazo</t>
  </si>
  <si>
    <t>4.2.1.1.05 - Disminución de ctas. por pagar internas de corto plazo sentencias condenatorias</t>
  </si>
  <si>
    <t>4.2.2 - Disminución de pasivos no corrientes</t>
  </si>
  <si>
    <t>4.2.2.9 - Disminución de otros pasivos de largo plazo</t>
  </si>
  <si>
    <t>4.2.2.9.01 - Disminución de otros pasivos internos de largo plazo</t>
  </si>
  <si>
    <t>*Cifras Preliminares</t>
  </si>
  <si>
    <t>Transferencias Corrientes incluyen las prestaciones de la seguridad social (sistema propio de la empresa).</t>
  </si>
  <si>
    <t>Fecha de Registro: 07 febrero del 2018.</t>
  </si>
  <si>
    <t>ENERO - DICIEMBRE 2019</t>
  </si>
  <si>
    <t xml:space="preserve"> </t>
  </si>
  <si>
    <t>2.5.6 - TRANSFERENCIAS DE CAPITAL AL SECTOR EXTERNO</t>
  </si>
  <si>
    <t>4.2.1.9 - Disminución de otros pasivos de corto plazo</t>
  </si>
  <si>
    <t>4.2.1.9.03 - Disminución de otros pasivos contingentes de corto plazo</t>
  </si>
  <si>
    <t>Fecha de Registro: 10 de febrero de 2020.</t>
  </si>
  <si>
    <t>ENERO-DICIEMBRE 2020</t>
  </si>
  <si>
    <t>PRESUPUESTO INICIAL*</t>
  </si>
  <si>
    <t>PRESUPUESTO VIGENTE**</t>
  </si>
  <si>
    <t>4.2.2.2-Disminución de documentos por pagar de largo plazo</t>
  </si>
  <si>
    <t>4.2.2.2.01-Disminución de documentos por pagar internos de largo plazo</t>
  </si>
  <si>
    <t>*Presupuesto Inicial: Ley No. 506-19 de Presupuesto General del Estado 2020.</t>
  </si>
  <si>
    <t>**Presupuesto Vigente: Ley No. 222-20 que modifica las leyes No. 506-19 y No. 68-20 de Presupuesto General de Estado 2020</t>
  </si>
  <si>
    <t>Fecha de registro: 20 de febrero del 2021.</t>
  </si>
  <si>
    <t> </t>
  </si>
  <si>
    <t>ENERO-DICIEMBRE 2021*</t>
  </si>
  <si>
    <t xml:space="preserve"> En Millones RD$ </t>
  </si>
  <si>
    <t xml:space="preserve"> Presupuesto Inicial  </t>
  </si>
  <si>
    <t xml:space="preserve"> Presupuesto Vigente </t>
  </si>
  <si>
    <t xml:space="preserve"> Ley No. 237-20  </t>
  </si>
  <si>
    <t xml:space="preserve"> ENERO </t>
  </si>
  <si>
    <t xml:space="preserve"> FEBRERO </t>
  </si>
  <si>
    <t xml:space="preserve"> MARZO </t>
  </si>
  <si>
    <t xml:space="preserve"> ABRIL </t>
  </si>
  <si>
    <t xml:space="preserve"> MAYO </t>
  </si>
  <si>
    <t xml:space="preserve"> JUNIO </t>
  </si>
  <si>
    <t xml:space="preserve"> JULIO </t>
  </si>
  <si>
    <t xml:space="preserve"> AGOSTO </t>
  </si>
  <si>
    <t xml:space="preserve"> SEPTIEMBRE </t>
  </si>
  <si>
    <t xml:space="preserve"> OCTUBRE </t>
  </si>
  <si>
    <t xml:space="preserve"> NOVIEMBRE </t>
  </si>
  <si>
    <t xml:space="preserve"> DICIEMBRE </t>
  </si>
  <si>
    <t xml:space="preserve"> TOTAL </t>
  </si>
  <si>
    <t>2.1.1.1 - Remuneraciones al personal fijo</t>
  </si>
  <si>
    <t>2.1.1.1.01 - Sueldos empleados fijos</t>
  </si>
  <si>
    <t>2.1.1.1.02 - Sueldos a médicos</t>
  </si>
  <si>
    <t>2.1.1.1.03 - Ascensos a militares</t>
  </si>
  <si>
    <t>2.1.1.1.04 - Nuevas plazas maestros</t>
  </si>
  <si>
    <t>2.1.1.1.05 - Incentivos y escalafón</t>
  </si>
  <si>
    <t>2.1.1.1.07 - Sueldo fijo por rango</t>
  </si>
  <si>
    <t>2.1.1.1.08 - Sueldos fijos a docentes</t>
  </si>
  <si>
    <t>2.1.1.1.12 - Sueldo fijo por cargo a personal militar y policial</t>
  </si>
  <si>
    <t>2.1.1.2 - Remuneraciones al personal de carácter temporal</t>
  </si>
  <si>
    <t>2.1.1.2.01 - Personal igualado</t>
  </si>
  <si>
    <t>2.1.1.2.02 - Sueldos de personal nominal</t>
  </si>
  <si>
    <t>2.1.1.2.03 - Suplencias</t>
  </si>
  <si>
    <t>2.1.1.2.04 - Personal de servicios especiales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</si>
  <si>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</si>
  <si>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</si>
  <si>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</si>
  <si>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</si>
  <si>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</si>
  <si>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</si>
  <si>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</si>
  <si>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</si>
  <si>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</si>
  <si>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</si>
  <si>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</si>
  <si>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</si>
  <si>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</si>
  <si>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</si>
  <si>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</si>
  <si>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</si>
  <si>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</si>
  <si>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</si>
  <si>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</si>
  <si>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</si>
  <si>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</si>
  <si>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2.1.2.2.03 - Pago de horas extraordinarias</t>
  </si>
  <si>
    <t>2.1.2.2.04 - Prima de transporte</t>
  </si>
  <si>
    <t>2.1.2.2.05 - Compensación servicios de seguridad</t>
  </si>
  <si>
    <t>2.1.2.2.06 - Incentivo por Rendimiento Individual</t>
  </si>
  <si>
    <t>2.1.2.2.07 - Compensación por distancia</t>
  </si>
  <si>
    <t>2.1.2.2.08 - Compensaciones especiales</t>
  </si>
  <si>
    <t>2.1.2.2.09 - Bono por desempeño a servidores de carrera</t>
  </si>
  <si>
    <t>2.1.2.2.10 - Compensación por cumplimiento de indicadores del MAP</t>
  </si>
  <si>
    <t>2.1.2.2.11 - Compensación servicio diplomático de militar en el exterior</t>
  </si>
  <si>
    <t>2.1.2.2.12 - Compensación por cargo al personal policial</t>
  </si>
  <si>
    <t>2.1.2.2.13 - Incentivo por riesgo laboral al personal militar y policial</t>
  </si>
  <si>
    <t>2.1.2.2.14 - Compensación especial al personal militar</t>
  </si>
  <si>
    <t>2.1.2.2.15 - Compensación extraordinaria anual</t>
  </si>
  <si>
    <t>2.1.2.2.16 - Incentivo por labor humanitaria</t>
  </si>
  <si>
    <t>2.1.2.2.17 - Compensación por misión diplomática</t>
  </si>
  <si>
    <t>2.1.2.3 - Especialismos</t>
  </si>
  <si>
    <t>2.1.2.3.01 - Especialismos</t>
  </si>
  <si>
    <t>2.1.3.1 - Dietas</t>
  </si>
  <si>
    <t>2.1.3.1.01 - Dietas en el país</t>
  </si>
  <si>
    <t>2.1.3.1.02 - Dietas en el exterior</t>
  </si>
  <si>
    <t>2.1.3.2 - Gastos de representación</t>
  </si>
  <si>
    <t>2.1.3.2.01 - Gastos de representación en el país</t>
  </si>
  <si>
    <t>2.1.3.2.02 - Gastos de representación en el exterior</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</si>
  <si>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</si>
  <si>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</si>
  <si>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</si>
  <si>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</si>
  <si>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</si>
  <si>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</si>
  <si>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</si>
  <si>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</si>
  <si>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</si>
  <si>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</si>
  <si>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</si>
  <si>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2.1.5.4 - Contribuciones al plan de retiro complementario</t>
  </si>
  <si>
    <t>2.1.5.4.01 - Contribuciones al plan de retiro complementario</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</si>
  <si>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</si>
  <si>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</si>
  <si>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</si>
  <si>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</si>
  <si>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</si>
  <si>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</si>
  <si>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</si>
  <si>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</si>
  <si>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</si>
  <si>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</si>
  <si>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</si>
  <si>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</si>
  <si>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2.2.1.6.02 - Electricidad no cortable</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</si>
  <si>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</si>
  <si>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</si>
  <si>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</si>
  <si>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</si>
  <si>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</si>
  <si>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</si>
  <si>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</si>
  <si>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</si>
  <si>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</si>
  <si>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</si>
  <si>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</si>
  <si>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</si>
  <si>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2.2.3.2.02 - Viáticos a personas con labor diplomática y consular</t>
  </si>
  <si>
    <t>2.2.3.3 - Otros viáticos</t>
  </si>
  <si>
    <t>2.2.3.3.01 - Otros viáticos</t>
  </si>
  <si>
    <t>2.2.4.1 - Pasajes y gastos de transporte</t>
  </si>
  <si>
    <t>2.2.4.1.01 - Pasajes y gastos de transporte</t>
  </si>
  <si>
    <t>2.2.4.2 - Fletes</t>
  </si>
  <si>
    <t>2.2.4.2.01 - Fletes</t>
  </si>
  <si>
    <t>2.2.4.3 - Almacenaje</t>
  </si>
  <si>
    <t>2.2.4.3.01 - Almacenaje</t>
  </si>
  <si>
    <t>2.2.4.3.02 - Servicios de manejo y embalaje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</si>
  <si>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</si>
  <si>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</si>
  <si>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</si>
  <si>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</si>
  <si>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</si>
  <si>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</si>
  <si>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2.2.5.2.02 - Alquileres de equipos eléctricos</t>
  </si>
  <si>
    <t>2.2.5.3 - Alquileres de  equipos</t>
  </si>
  <si>
    <t>2.2.5.3.01 - Alquiler de equipo educacional</t>
  </si>
  <si>
    <t>2.2.5.3.02 - Alquiler de equipo de tecnología y almacenamiento de datos</t>
  </si>
  <si>
    <t>2.2.5.3.03 - Alquiler de equipo de comunicación</t>
  </si>
  <si>
    <t>2.2.5.3.04 - Alquiler de equipo de oficina y muebles</t>
  </si>
  <si>
    <t>2.2.5.3.05 - Alquiler de equipos médicos, sanitarios y de laboratorios</t>
  </si>
  <si>
    <t>2.2.5.4 - Alquileres de equipos de transporte, tracción y elevación</t>
  </si>
  <si>
    <t>2.2.5.4.01 - Alquileres de equipos de transporte, tracción y elevación</t>
  </si>
  <si>
    <t>2.2.5.5 - Alquiler de tierras</t>
  </si>
  <si>
    <t>2.2.5.5.01 - Alquiler de tierras</t>
  </si>
  <si>
    <t>2.2.5.6 - Alquileres de terrenos</t>
  </si>
  <si>
    <t>2.2.5.6.01 - Alquileres de terrenos</t>
  </si>
  <si>
    <t>2.2.5.7 - Alquileres de equipos de construcción y movimiento de tierras</t>
  </si>
  <si>
    <t>2.2.5.7.01 - Alquileres de equipos de construcción y movimiento de tierras</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</si>
  <si>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</si>
  <si>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</si>
  <si>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</si>
  <si>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</si>
  <si>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</si>
  <si>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</si>
  <si>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</si>
  <si>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</si>
  <si>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</si>
  <si>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</si>
  <si>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2.2.6.4 - Seguros de la producción agrícola</t>
  </si>
  <si>
    <t>2.2.6.4.01 - Seguros de la producción agrícola</t>
  </si>
  <si>
    <t>2.2.6.5 - Seguro sobre infraestructura</t>
  </si>
  <si>
    <t>2.2.6.5.01 - Seguro sobre infraestructura</t>
  </si>
  <si>
    <t>2.2.6.7 - Seguro sobre bienes históricos y culturales</t>
  </si>
  <si>
    <t>2.2.6.7.01 - Seguro sobre bienes históricos y culturales</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</si>
  <si>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</si>
  <si>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</si>
  <si>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</si>
  <si>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</si>
  <si>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</si>
  <si>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</si>
  <si>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</si>
  <si>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2.2.7.1.05 - Mantenimiento y reparación en obras  de dominio público</t>
  </si>
  <si>
    <t>2.2.7.1.06 - Mantenimiento y reparación de instalaciones eléctricas</t>
  </si>
  <si>
    <t>2.2.7.1.07 - Mantenimiento, reparación, servicios de pintura y sus derivados</t>
  </si>
  <si>
    <t>2.2.7.1.99 - Otros mantenimientos, reparaciones y sus derivados, no identificados precedentemente.</t>
  </si>
  <si>
    <t>2.2.7.2 - Mantenimiento y reparación  de maquinarias y equipos</t>
  </si>
  <si>
    <t>2.2.7.2.01 - Mantenimiento y reparación de mobiliarios y equipos de oficina</t>
  </si>
  <si>
    <t>2.2.7.2.02 - Mantenimiento y reparación de equipos tecnología e información</t>
  </si>
  <si>
    <t>2.2.7.2.03 - Mantenimiento y reparación de equipo educacionales y recreación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</si>
  <si>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</si>
  <si>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</si>
  <si>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</si>
  <si>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</si>
  <si>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</si>
  <si>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2.2.7.2.99 - Otros servicios de mantenimiento, reparación, desmonte e instalación</t>
  </si>
  <si>
    <t>2.2.7.3 - Instalaciones temporales</t>
  </si>
  <si>
    <t>2.2.7.3.01 - Instalaciones temporales</t>
  </si>
  <si>
    <t>2.2.8.1 - Gastos judiciales</t>
  </si>
  <si>
    <t>2.2.8.1.01 - Gastos judiciales</t>
  </si>
  <si>
    <t>2.2.8.2 - Comisiones y gastos</t>
  </si>
  <si>
    <t>2.2.8.2.01 - Comisiones y gastos</t>
  </si>
  <si>
    <t>2.2.8.2.02 - Gastos por cancelación de certificados de inversión</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</si>
  <si>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</si>
  <si>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</si>
  <si>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</si>
  <si>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</si>
  <si>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</si>
  <si>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</si>
  <si>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</si>
  <si>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</si>
  <si>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</si>
  <si>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</si>
  <si>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</si>
  <si>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</si>
  <si>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</si>
  <si>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</si>
  <si>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</si>
  <si>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</si>
  <si>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</si>
  <si>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</si>
  <si>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</si>
  <si>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</si>
  <si>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</si>
  <si>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</si>
  <si>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</si>
  <si>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</si>
  <si>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</si>
  <si>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2.2.8.9.03 - Premios de billetes y quinielas de la Lotería Nacional</t>
  </si>
  <si>
    <t>2.2.8.9.04 - Otros gastos por indemnizaciones y compensaciones</t>
  </si>
  <si>
    <t>2.2.8.9.05 - Otros gastos operativos de instituciones empresariales</t>
  </si>
  <si>
    <t>2.2.8.9.07 - Otros gastos operativos por ejecución de garantía de empleados</t>
  </si>
  <si>
    <t>2.2.9.1 - Otras contrataciones de servicios</t>
  </si>
  <si>
    <t>2.2.9.1.01 - Otras contrataciones de servicios</t>
  </si>
  <si>
    <t>2.2.9.1.02 - Servicios de grabación y transmisión de jornadas académicas</t>
  </si>
  <si>
    <t>2.2.9.2 - Servicios de alimentación</t>
  </si>
  <si>
    <t>2.2.9.2.01 - Servicios de alimentación</t>
  </si>
  <si>
    <t>2.2.9.2.02 - Servicios de alimentación escolar</t>
  </si>
  <si>
    <t>2.2.9.2.03 - Servicios de Catering</t>
  </si>
  <si>
    <t>2.3.1.1 - Alimentos y bebidas para personas</t>
  </si>
  <si>
    <t>2.3.1.1.01 - Alimentos y bebidas para personas</t>
  </si>
  <si>
    <t>2.3.1.1.02 - Alimentación escolar</t>
  </si>
  <si>
    <t>2.3.1.2 - Alimentos para animales</t>
  </si>
  <si>
    <t>2.3.1.2.01 - Alimentos para animales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</si>
  <si>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</si>
  <si>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</si>
  <si>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</si>
  <si>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</si>
  <si>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</si>
  <si>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</si>
  <si>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</si>
  <si>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</si>
  <si>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</si>
  <si>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</si>
  <si>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</si>
  <si>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</si>
  <si>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</si>
  <si>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</si>
  <si>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</si>
  <si>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</si>
  <si>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</si>
  <si>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</si>
  <si>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</si>
  <si>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</si>
  <si>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</si>
  <si>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</si>
  <si>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</si>
  <si>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</si>
  <si>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</si>
  <si>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2.3.3.6 - Especies timbradas y valoradas</t>
  </si>
  <si>
    <t>2.3.3.6.01 - Especies timbrados y valoradas</t>
  </si>
  <si>
    <t>2.3.4.1 - Productos medicinales para uso humano</t>
  </si>
  <si>
    <t>2.3.4.1.01 - Productos medicinales para uso humano</t>
  </si>
  <si>
    <t>2.3.4.2 - Productos medicinales para uso veterinario</t>
  </si>
  <si>
    <t>2.3.4.2.01 - Productos medicinales para uso veterinario</t>
  </si>
  <si>
    <t>2.3.5 - CUERO, CAUCHO Y PLÁSTICO</t>
  </si>
  <si>
    <t>2.3.5.1 - Cuero y pieles</t>
  </si>
  <si>
    <t>2.3.5.1.01 - Cuero y pieles</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</si>
  <si>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</si>
  <si>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</si>
  <si>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</si>
  <si>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</si>
  <si>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</si>
  <si>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</si>
  <si>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</si>
  <si>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</si>
  <si>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</si>
  <si>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</si>
  <si>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2.3.6.1.02 - Productos de cal</t>
  </si>
  <si>
    <t>2.3.6.1.03 - Productos de asbestos</t>
  </si>
  <si>
    <t>2.3.6.1.04 - Productos de yeso</t>
  </si>
  <si>
    <t>2.3.6.1.05 - Productos de arcilla y derivados</t>
  </si>
  <si>
    <t>2.3.6.2 - Productos de vidrio, loza y porcelana</t>
  </si>
  <si>
    <t>2.3.6.2.01 - Productos de vidrio</t>
  </si>
  <si>
    <t>2.3.6.2.02 - Productos de loza</t>
  </si>
  <si>
    <t>2.3.6.2.03 - Productos de porcelana</t>
  </si>
  <si>
    <t>2.3.6.3 - Productos metálicos y sus derivados</t>
  </si>
  <si>
    <t>2.3.6.3.01 - Productos ferrosos</t>
  </si>
  <si>
    <t>2.3.6.3.02 - Productos no ferrosos</t>
  </si>
  <si>
    <t>2.3.6.3.03 - Estructuras metálicas acabadas</t>
  </si>
  <si>
    <t>2.3.6.3.04 - Herramientas menores</t>
  </si>
  <si>
    <t>2.3.6.3.05 - Productos de hojalata</t>
  </si>
  <si>
    <t>2.3.6.3.06 - Productos metálicos</t>
  </si>
  <si>
    <t>2.3.6.3.07 - Otros productos metálicos</t>
  </si>
  <si>
    <t>2.3.6.4 - Minerales</t>
  </si>
  <si>
    <t>2.3.6.4.01 - Minerales metalíferos</t>
  </si>
  <si>
    <t>2.3.6.4.02 - Petróleo crudo</t>
  </si>
  <si>
    <t>2.3.6.4.03 - Carbón mineral</t>
  </si>
  <si>
    <t>2.3.6.4.04 - Piedra, arcilla y arena</t>
  </si>
  <si>
    <t>2.3.6.4.05 - Productos aislantes</t>
  </si>
  <si>
    <t>2.3.6.4.06 - Productos abrasivos</t>
  </si>
  <si>
    <t>2.3.6.4.07 - Otros minerales</t>
  </si>
  <si>
    <t>2.3.6.9 - Otros productos minerales no metálicos</t>
  </si>
  <si>
    <t>2.3.6.9.01 - Otros productos no metálicos</t>
  </si>
  <si>
    <t>2.3.7.1 - Combustibles y lubricantes</t>
  </si>
  <si>
    <t>2.3.7.1.01 - Gasolina</t>
  </si>
  <si>
    <t>2.3.7.1.02 - Gasoil</t>
  </si>
  <si>
    <t>2.3.7.1.03 - Keroseno</t>
  </si>
  <si>
    <t>2.3.7.1.04 - Gas GLP</t>
  </si>
  <si>
    <t>2.3.7.1.05 - Aceites y grasas</t>
  </si>
  <si>
    <t>2.3.7.1.06 - Lubricantes</t>
  </si>
  <si>
    <t>2.3.7.1.07 - Gas natural</t>
  </si>
  <si>
    <t>2.3.7.1.99 - Otros combustibles</t>
  </si>
  <si>
    <t>2.3.7.2 - Productos químicos y conexos</t>
  </si>
  <si>
    <t>2.3.7.2.01 - Productos explosivos y pirotecnia</t>
  </si>
  <si>
    <t>2.3.7.2.02 - Productos fotoquímicos</t>
  </si>
  <si>
    <t>2.3.7.2.03 - Productos químicos de uso personal y de laboratorios</t>
  </si>
  <si>
    <t>2.3.7.2.04 - Abonos y fertilizantes</t>
  </si>
  <si>
    <t>2.3.7.2.05 - Insecticidas, fumigantes y otros</t>
  </si>
  <si>
    <t>2.3.7.2.06 - Pinturas, lacas, barnices, diluyentes y absorbentes para pinturas</t>
  </si>
  <si>
    <t>2.3.7.2.07 - Productos químicos para saneamiento de las aguas</t>
  </si>
  <si>
    <t>2.3.7.2.99 - Otros productos químicos y conexos</t>
  </si>
  <si>
    <t>2.3.8.1 - 5 % que se asignará durante el ejercicio para gastos corrientes</t>
  </si>
  <si>
    <t>2.3.8.1.01 - Del 5% a ser asignados durante el ejercicio para gastos corrientes</t>
  </si>
  <si>
    <t>2.3.8.2 - 1 % que se asignará durante el ejercicio para gastos corrientes por calamidad pública</t>
  </si>
  <si>
    <t>2.3.8.2.01 - Del 1% a ser asignados durante el ej. para gastos corrientes por calamidad pública</t>
  </si>
  <si>
    <t>2.3.9.1 - Útiles y materiales de limpieza e higiene</t>
  </si>
  <si>
    <t>2.3.9.1.01 - Útiles y materiales de limpieza e higiene</t>
  </si>
  <si>
    <t>2.3.9.1.02 - Materiales de limpieza e higiene personal</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</si>
  <si>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</si>
  <si>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</si>
  <si>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</si>
  <si>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</si>
  <si>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</si>
  <si>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</si>
  <si>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</si>
  <si>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</si>
  <si>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</si>
  <si>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</si>
  <si>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</si>
  <si>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2.3.9.7 - Productos y útiles veterinarios</t>
  </si>
  <si>
    <t>2.3.9.7.01 - Productos y útiles veterinarios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</si>
  <si>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</si>
  <si>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</si>
  <si>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</si>
  <si>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</si>
  <si>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</si>
  <si>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</si>
  <si>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2.3.9.9.03 - Bonos para asistencia social</t>
  </si>
  <si>
    <t>2.3.9.9.04 - Productos y útiles de defensa y seguridad</t>
  </si>
  <si>
    <t>2.3.9.9.05 - Productos y útiles diversos</t>
  </si>
  <si>
    <t>2.4.1.1 - Prestaciones a la seguridad social</t>
  </si>
  <si>
    <t>2.4.1.1.01 - Pensiones</t>
  </si>
  <si>
    <t>2.4.1.1.02 - Jubilaciones</t>
  </si>
  <si>
    <t>2.4.1.1.03 - Indemnización laboral</t>
  </si>
  <si>
    <t>2.4.1.1.04 - Nuevas pensiones</t>
  </si>
  <si>
    <t>2.4.1.1.05 - Pensiones a personal policial</t>
  </si>
  <si>
    <t>2.4.1.1.07 - Pensiones Solidarias del Régimen Subsidiado</t>
  </si>
  <si>
    <t>2.4.1.2 - Ayudas y donaciones a personas</t>
  </si>
  <si>
    <t>2.4.1.2.01 - Ayudas y donaciones programadas a hogares y personas</t>
  </si>
  <si>
    <t>2.4.1.2.02 - Ayudas y donaciones ocasionales a hogares y personas</t>
  </si>
  <si>
    <t>2.4.1.2.04 - Subsidio obreros portuarios Ley 199-02</t>
  </si>
  <si>
    <t>2.4.1.2.05 - Subsidios para viviendas económicas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</si>
  <si>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</si>
  <si>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</si>
  <si>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</si>
  <si>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</si>
  <si>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</si>
  <si>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</si>
  <si>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</si>
  <si>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</si>
  <si>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</si>
  <si>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2.4.1.6.02 - Transferencias para electricidad no cortable a las asociaciones sin fines de lucro (ASFL)</t>
  </si>
  <si>
    <t>2.4.1.6.03 - Transferencias corrientes a partidos políticos</t>
  </si>
  <si>
    <t>2.4.1.6.04 - Transferencias para investigación, innovación, fomento y desarrollo</t>
  </si>
  <si>
    <t>2.4.1.6.05 - Transferencias corrientes ocasionales a asociaciones sin fines de lucro</t>
  </si>
  <si>
    <t>2.4.1.6.06 - Transferencias corrientes a federaciones deportivas</t>
  </si>
  <si>
    <t>2.4.2.2 - Transferencias corrientes a instituciones descentralizadas y autónomas no financieras</t>
  </si>
  <si>
    <t>2.4.2.2.01 - Transferencias corrientes a instituciones descentralizadas y autónomas no financieras para servicios personales</t>
  </si>
  <si>
    <t>2.4.2.2.02 - Otras transferencias corrientes a instituciones descentralizadas y autónomas no financieras</t>
  </si>
  <si>
    <t>2.4.2.2.03 - Transferencias corrientes a instituciones descentralizadas y autónomas no financieras para pago de electricidad no cortable</t>
  </si>
  <si>
    <t>2.4.2.3 - Transferencias corrientes a instituciones públicas de la seguridad social</t>
  </si>
  <si>
    <t>2.4.2.3.01 - Transferencias corrientes a instituciones públicas de la seguridad social para servicios personales</t>
  </si>
  <si>
    <t>2.4.2.3.02 - Otras transferencias corrientes a instituciones públicas de la seguridad social</t>
  </si>
  <si>
    <t>2.4.3.1 - Transferencias corrientes a gobiernos centrales municipales</t>
  </si>
  <si>
    <t>2.4.3.1.01 - Transferencias corrientes a gobiernos centrales municipales para servicios personales</t>
  </si>
  <si>
    <t>2.4.3.1.02 - Otras transferencias corrientes a gobiernos centrales municipales</t>
  </si>
  <si>
    <t>2.4.3.2 - Transferencias corrientes a instituciones descentralizadas municipales</t>
  </si>
  <si>
    <t>2.4.3.2.02 - Otras transferencias corrientes a instituciones descentralizadas municipales</t>
  </si>
  <si>
    <t>2.4.4.1 - Transferencias corrientes a empresas públicas no financieras nacionales</t>
  </si>
  <si>
    <t>2.4.4.1.01 - Transferencias corrientes a empresas públicas no financieras nacionales para servicios personales</t>
  </si>
  <si>
    <t>2.4.4.1.02 - Otras transferencias corrientes a empresas públicas no financieras nacionales</t>
  </si>
  <si>
    <t>2.4.4.1.03 - Transferencias corrientes a empresas públicas no financieras nacionales para pago de electricidad no cortable</t>
  </si>
  <si>
    <t>2.4.4.2 - Transferencias corrientes a empresas públicas no financieras municipales</t>
  </si>
  <si>
    <t>2.4.4.2.01 - Transferencias corrientes a empresas públicas no financieras municipales para servicios personales</t>
  </si>
  <si>
    <t>2.4.5.1 - Transferencias corrientes a instituciones públicas financieras no monetarias</t>
  </si>
  <si>
    <t>2.4.5.1.01 - Transferencias corrientes a instituciones públicas financieras no monetarias para servicios personales</t>
  </si>
  <si>
    <t>2.4.5.1.02 - Otras transferencias corrientes a  instituciones públicas financieras no monetarias</t>
  </si>
  <si>
    <t>2.4.5.2 - Transferencias corrientes a instituciones públicas financieras monetarias</t>
  </si>
  <si>
    <t>2.4.5.2.01 - Transferencias corrientes a  instituciones públicas financieras monetarias para servicios personales</t>
  </si>
  <si>
    <t>2.4.5.2.02 - Otras transferencias corrientes a instituciones públicas financieras monetarias</t>
  </si>
  <si>
    <t>2.4.6.1 - Subvenciones a empresas del sector privado</t>
  </si>
  <si>
    <t>2.4.6.1.01 - Subvenciones a empresas del sector privado</t>
  </si>
  <si>
    <t>2.4.6.2 - Subvenciones a empresas y cuasiempresas públicas no financieras</t>
  </si>
  <si>
    <t>2.4.6.2.01 - Subvenciones a Empresas y Cuasiempresas Públicas no Financieras</t>
  </si>
  <si>
    <t>2.4.7.2 - Transferencias corrientes a organismos internacionales</t>
  </si>
  <si>
    <t>2.4.7.2.01 - Transferencias corrientes a Organismos Internacionales</t>
  </si>
  <si>
    <t>2.4.7.3 - Transferencias corrientes al sector privado externo</t>
  </si>
  <si>
    <t>2.4.7.3.01 - Transferencias corrientes al Sector Privado Externo</t>
  </si>
  <si>
    <t>2.4.9.1 - Transferencias corrientes destinadas a otras instituciones públicas</t>
  </si>
  <si>
    <t>2.4.9.1.01 - Transferencias corrientes destinadas a otras instituciones públicas</t>
  </si>
  <si>
    <t>2.4.9.1.02 - Transferencias corrientes a otras instituciones públicas destinadas a remuneraciones</t>
  </si>
  <si>
    <t>2.4.9.1.03 - Transferencias corrientes a otras instituciones públicas destinadas a gastos en bienes y servicios</t>
  </si>
  <si>
    <t>2.4.9.2 - Sueldo en las transferencias a otras instituciones públicas</t>
  </si>
  <si>
    <t>2.4.9.2.01 - Sueldo en las transferencias a otras instituciones públicas</t>
  </si>
  <si>
    <t>2.4.9.3 - Gasto en las transferencias a otras instituciones públicas</t>
  </si>
  <si>
    <t>2.4.9.3.01 - Gasto en las transferencias a otras instituciones públicas</t>
  </si>
  <si>
    <t>2.4.9.4 - Electricidad no cortable en las transferencias a otras instituciones públicas</t>
  </si>
  <si>
    <t>2.4.9.4.01 - Electricidad no cortable en las transferencias a otras instituciones públicas</t>
  </si>
  <si>
    <t>2.5.1.2 - Transferencias de capital a asociaciones  privadas sin fines de lucro</t>
  </si>
  <si>
    <t>2.5.1.2.01 - Transferencias de capital  a Asociaciones  Privadas sin Fines de Lucro</t>
  </si>
  <si>
    <t>2.5.2.1 - Aportaciones de capital a instituciones del gobierno central</t>
  </si>
  <si>
    <t>2.5.2.1.01 - Aportaciones de capital al Poder Legislativo</t>
  </si>
  <si>
    <t>2.5.2.2 - Transferencias de capital a las instituciones descentralizadas y autónomas no financieras</t>
  </si>
  <si>
    <t>2.5.2.2.01 - Transferencias de capital a instituciones descentralizadas y autónomas no financieras para proyectos de inversión</t>
  </si>
  <si>
    <t>2.5.2.2.02 - Otras transferencias de capital a instituciones descentralizadas y autónomas no financieras</t>
  </si>
  <si>
    <t>2.5.3.1 - Transferencias de capital a gobiernos centrales municipales</t>
  </si>
  <si>
    <t>2.5.3.1.01 - Transferencias de capital a gobiernos centrales municipales para proyectos de inversión</t>
  </si>
  <si>
    <t>2.5.3.1.02 - Otras transferencias de capital a gobiernos centrales municipales</t>
  </si>
  <si>
    <t>2.5.4.1 - Transferencias de capital a empresas públicas no financieras nacionales</t>
  </si>
  <si>
    <t>2.5.4.1.01 - Transferencias de capital a empresas públicas no financieras nacionales para proyectos de inversión</t>
  </si>
  <si>
    <t>2.5.4.1.02 - Otras transferencias de capital a empresas públicas no financieras nacionales</t>
  </si>
  <si>
    <t>2.5.4.1.03 - Transferencias de capital a empresas públicas no financieras nacionales para fideicomiso</t>
  </si>
  <si>
    <t>2.5.6.2 - Transferencias de capital a organismos internacionales</t>
  </si>
  <si>
    <t>2.5.6.2.01 - Transferencias  de capital a Organismos Internacionales</t>
  </si>
  <si>
    <t>2.5.9.1 - Transferencias de capital a otras instituciones públicas</t>
  </si>
  <si>
    <t>2.5.9.1.01 - Transferencias de Capital destinada a otras Instituciones Públicas</t>
  </si>
  <si>
    <t>2.5.9.2 - Transferencia de capital para bienes de reposición de activos</t>
  </si>
  <si>
    <t>2.5.9.2.01 - Transferencia de Capital para Bienes de reposición de activos</t>
  </si>
  <si>
    <t>2.5.9.3 - Transferencia de capital para inversión en proyectos</t>
  </si>
  <si>
    <t>2.5.9.3.01 - Transferencia de Capital para Inversión en proyectos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</si>
  <si>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</si>
  <si>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</si>
  <si>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</si>
  <si>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</si>
  <si>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</si>
  <si>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</si>
  <si>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</si>
  <si>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</si>
  <si>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</si>
  <si>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</si>
  <si>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2.6.2 - MOBILIARIO Y EQUIPO DE AUDIO, AUDIOVISUAL, RECREATIVO Y EDUCACIONAL</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</si>
  <si>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</si>
  <si>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</si>
  <si>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</si>
  <si>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</si>
  <si>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</si>
  <si>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</si>
  <si>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</si>
  <si>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</si>
  <si>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</si>
  <si>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</si>
  <si>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</si>
  <si>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</si>
  <si>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2.6.3.3 - Equipo veterinario</t>
  </si>
  <si>
    <t>2.6.3.3.01 - Equipo veterinario</t>
  </si>
  <si>
    <t>2.6.3.4 - Equipo e instrumentos de medición científica</t>
  </si>
  <si>
    <t>2.6.3.4.01 - Equipos e instrumentos de medición científica</t>
  </si>
  <si>
    <t>2.6.4.1 - Automóviles y camiones</t>
  </si>
  <si>
    <t>2.6.4.1.01 - Automóviles y camiones</t>
  </si>
  <si>
    <t>2.6.4.2 - Carrocerías y remolques</t>
  </si>
  <si>
    <t>2.6.4.2.01 - Carrocerías y remolques</t>
  </si>
  <si>
    <t>2.6.4.3 - Equipo aeronáutico</t>
  </si>
  <si>
    <t>2.6.4.3.01 - Equipo aeronáutico</t>
  </si>
  <si>
    <t>2.6.4.4 - Equipo ferroviario</t>
  </si>
  <si>
    <t>2.6.4.4.01 - Equipo ferroviario</t>
  </si>
  <si>
    <t>2.6.4.5 - Embarcaciones</t>
  </si>
  <si>
    <t>2.6.4.5.01 - Embarcaciones</t>
  </si>
  <si>
    <t>2.6.4.6 - Equipo de tracción</t>
  </si>
  <si>
    <t>2.6.4.6.01 - Equipo de tracción</t>
  </si>
  <si>
    <t>2.6.4.7 - Equipo de elevación</t>
  </si>
  <si>
    <t>2.6.4.7.01 - Equipo de elevación</t>
  </si>
  <si>
    <t>2.6.4.8 - Otros equipos de transporte</t>
  </si>
  <si>
    <t>2.6.4.8.01 - Otros equipos de transporte</t>
  </si>
  <si>
    <t>2.6.5.1 - Maquinaria y equipo agropecuario</t>
  </si>
  <si>
    <t>2.6.5.1.01 - Maquinaria y equipo agropecuario</t>
  </si>
  <si>
    <t>2.6.5.2 - Maquinaria y equipo industrial</t>
  </si>
  <si>
    <t>2.6.5.2.01 - Maquinaria y equipo industrial</t>
  </si>
  <si>
    <t>2.6.5.2.02 - Maquinaria y equipos para el tratamiento y suministro de agua</t>
  </si>
  <si>
    <t>2.6.5.3 - Maquinaria y equipo de construcción</t>
  </si>
  <si>
    <t>2.6.5.3.01 - Maquinaria y equipo de construcción</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</si>
  <si>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</si>
  <si>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</si>
  <si>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</si>
  <si>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</si>
  <si>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</si>
  <si>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</si>
  <si>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</si>
  <si>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</si>
  <si>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</si>
  <si>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</si>
  <si>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2.6.6.1 - Equipos de defensa</t>
  </si>
  <si>
    <t>2.6.6.1.01 - Equipos de defensa</t>
  </si>
  <si>
    <t>2.6.6.2 - Equipos de seguridad</t>
  </si>
  <si>
    <t>2.6.6.2.01 - Equipos de seguridad</t>
  </si>
  <si>
    <t>2.6.7 - ACTIVOS BIOLÓGICOS</t>
  </si>
  <si>
    <t>2.6.7.1 - Bovinos</t>
  </si>
  <si>
    <t>2.6.7.1.01 - Bovinos</t>
  </si>
  <si>
    <t>2.6.7.2 - Porcinos</t>
  </si>
  <si>
    <t>2.6.7.2.01 - Porcinos</t>
  </si>
  <si>
    <t>2.6.7.3 - Aves</t>
  </si>
  <si>
    <t>2.6.7.3.01 - Aves</t>
  </si>
  <si>
    <t>2.6.7.4 - Ovinos y caprinos</t>
  </si>
  <si>
    <t>2.6.7.4.01 - Ovinos y caprinos</t>
  </si>
  <si>
    <t>2.6.7.5 - Peces y acuicultura</t>
  </si>
  <si>
    <t>2.6.7.5.01 - Peces y acuicultura</t>
  </si>
  <si>
    <t>2.6.7.6 - Equinos</t>
  </si>
  <si>
    <t>2.6.7.6.01 - Equinos</t>
  </si>
  <si>
    <t>2.6.7.7 - Especies menores y de zoológico</t>
  </si>
  <si>
    <t>2.6.7.7.01 - Especies menores y de zoológico</t>
  </si>
  <si>
    <t>2.6.7.9 - Semillas, cultivos, plantas y árboles  que generan productos  recurrentes</t>
  </si>
  <si>
    <t>2.6.7.9.01 - Semillas, cultivos, plantas y árboles  que generan productos  recurrentes</t>
  </si>
  <si>
    <t>2.6.8.1 - Investigación y desarrollo</t>
  </si>
  <si>
    <t>2.6.8.1.01 - Investigación y desarrollo</t>
  </si>
  <si>
    <t>2.6.8.2 - Exploración y evaluación minera</t>
  </si>
  <si>
    <t>2.6.8.2.01 - Exploración y evaluación minera</t>
  </si>
  <si>
    <t>2.6.8.3 - Programas de informática y base de datos</t>
  </si>
  <si>
    <t>2.6.8.3.01 - Programas de informática</t>
  </si>
  <si>
    <t>2.6.8.3.02 - Base de datos</t>
  </si>
  <si>
    <t>2.6.8.4 - Originales para esparcimiento, literarios o artísticos</t>
  </si>
  <si>
    <t>2.6.8.4.01 - Originales para esparcimiento, literarios o artísticos</t>
  </si>
  <si>
    <t>2.6.8.5 - Estudios de preinversión</t>
  </si>
  <si>
    <t>2.6.8.5.01 - Estudios de preinversión</t>
  </si>
  <si>
    <t>2.6.8.6 - Marcas y patentes</t>
  </si>
  <si>
    <t>2.6.8.6.01 - Marcas y patentes</t>
  </si>
  <si>
    <t>2.6.8.8 - Licencias informáticas e intelectuales, industriales y comerciales</t>
  </si>
  <si>
    <t>2.6.8.8.01 - Licencias Informáticas</t>
  </si>
  <si>
    <t>2.6.8.8.02 - Licencias Intelectuales</t>
  </si>
  <si>
    <t>2.6.8.8.03 - Licencias Industriales</t>
  </si>
  <si>
    <t>2.6.8.9 - Otros activos intangibles</t>
  </si>
  <si>
    <t>2.6.8.9.01 - Otros activos intangibles</t>
  </si>
  <si>
    <t>2.6.9.1 - Edificios residenciales (viviendas)</t>
  </si>
  <si>
    <t>2.6.9.1.01 - Edificios residenciales (viviendas)</t>
  </si>
  <si>
    <t>2.6.9.2 - Edificios no residenciales</t>
  </si>
  <si>
    <t>2.6.9.2.01 - Edificios no residenciales</t>
  </si>
  <si>
    <t>2.6.9.3 - Terrenos urbanos</t>
  </si>
  <si>
    <t>2.6.9.3.01 - Terrenos urbanos sin mejoras</t>
  </si>
  <si>
    <t>2.6.9.3.02 - Terrenos urbanos con mejoras</t>
  </si>
  <si>
    <t>2.6.9.4 - Tierras rurales</t>
  </si>
  <si>
    <t>2.6.9.4.01 - Tierras rurales sin mejoras</t>
  </si>
  <si>
    <t>2.6.9.4.02 - Tierras rurales con mejoras</t>
  </si>
  <si>
    <t>2.6.9.5 - Objetos de valor</t>
  </si>
  <si>
    <t>2.6.9.5.01 - Metales y piedras preciosas</t>
  </si>
  <si>
    <t>2.6.9.5.02 - Antigüedades, bienes artísticos y otros objetos de arte</t>
  </si>
  <si>
    <t>2.6.9.5.03 - Objetos del patrimonio cultural</t>
  </si>
  <si>
    <t>2.6.9.6 - Accesorios para edificaciones residenciales y no residenciales</t>
  </si>
  <si>
    <t>2.6.9.6.01 - Accesorios para edificaciones residenciales y no residenciales</t>
  </si>
  <si>
    <t>2.6.9.9 - Otras estructuras y objetos de valor</t>
  </si>
  <si>
    <t>2.6.9.9.01 - Otras estructuras y objetos de valor</t>
  </si>
  <si>
    <t>2.7.1.1 - Obras para edificación residencial (viviendas)</t>
  </si>
  <si>
    <t>2.7.1.1.01 - Obras para edificación residencial (viviendas)</t>
  </si>
  <si>
    <t>2.7.1.2 - Obras para edificación no residencial</t>
  </si>
  <si>
    <t>2.7.1.2.01 - Obras para edificación no residencial</t>
  </si>
  <si>
    <t>2.7.1.3 - Obras para edificación de otras estructuras</t>
  </si>
  <si>
    <t>2.7.1.3.01 - Obras para edificación de otras estructuras</t>
  </si>
  <si>
    <t>2.7.1.4 - Mejoras de tierras y terrenos</t>
  </si>
  <si>
    <t>2.7.1.4.01 - Mejoras de tierras y terrenos</t>
  </si>
  <si>
    <t>2.7.1.5 - Supervisión e inspección de obras en edificaciones</t>
  </si>
  <si>
    <t>2.7.1.5.01 - Supervisión e inspección de obras en edificaciones</t>
  </si>
  <si>
    <t>2.7.2.1 - Obras hidráulicas y sanitarias</t>
  </si>
  <si>
    <t>2.7.2.1.01 - Obras hidraúlicas y sanitarias</t>
  </si>
  <si>
    <t>2.7.2.2 - Obras de energía</t>
  </si>
  <si>
    <t>2.7.2.2.01 - Obras de energía</t>
  </si>
  <si>
    <t>2.7.2.3 - Obras de telecomunicaciones</t>
  </si>
  <si>
    <t>2.7.2.3.01 - Obras de telecomunicaciones</t>
  </si>
  <si>
    <t>2.7.2.4 - Infraestructura terrestre y obras anexas</t>
  </si>
  <si>
    <t>2.7.2.4.01 - Infraestructura terrestre y obras anexas</t>
  </si>
  <si>
    <t>2.7.2.4.02 - Supervisión de infraestructura terrestre y obras anexas</t>
  </si>
  <si>
    <t>2.7.2.5 - Infraestructura marítima y aérea</t>
  </si>
  <si>
    <t>2.7.2.5.01 - Infraestructura marítima y aérea</t>
  </si>
  <si>
    <t>2.7.2.6 - Infraestructura y plantaciones agrícolas</t>
  </si>
  <si>
    <t>2.7.2.6.01 - Infraestructura y plantaciones agrícolas</t>
  </si>
  <si>
    <t>2.7.2.7 - Obras urbanísticas</t>
  </si>
  <si>
    <t>2.7.2.7.01 - Obras urbanísticas</t>
  </si>
  <si>
    <t>2.7.2.8 - Obras en cementerios</t>
  </si>
  <si>
    <t>2.7.2.8.01 - Obras en cementerios</t>
  </si>
  <si>
    <t>2.7.2.9 - Obras en plantas industriales, hidrocarburos y minas</t>
  </si>
  <si>
    <t>2.7.2.9.01 - Obras en plantas industriales, hidrocarburos y minas</t>
  </si>
  <si>
    <t>2.7.4.1 - 5 % que se asignará durante el ejercicio para inversión</t>
  </si>
  <si>
    <t>2.7.4.1.01 - Del 5% a ser asignados durante el ejercicio para inversión</t>
  </si>
  <si>
    <t>2.7.4.2 - 1 % que se asignará durante el ejercicio para inversión por calamidad pública</t>
  </si>
  <si>
    <t>2.7.4.2.01 - Del 1% a ser asignados durante el ejercicio para inversión por calamidad pública</t>
  </si>
  <si>
    <t>2.9.1.1 - Intereses de la deuda pública interna de corto plazo</t>
  </si>
  <si>
    <t>2.9.1.1.01 - Intereses de la deuda pública interna de corto plazo</t>
  </si>
  <si>
    <t>2.9.1.2 - Intereses de la deuda pública interna de largo plazo</t>
  </si>
  <si>
    <t>2.9.1.2.01 - Intereses de la deuda pública interna de largo plazo</t>
  </si>
  <si>
    <t>2.9.1.2.02 - Intereses de la deuda pública interna de largo plazo para recapitalización Bco. Central</t>
  </si>
  <si>
    <t>2.9.2.2 - Intereses de la deuda pública externa de largo plazo</t>
  </si>
  <si>
    <t>2.9.2.2.01 - Intereses de la deuda pública externa de largo plazo</t>
  </si>
  <si>
    <t>2.9.4.1 - Comisiones y otros gastos bancarios de la deuda pública interna</t>
  </si>
  <si>
    <t>2.9.4.1.01 - Comisiones y otros gastos bancarios de la deuda pública interna</t>
  </si>
  <si>
    <t>2.9.4.2 - Comisiones y otros gastos bancarios de la deuda pública externa</t>
  </si>
  <si>
    <t>2.9.4.2.01 - Comisiones y otros gastos bancarios de la deuda pública externa</t>
  </si>
  <si>
    <t>4.1.2.9.04 - Incremento de Instrumentos Derivados dentro de las Aplicaciones Financieras</t>
  </si>
  <si>
    <t>4.2.1.1.03 - Disminución de ctas. por pagar internas de corto plazo deuda administrativa</t>
  </si>
  <si>
    <t>4.3 - Disminución de fondos de terceros</t>
  </si>
  <si>
    <t>4.3.6 - Contribución especial para la gestión integral de residuos</t>
  </si>
  <si>
    <t>4.3.6.1 - Contribución especial para la gestión integral de residuos</t>
  </si>
  <si>
    <t>4.3.6.1.01 - Contribución especial para la gestión integral de residuos</t>
  </si>
  <si>
    <t>4.5 - Importes a devengar por descuentos en colocaciones de títulos valores</t>
  </si>
  <si>
    <t>4.5.2 - Descuentos por colocación de títulos valores internos y externo de largo plazo</t>
  </si>
  <si>
    <t>4.5.2.1 - Descuentos por colocación de títulos valores internos y externos de largo plazo bajo la par</t>
  </si>
  <si>
    <t>4.5.2.1.01 - Descuentos por colocación de títulos valores internos de largo plazo bajo la par a devengar</t>
  </si>
  <si>
    <t>4.5.4 - Intereses corridos internos y externos en compra de títulos valores de largo plazo</t>
  </si>
  <si>
    <t>4.5.4.1 - Intereses corridos en compra de títulos internos y externos de deuda a largo plazo</t>
  </si>
  <si>
    <t>4.5.4.1.01 - Intereses corridos en compra de títulos internos de deuda a largo plazo</t>
  </si>
  <si>
    <t>4.6 - Primas  en Recompra de Títulos y Valores</t>
  </si>
  <si>
    <t>4.6.2 - Primas en Recompra de Títulos Valores de Largo Plazo</t>
  </si>
  <si>
    <t>4.6.2.1 - Primas en Recompra de Títulos Valores Internos y Externos de Largo Plazo</t>
  </si>
  <si>
    <t>4.6.2.1.01 - Primas en Recompra de Títulos Valores Internos de Largo Plazo</t>
  </si>
  <si>
    <t>Notas:</t>
  </si>
  <si>
    <t>Fecha de registro: 08 de febrero</t>
  </si>
  <si>
    <t>Diciembre 2022*</t>
  </si>
  <si>
    <t xml:space="preserve">Presupuesto Inicial </t>
  </si>
  <si>
    <t>Presupuesto Vigente</t>
  </si>
  <si>
    <t>Ley No. 345-21</t>
  </si>
  <si>
    <t>2.1.1.1.09 - Sueldos fijos a docentes en labor administrativa</t>
  </si>
  <si>
    <t>2.1.4.1 - Bonificaciones</t>
  </si>
  <si>
    <t>2.1.4.1.01 - Bonificaciones</t>
  </si>
  <si>
    <t>2.1.5.4.02 - Contribuciones al plan de retiro complementario legislativo y órganos constitucionales</t>
  </si>
  <si>
    <t>2.2.2.1.02 - Promoción y patrocinio</t>
  </si>
  <si>
    <t>2.2.2.1.03 - Publicaciones de avisos oficiales</t>
  </si>
  <si>
    <t>2.2.5.1.02 - Hospedaje</t>
  </si>
  <si>
    <t>2.2.6.6 - Seguro sobre bienes de dominio público</t>
  </si>
  <si>
    <t>2.2.6.6.01 - Seguro sobre bienes de dominio público</t>
  </si>
  <si>
    <t>2.2.7.2.05 - Mantenimiento y reparación de equipo de comunicación y audiovisuales</t>
  </si>
  <si>
    <t>2.2.8.9.01 - Intereses devengados internos por instituciones financieras</t>
  </si>
  <si>
    <t>2.3.2.1 - Hilados, fibras, telas y útiles de costura</t>
  </si>
  <si>
    <t>2.3.2.1.01 - Hilados, fibras, telas y útiles de costura</t>
  </si>
  <si>
    <t>2.4.2.1 - Aportaciones a instituciones del gobierno central</t>
  </si>
  <si>
    <t>2.4.2.1.02 - Aportaciones corrientes al Poder Ejecutivo</t>
  </si>
  <si>
    <t>2.4.2.2.04 - Transferencias corrientes a instituciones descentralizadas y autónomas no financieras para el pago de energía eléctrica</t>
  </si>
  <si>
    <t>2.4.4.1.05 - Transferencias corrientes a empresas públicas  no financieras para el pago de energía eléctrica</t>
  </si>
  <si>
    <t>2.4.4.1.06 - Transferencias corrientes a empresas públicas no financieras nacionales para fideicomiso</t>
  </si>
  <si>
    <t>2.4.5.2.03 - Transferencias corrientes a instituciones públicas financieras monetarias, pago de recapitalización</t>
  </si>
  <si>
    <t>2.4.9.1 - Transferencias corrientes destinadas a otras instituciones públicas[1]</t>
  </si>
  <si>
    <t>2.5.2.1.02 - Aportaciones de capital al Poder Ejecutivo</t>
  </si>
  <si>
    <t>2.5.3.2 - Transferencias de capital a instituciones descentralizadas municipales</t>
  </si>
  <si>
    <t>2.5.3.2.01 - Transferencias de capital a instituciones descentralizadas municipales para proyectos de inversión</t>
  </si>
  <si>
    <t>2.5.4.2 - Transferencias de capital a empresas públicas no financieras municipales</t>
  </si>
  <si>
    <t>2.5.4.2.02 - Otras transferencias de capital a empresas públicas no financieras municipales</t>
  </si>
  <si>
    <t>2.5.5.1 - Transferencias de capital a instituciones públicas financieras no monetarias</t>
  </si>
  <si>
    <t>2.5.5.1.02 - Otras transferencias de capital a instituciones públicas financieras no monetarias</t>
  </si>
  <si>
    <t>2.5.6.1 - Transferencias de capital a gobiernos extranjeros</t>
  </si>
  <si>
    <t>2.5.6.1.01 - Transferencias  de capital a Gobiernos Extranjeros</t>
  </si>
  <si>
    <t>2.6.3.4 - EQUIPO E INSTRUMENTOS DE MEDICIÓN CIENTÍFICA</t>
  </si>
  <si>
    <t>2.6.5.4.02 - Equipos de climatización</t>
  </si>
  <si>
    <t>2.6.7.8 - Otros activos biológicos que generan producción recurrente</t>
  </si>
  <si>
    <t>2.6.7.8.01 - Otros activos biológicos que generan producción recurrente</t>
  </si>
  <si>
    <t>2.6.9.1.02 - Adquisición de mejoras para la ejecución de proyecto</t>
  </si>
  <si>
    <t>2.6.9.2.02 - Adquisición de mejoras para la ejecución de proyecto</t>
  </si>
  <si>
    <t>2.6.9.3.03 - Terrenos urbanos con edificaciones</t>
  </si>
  <si>
    <t>2.7.3.1 - Construcciones en bienes de uso público concesionados</t>
  </si>
  <si>
    <t>2.7.3.1.01 - Construcciones en bienes de uso público concesionados</t>
  </si>
  <si>
    <t>2.9.5 - GASTOS DE INTERESES, RECARGOS MULTAS Y SANCIONES DE IMPUESTOS Y CONTRIBUCIONES SOCIALES</t>
  </si>
  <si>
    <t>2.9.5.2 - Gastos de intereses, recargos, multas y sanciones contribuciones sociales</t>
  </si>
  <si>
    <t>2.9.5.2.02 - Gastos de recargos, multas y sanciones de las contribuciones sociales</t>
  </si>
  <si>
    <t>4.1.2.3.03 - Compra de acciones y participaciones de capital de empresas privadas internas</t>
  </si>
  <si>
    <t>4.5.4.1.02 - Intereses corridos en compra de títulos externos de deuda a largo plazo</t>
  </si>
  <si>
    <t>4.6.2.1.02 - Primas en Recompra de Títulos Valores Externos de Largo Plazo</t>
  </si>
  <si>
    <t>Fecha de registro: 20 de febrero del 2022.</t>
  </si>
  <si>
    <t>Diciembre 2023*</t>
  </si>
  <si>
    <t>Ley No. 366-22</t>
  </si>
  <si>
    <t>2.1.1.1.01 - Sueldos fijos</t>
  </si>
  <si>
    <t>2.1.1.2 - Remuneraciones al personal con carácter transitorio</t>
  </si>
  <si>
    <t>2.1.1.2.04 - Servicios especiales</t>
  </si>
  <si>
    <t>2.1.1.2.05 - Personal en período probatorio</t>
  </si>
  <si>
    <t>2.1.1.2.08 - Personal de carácter temporal</t>
  </si>
  <si>
    <t>2.1.4  -  GRATIFICACIONES Y BONIFICACIONES</t>
  </si>
  <si>
    <t>2.1.5  -  CONTRIBUCIONES A LA SEGURIDAD SOCIAL</t>
  </si>
  <si>
    <t>2.1.5.4.02 - Contribuciones al plan de retiro complementario legislativo</t>
  </si>
  <si>
    <t>2.2.2  -  PUBLICIDAD, IMPRESIÓN Y ENCUADERNACIÓN</t>
  </si>
  <si>
    <t>2.2.3  -  VIÁTICOS</t>
  </si>
  <si>
    <t>2.2.5  -  ALQUILERES Y RENTAS</t>
  </si>
  <si>
    <t>2.2.7  -  SERVICIOS DE CONSERVACIÓN, REPARACIONES MENORES E INSTALACIONES TEMPORALES</t>
  </si>
  <si>
    <t>2.2.8.1.02 - Gastos por sentencias condenatorias</t>
  </si>
  <si>
    <t>2.2.8.7.01 - Servicios de ingeniería, arquitectura, investigaciones y análisis de factibilidad</t>
  </si>
  <si>
    <t>2.2.9  -  OTRAS CONTRATACIONES DE SERVICIOS</t>
  </si>
  <si>
    <t>2.3.2  -  TEXTILES Y VESTUARIOS</t>
  </si>
  <si>
    <t>2.3.3  -  PRODUCTOS DE PAPEL, CARTÓN E IMPRESOS</t>
  </si>
  <si>
    <t>2.3.3.2 - Productos de papel y cartón</t>
  </si>
  <si>
    <t>2.3.3.2.01 - Productos de papel y cartón</t>
  </si>
  <si>
    <t>2.3.5  -  PRODUCTOS DE CUERO, CAUCHO Y PLÁSTICO</t>
  </si>
  <si>
    <t>2.3.5.5 - Artículos de plástico</t>
  </si>
  <si>
    <t>2.3.5.5.01 - Artículos de plástico</t>
  </si>
  <si>
    <t>2.3.6  -  PRODUCTOS DE MINERALES, METÁLICOS Y NO METÁLICOS</t>
  </si>
  <si>
    <t>2.3.8  -  GASTOS QUE SE ASIGNARÁN DURANTE EL EJERCICIO (ART. 32 Y 33 LEY 423 - 06)</t>
  </si>
  <si>
    <t>2.3.9.1 - Material para limpieza</t>
  </si>
  <si>
    <t>2.3.9.1.01 - Material para limpieza</t>
  </si>
  <si>
    <t>2.3.9.3 - Útiles menores médico - quirúrgicos y de laboratorio</t>
  </si>
  <si>
    <t>2.3.9.3.01 - Utiles menores médico quirurgicos y de laboratorio</t>
  </si>
  <si>
    <t>2.4.1.2.04 - Subsidio obreros portuarios Ley 199 - 02</t>
  </si>
  <si>
    <t>2.4.1.2.06 - Ayudas y donaciones a productores</t>
  </si>
  <si>
    <t>2.4.2.2.05 - Transferencias corrientes a instituciones descentralizadas y autónomas no financieras para el pago de ASFL programadas</t>
  </si>
  <si>
    <t>2.4.2.3.06 - Transferencias corrientes a instituciones públicas para el régimen subsidiado</t>
  </si>
  <si>
    <t>2.4.3  -  TRANSFERENCIAS CORRIENTES A GOBIERNOS GENERALES LOCALES</t>
  </si>
  <si>
    <t>2.4.7.1 - Transferencias corrientes a gobiernos extranjeros</t>
  </si>
  <si>
    <t>2.4.7.1.01 - Transferencias corrientes a Gobiernos Extranjeros</t>
  </si>
  <si>
    <t>2.5.1.3-Transferencias de capital a empresas del sector privado interno</t>
  </si>
  <si>
    <t>2.5.1.3.01 - Transferencias de capital a empresas del sector privado interno</t>
  </si>
  <si>
    <t>2.5.4.2.01 - Transferencias de capital a empresas públicas no financieras municipales para proyectos de inversión</t>
  </si>
  <si>
    <t>2.5.5.1.01 - Transferencias de capital a instituciones públicas financieras no monetarias  para proyectos de inversión</t>
  </si>
  <si>
    <t>2.5.9  -  TRANSFERENCIAS DE CAPITAL A OTRAS INSTITUCIONES PÚBLICAS</t>
  </si>
  <si>
    <t>2.6.2  -  MOBILIARIO Y EQUIPO EDUCACIONAL Y RECREATIVO</t>
  </si>
  <si>
    <t>2.6.3  -  EQUIPO E INSTRUMENTAL, CIENTÍFICO Y LABORATORIO</t>
  </si>
  <si>
    <t>2.6.4  -  VEHÍCULOS Y EQUIPO DE TRANSPORTE, TRACCIÓN Y ELEVACIÓN</t>
  </si>
  <si>
    <t>2.6.5.6 - Equipo de generación eléctrica</t>
  </si>
  <si>
    <t>2.6.5.6.01 - Equipo de generación eléctrica</t>
  </si>
  <si>
    <t>2.6.5.7 - Máquinas - herramientas</t>
  </si>
  <si>
    <t>2.6.5.7.01 - Máquinas - herramientas</t>
  </si>
  <si>
    <t/>
  </si>
  <si>
    <t>2.7.2.1.02 - Supervisión de obras hidráulicas y sanitarias</t>
  </si>
  <si>
    <t>2.9.5.1 - Gastos de intereses, recargos, multas y sanciones de impuestos</t>
  </si>
  <si>
    <t>2.9.5.1.02 - Gastos de recargos, multas y sanciones de los impuestos</t>
  </si>
  <si>
    <t>2.9.5.2.01 - Gastos de interés indemnizatorio de las contribuciones sociales</t>
  </si>
  <si>
    <t>Fecha de registro: 06 de febrero del 2024.</t>
  </si>
  <si>
    <t>Diciembre 2024</t>
  </si>
  <si>
    <t>PRESUPUESTO</t>
  </si>
  <si>
    <t>Ley No. 80-23</t>
  </si>
  <si>
    <t>VIGENTE</t>
  </si>
  <si>
    <t>2.2.8.1 - Gastos y representación judiciales</t>
  </si>
  <si>
    <t>2.4.1.6.07 - Transferencias corrientes por acuerdos de gestión a asociaciones sin fines de lucro</t>
  </si>
  <si>
    <t>2.4.2.3.04 - Transferencias corrientes a instituciones públicas para el seguro familiar de salud de los pensionados</t>
  </si>
  <si>
    <t>2.5.1.2.02 - Transferencias de capital a federaciones deportivas</t>
  </si>
  <si>
    <t>2.5.2.3 - Transferencias de capital a instituciones públicas de la seguridad social</t>
  </si>
  <si>
    <t>2.5.2.3.02 - Otras transferencias de capital instituciones públicas de la seguridad social</t>
  </si>
  <si>
    <t>2.6.8.7 - Concesiones</t>
  </si>
  <si>
    <t>2.6.8.7.01 - Concesiones</t>
  </si>
  <si>
    <t>4.5.2.1.02 - Descuentos por colocación de títulos valores externos de largo plazo bajo la par a devengar</t>
  </si>
  <si>
    <t>Fecha de registro: 07 de febrero del 2025.</t>
  </si>
  <si>
    <t>Diciembre 2025</t>
  </si>
  <si>
    <t>Presupuesto Inicial Ley No. 80-24</t>
  </si>
  <si>
    <t>2.2.6.8 - Seguro sobre inventarios de bienes de consumo</t>
  </si>
  <si>
    <t>2.2.6.8.01 - Seguro sobre inventarios de bienes de consumo</t>
  </si>
  <si>
    <t>2.4.4 - TRANSFERENCIAS CORRIENTES A SOCIEDADES PÚBLICAS NO FINANCIERAS</t>
  </si>
  <si>
    <t>2.5.4 - TRANSFERENCIAS DE CAPITAL A SOCIEDADES PÚBLICAS NO FINANCIERAS</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</si>
  <si>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</si>
  <si>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</si>
  <si>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Ley Núm. 99-25</t>
  </si>
  <si>
    <t>Fecha de registro: 15 de marzo del 2026.</t>
  </si>
  <si>
    <t>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</si>
</sst>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0.0"/>
    <numFmt numFmtId="170" formatCode="_ * #,##0.0_ ;_ * \-#,##0.0_ ;_ * &quot;-&quot;??_ ;_ @_ "/>
    <numFmt numFmtId="171" formatCode="_-* #,##0.0_-;\-* #,##0.0_-;_-* &quot;-&quot;?_-;_-@_-"/>
    <numFmt numFmtId="172" formatCode="_(* #,##0.0,,_);_(* \(#,##0.0,,\);_(* &quot;-&quot;??_);_(@_)"/>
    <numFmt numFmtId="173" formatCode="#,##0.0,,"/>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22"/>
      <color rgb="FF000000"/>
      <name val="Century Gothic"/>
      <family val="2"/>
    </font>
    <font>
      <sz val="9"/>
      <color theme="1"/>
      <name val="Century Gothic"/>
      <family val="2"/>
    </font>
    <font>
      <sz val="7"/>
      <color theme="1"/>
      <name val="Calibri"/>
      <family val="2"/>
      <scheme val="minor"/>
    </font>
    <font>
      <sz val="8"/>
      <color theme="1"/>
      <name val="Century Gothic"/>
      <family val="2"/>
    </font>
    <font>
      <sz val="8"/>
      <name val="Century Gothic"/>
      <family val="2"/>
    </font>
    <font>
      <b/>
      <u/>
      <sz val="9"/>
      <name val="Century Gothic"/>
      <family val="2"/>
    </font>
    <font>
      <sz val="8"/>
      <name val="Calibri"/>
      <family val="2"/>
    </font>
    <font>
      <sz val="8"/>
      <color rgb="FF000000"/>
      <name val="Arial"/>
      <family val="2"/>
    </font>
    <font>
      <b/>
      <sz val="11"/>
      <color rgb="FFFFFFFF"/>
      <name val="Calibri"/>
      <family val="2"/>
      <scheme val="minor"/>
    </font>
    <font>
      <sz val="11"/>
      <color theme="1"/>
      <name val="Century Gothic"/>
      <family val="2"/>
    </font>
    <font>
      <sz val="10"/>
      <color rgb="FF000000"/>
      <name val="Century Gothic"/>
      <family val="2"/>
    </font>
    <font>
      <sz val="10"/>
      <color theme="1"/>
      <name val="Calibri"/>
      <family val="2"/>
      <scheme val="minor"/>
    </font>
    <font>
      <b/>
      <sz val="8"/>
      <color rgb="FF000000"/>
      <name val="Century Gothic"/>
      <family val="2"/>
    </font>
    <font>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8"/>
      <name val="Calibri"/>
      <family val="2"/>
      <scheme val="minor"/>
    </font>
    <font>
      <b/>
      <sz val="11"/>
      <color theme="0"/>
      <name val="Calibri"/>
      <family val="2"/>
    </font>
    <font>
      <sz val="11"/>
      <color rgb="FF000000"/>
      <name val="Calibri"/>
      <family val="2"/>
    </font>
    <font>
      <sz val="22"/>
      <color rgb="FF000000"/>
      <name val="Calibri"/>
      <family val="2"/>
    </font>
    <font>
      <sz val="16"/>
      <color rgb="FF000000"/>
      <name val="Calibri"/>
      <family val="2"/>
    </font>
    <font>
      <sz val="12"/>
      <color rgb="FF000000"/>
      <name val="Calibri"/>
      <family val="2"/>
    </font>
    <font>
      <b/>
      <sz val="11"/>
      <color rgb="FFFFFFFF"/>
      <name val="Calibri"/>
      <family val="2"/>
    </font>
    <font>
      <b/>
      <sz val="11"/>
      <color rgb="FF000000"/>
      <name val="Calibri"/>
      <family val="2"/>
    </font>
    <font>
      <b/>
      <sz val="9"/>
      <color rgb="FF000000"/>
      <name val="Calibri"/>
      <family val="2"/>
    </font>
    <font>
      <b/>
      <sz val="9"/>
      <color theme="0"/>
      <name val="Calibri"/>
      <family val="2"/>
      <scheme val="minor"/>
    </font>
  </fonts>
  <fills count="11">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2F75B5"/>
        <bgColor rgb="FFDDEBF7"/>
      </patternFill>
    </fill>
    <fill>
      <patternFill patternType="solid">
        <fgColor rgb="FF44546A"/>
        <bgColor rgb="FFDDEBF7"/>
      </patternFill>
    </fill>
    <fill>
      <patternFill patternType="solid">
        <fgColor rgb="FFFF0000"/>
        <bgColor rgb="FFDDEBF7"/>
      </patternFill>
    </fill>
  </fills>
  <borders count="29">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59999389629810485"/>
      </bottom>
      <diagonal/>
    </border>
    <border>
      <left style="thin">
        <color theme="0"/>
      </left>
      <right style="thin">
        <color theme="0"/>
      </right>
      <top/>
      <bottom/>
      <diagonal/>
    </border>
    <border>
      <left style="thin">
        <color theme="0"/>
      </left>
      <right style="thin">
        <color theme="0"/>
      </right>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bottom style="thin">
        <color theme="0"/>
      </bottom>
      <diagonal/>
    </border>
    <border>
      <left/>
      <right/>
      <top style="thin">
        <color indexed="65"/>
      </top>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right/>
      <top/>
      <bottom style="thin">
        <color rgb="FFFFFFFF"/>
      </bottom>
      <diagonal/>
    </border>
    <border>
      <left style="thin">
        <color rgb="FFFFFFFF"/>
      </left>
      <right/>
      <top/>
      <bottom style="thin">
        <color rgb="FFFFFFFF"/>
      </bottom>
      <diagonal/>
    </border>
    <border>
      <left/>
      <right/>
      <top/>
      <bottom style="thin">
        <color rgb="FF9BC2E6"/>
      </bottom>
      <diagonal/>
    </border>
    <border>
      <left style="thin">
        <color rgb="FFFFFFFF"/>
      </left>
      <right/>
      <top style="thin">
        <color rgb="FFFFFFFF"/>
      </top>
      <bottom style="thin">
        <color rgb="FFFFFFFF"/>
      </bottom>
      <diagonal/>
    </border>
    <border>
      <left style="thin">
        <color theme="0"/>
      </left>
      <right/>
      <top style="thin">
        <color theme="0"/>
      </top>
      <bottom/>
      <diagonal/>
    </border>
    <border>
      <left style="thin">
        <color theme="0"/>
      </left>
      <right/>
      <top/>
      <bottom style="thin">
        <color theme="0"/>
      </bottom>
      <diagonal/>
    </border>
  </borders>
  <cellStyleXfs count="7">
    <xf numFmtId="0" fontId="0" fillId="0" borderId="0"/>
    <xf numFmtId="164"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cellStyleXfs>
  <cellXfs count="390">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5" fontId="0" fillId="0" borderId="0" xfId="0" applyNumberFormat="1"/>
    <xf numFmtId="164" fontId="5" fillId="0" borderId="0" xfId="1" applyFont="1" applyFill="1" applyBorder="1" applyAlignment="1">
      <alignment horizontal="center" vertical="top" wrapText="1" readingOrder="1"/>
    </xf>
    <xf numFmtId="165" fontId="2" fillId="4" borderId="4" xfId="1" applyNumberFormat="1" applyFont="1" applyFill="1" applyBorder="1" applyAlignment="1">
      <alignment horizontal="center" vertical="center"/>
    </xf>
    <xf numFmtId="43" fontId="0" fillId="0" borderId="0" xfId="0" applyNumberFormat="1"/>
    <xf numFmtId="0" fontId="9" fillId="0" borderId="0" xfId="0" applyFont="1" applyAlignment="1">
      <alignment vertical="top" wrapText="1"/>
    </xf>
    <xf numFmtId="166" fontId="9" fillId="0" borderId="0" xfId="0" applyNumberFormat="1" applyFont="1" applyAlignment="1">
      <alignment vertical="top" wrapText="1"/>
    </xf>
    <xf numFmtId="0" fontId="8" fillId="0" borderId="0" xfId="0" applyFont="1" applyAlignment="1">
      <alignment vertical="top" wrapText="1"/>
    </xf>
    <xf numFmtId="164" fontId="0" fillId="0" borderId="0" xfId="1" applyFont="1" applyAlignment="1">
      <alignment horizontal="right"/>
    </xf>
    <xf numFmtId="168" fontId="2" fillId="4" borderId="4" xfId="1" applyNumberFormat="1" applyFont="1" applyFill="1" applyBorder="1" applyAlignment="1">
      <alignment horizontal="center" vertical="center"/>
    </xf>
    <xf numFmtId="168" fontId="2" fillId="4" borderId="4" xfId="1" applyNumberFormat="1" applyFont="1" applyFill="1" applyBorder="1" applyAlignment="1">
      <alignment horizontal="right" vertical="center"/>
    </xf>
    <xf numFmtId="168" fontId="2" fillId="4" borderId="2" xfId="1" applyNumberFormat="1" applyFont="1" applyFill="1" applyBorder="1" applyAlignment="1">
      <alignment horizontal="center" vertical="center"/>
    </xf>
    <xf numFmtId="168" fontId="3" fillId="0" borderId="5" xfId="1" applyNumberFormat="1" applyFont="1" applyBorder="1" applyAlignment="1">
      <alignment horizontal="right" vertical="center"/>
    </xf>
    <xf numFmtId="168" fontId="3" fillId="0" borderId="0" xfId="1" applyNumberFormat="1" applyFont="1" applyAlignment="1">
      <alignment horizontal="right" vertical="center"/>
    </xf>
    <xf numFmtId="168" fontId="0" fillId="0" borderId="0" xfId="1" applyNumberFormat="1" applyFont="1" applyAlignment="1">
      <alignment horizontal="right" vertical="center"/>
    </xf>
    <xf numFmtId="0" fontId="8" fillId="5" borderId="6" xfId="0" applyFont="1" applyFill="1" applyBorder="1" applyAlignment="1">
      <alignment vertical="top" wrapText="1"/>
    </xf>
    <xf numFmtId="0" fontId="8" fillId="5" borderId="6" xfId="0" applyFont="1" applyFill="1" applyBorder="1" applyAlignment="1">
      <alignment vertical="top"/>
    </xf>
    <xf numFmtId="164" fontId="8" fillId="5" borderId="6" xfId="1" applyFont="1" applyFill="1" applyBorder="1" applyAlignment="1">
      <alignment vertical="top" wrapText="1"/>
    </xf>
    <xf numFmtId="168" fontId="0" fillId="0" borderId="0" xfId="1" applyNumberFormat="1" applyFont="1" applyAlignment="1">
      <alignment horizontal="center" vertical="center"/>
    </xf>
    <xf numFmtId="168" fontId="2" fillId="3" borderId="4" xfId="1" applyNumberFormat="1" applyFont="1" applyFill="1" applyBorder="1" applyAlignment="1">
      <alignment horizontal="center" vertical="center"/>
    </xf>
    <xf numFmtId="0" fontId="3"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68" fontId="0" fillId="0" borderId="0" xfId="1" applyNumberFormat="1" applyFont="1" applyBorder="1" applyAlignment="1">
      <alignment horizontal="right" vertical="center"/>
    </xf>
    <xf numFmtId="168" fontId="0" fillId="0" borderId="0" xfId="0" applyNumberFormat="1" applyAlignment="1">
      <alignment horizontal="right" vertical="center"/>
    </xf>
    <xf numFmtId="168" fontId="1" fillId="0" borderId="0" xfId="1" applyNumberFormat="1" applyFont="1" applyAlignment="1">
      <alignment horizontal="right" vertical="center"/>
    </xf>
    <xf numFmtId="0" fontId="8" fillId="0" borderId="0" xfId="0" applyFont="1"/>
    <xf numFmtId="0" fontId="9" fillId="0" borderId="0" xfId="0" applyFont="1" applyAlignment="1">
      <alignment vertical="center"/>
    </xf>
    <xf numFmtId="0" fontId="0" fillId="0" borderId="0" xfId="0" applyAlignment="1">
      <alignment vertical="center"/>
    </xf>
    <xf numFmtId="0" fontId="9" fillId="0" borderId="0" xfId="0" applyFont="1" applyAlignment="1">
      <alignment horizontal="left" vertical="center"/>
    </xf>
    <xf numFmtId="165" fontId="2" fillId="4" borderId="2" xfId="4" applyNumberFormat="1" applyFont="1" applyFill="1" applyBorder="1" applyAlignment="1">
      <alignment horizontal="center" vertical="center"/>
    </xf>
    <xf numFmtId="165" fontId="2" fillId="4" borderId="7" xfId="4" applyNumberFormat="1" applyFont="1" applyFill="1" applyBorder="1" applyAlignment="1">
      <alignment horizontal="center" vertical="center"/>
    </xf>
    <xf numFmtId="165" fontId="2" fillId="4" borderId="8" xfId="4" applyNumberFormat="1" applyFont="1" applyFill="1" applyBorder="1" applyAlignment="1">
      <alignment horizontal="center" vertical="center"/>
    </xf>
    <xf numFmtId="165" fontId="2" fillId="4" borderId="4" xfId="4" applyNumberFormat="1" applyFont="1" applyFill="1" applyBorder="1" applyAlignment="1">
      <alignment horizontal="center" vertical="center"/>
    </xf>
    <xf numFmtId="0" fontId="0" fillId="0" borderId="0" xfId="0" applyAlignment="1">
      <alignment horizontal="left" indent="1"/>
    </xf>
    <xf numFmtId="165" fontId="3" fillId="0" borderId="5" xfId="4" applyNumberFormat="1" applyFont="1" applyBorder="1" applyAlignment="1">
      <alignment horizontal="right" vertical="center"/>
    </xf>
    <xf numFmtId="0" fontId="3" fillId="0" borderId="5" xfId="0" applyFont="1" applyBorder="1" applyAlignment="1">
      <alignment horizontal="left"/>
    </xf>
    <xf numFmtId="0" fontId="5" fillId="0" borderId="0" xfId="0" applyFont="1" applyAlignment="1">
      <alignment horizontal="right" vertical="top" readingOrder="1"/>
    </xf>
    <xf numFmtId="0" fontId="5" fillId="0" borderId="0" xfId="0" applyFont="1" applyAlignment="1">
      <alignment vertical="top" wrapText="1" readingOrder="1"/>
    </xf>
    <xf numFmtId="0" fontId="5" fillId="0" borderId="0" xfId="0" applyFont="1" applyAlignment="1">
      <alignment wrapText="1" readingOrder="1"/>
    </xf>
    <xf numFmtId="0" fontId="9" fillId="0" borderId="0" xfId="0" applyFont="1"/>
    <xf numFmtId="0" fontId="10" fillId="0" borderId="0" xfId="0" applyFont="1" applyAlignment="1">
      <alignment horizontal="right"/>
    </xf>
    <xf numFmtId="0" fontId="12" fillId="0" borderId="0" xfId="0" applyFont="1"/>
    <xf numFmtId="43" fontId="0" fillId="0" borderId="0" xfId="4" applyFont="1" applyBorder="1"/>
    <xf numFmtId="165" fontId="3" fillId="0" borderId="0" xfId="4" applyNumberFormat="1" applyFont="1" applyBorder="1" applyAlignment="1">
      <alignment horizontal="right" vertical="center"/>
    </xf>
    <xf numFmtId="0" fontId="7" fillId="0" borderId="0" xfId="0" applyFont="1" applyAlignment="1">
      <alignment vertical="top" wrapText="1" readingOrder="1"/>
    </xf>
    <xf numFmtId="0" fontId="6" fillId="0" borderId="0" xfId="0" applyFont="1" applyAlignment="1">
      <alignment vertical="top" wrapText="1" readingOrder="1"/>
    </xf>
    <xf numFmtId="0" fontId="4" fillId="0" borderId="0" xfId="0" applyFont="1" applyAlignment="1">
      <alignment vertical="center" wrapText="1" readingOrder="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applyAlignment="1">
      <alignment vertical="top" wrapText="1" readingOrder="1"/>
    </xf>
    <xf numFmtId="169" fontId="19" fillId="0" borderId="0" xfId="3" applyNumberFormat="1" applyFont="1" applyFill="1" applyBorder="1" applyAlignment="1">
      <alignment horizontal="right" vertical="center" wrapText="1" readingOrder="1"/>
    </xf>
    <xf numFmtId="0" fontId="19" fillId="0" borderId="0" xfId="0" applyFont="1" applyAlignment="1">
      <alignment horizontal="left" vertical="center" readingOrder="1"/>
    </xf>
    <xf numFmtId="165" fontId="0" fillId="0" borderId="0" xfId="4" applyNumberFormat="1" applyFont="1" applyAlignment="1">
      <alignment horizontal="right"/>
    </xf>
    <xf numFmtId="165" fontId="0" fillId="0" borderId="0" xfId="4" applyNumberFormat="1" applyFont="1" applyBorder="1" applyAlignment="1">
      <alignment horizontal="right"/>
    </xf>
    <xf numFmtId="165" fontId="0" fillId="0" borderId="6" xfId="4" applyNumberFormat="1" applyFont="1" applyBorder="1" applyAlignment="1">
      <alignment horizontal="right"/>
    </xf>
    <xf numFmtId="165" fontId="3" fillId="0" borderId="5" xfId="4" applyNumberFormat="1" applyFont="1" applyBorder="1" applyAlignment="1">
      <alignment horizontal="right"/>
    </xf>
    <xf numFmtId="0" fontId="10" fillId="0" borderId="0" xfId="0" applyFont="1"/>
    <xf numFmtId="165" fontId="0" fillId="0" borderId="10" xfId="4" applyNumberFormat="1" applyFont="1" applyBorder="1" applyAlignment="1">
      <alignment horizontal="right" vertical="center"/>
    </xf>
    <xf numFmtId="165" fontId="0" fillId="0" borderId="0" xfId="4" applyNumberFormat="1" applyFont="1" applyAlignment="1">
      <alignment horizontal="right" vertical="center"/>
    </xf>
    <xf numFmtId="0" fontId="3" fillId="0" borderId="0" xfId="0" applyFont="1"/>
    <xf numFmtId="0" fontId="20" fillId="0" borderId="0" xfId="0" applyFont="1"/>
    <xf numFmtId="0" fontId="21" fillId="0" borderId="0" xfId="0" applyFont="1" applyAlignment="1">
      <alignment vertical="top" wrapText="1" readingOrder="1"/>
    </xf>
    <xf numFmtId="0" fontId="21" fillId="0" borderId="0" xfId="0" applyFont="1" applyAlignment="1">
      <alignment vertical="center" wrapText="1" readingOrder="1"/>
    </xf>
    <xf numFmtId="0" fontId="22" fillId="0" borderId="0" xfId="0" applyFont="1"/>
    <xf numFmtId="0" fontId="23" fillId="0" borderId="0" xfId="0" applyFont="1" applyAlignment="1">
      <alignment vertical="center" wrapText="1" readingOrder="1"/>
    </xf>
    <xf numFmtId="0" fontId="24" fillId="0" borderId="0" xfId="0" applyFont="1" applyAlignment="1">
      <alignment vertical="center" wrapText="1" readingOrder="1"/>
    </xf>
    <xf numFmtId="0" fontId="25"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26" fillId="0" borderId="0" xfId="0" applyFont="1" applyAlignment="1">
      <alignment vertical="top" wrapText="1" readingOrder="1"/>
    </xf>
    <xf numFmtId="0" fontId="27" fillId="0" borderId="0" xfId="0" applyFont="1" applyAlignment="1">
      <alignment vertical="center" wrapText="1" readingOrder="1"/>
    </xf>
    <xf numFmtId="0" fontId="28" fillId="0" borderId="0" xfId="0" applyFont="1" applyAlignment="1">
      <alignment vertical="top" wrapText="1"/>
    </xf>
    <xf numFmtId="0" fontId="0" fillId="0" borderId="0" xfId="0" applyAlignment="1">
      <alignment horizontal="left" indent="2"/>
    </xf>
    <xf numFmtId="0" fontId="0" fillId="0" borderId="0" xfId="0" applyAlignment="1">
      <alignment horizontal="left" indent="3"/>
    </xf>
    <xf numFmtId="0" fontId="3" fillId="0" borderId="0" xfId="0" applyFont="1" applyAlignment="1">
      <alignment horizontal="left" indent="1"/>
    </xf>
    <xf numFmtId="164" fontId="0" fillId="0" borderId="0" xfId="5" applyFont="1"/>
    <xf numFmtId="164" fontId="9" fillId="0" borderId="0" xfId="5" applyFont="1" applyAlignment="1">
      <alignment vertical="top" wrapText="1"/>
    </xf>
    <xf numFmtId="164" fontId="8" fillId="5" borderId="6" xfId="5" applyFont="1" applyFill="1" applyBorder="1" applyAlignment="1">
      <alignment vertical="top" wrapText="1"/>
    </xf>
    <xf numFmtId="168" fontId="2" fillId="4" borderId="8"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Alignment="1">
      <alignment horizontal="right"/>
    </xf>
    <xf numFmtId="168" fontId="0" fillId="0" borderId="0" xfId="0" applyNumberFormat="1" applyAlignment="1">
      <alignment horizontal="right"/>
    </xf>
    <xf numFmtId="168" fontId="0" fillId="0" borderId="0" xfId="5" applyNumberFormat="1" applyFont="1" applyAlignment="1">
      <alignment horizontal="center"/>
    </xf>
    <xf numFmtId="168" fontId="3" fillId="0" borderId="0" xfId="5" applyNumberFormat="1" applyFont="1" applyAlignment="1">
      <alignment horizontal="right"/>
    </xf>
    <xf numFmtId="168" fontId="3" fillId="0" borderId="5" xfId="5" applyNumberFormat="1" applyFont="1" applyBorder="1" applyAlignment="1">
      <alignment horizontal="right"/>
    </xf>
    <xf numFmtId="168" fontId="0" fillId="0" borderId="0" xfId="5" applyNumberFormat="1" applyFont="1" applyBorder="1" applyAlignment="1">
      <alignment horizontal="right"/>
    </xf>
    <xf numFmtId="168" fontId="2" fillId="4" borderId="2" xfId="5" applyNumberFormat="1" applyFont="1" applyFill="1" applyBorder="1" applyAlignment="1">
      <alignment horizontal="center" vertical="center"/>
    </xf>
    <xf numFmtId="165" fontId="2" fillId="4" borderId="7" xfId="5" applyNumberFormat="1" applyFont="1" applyFill="1" applyBorder="1" applyAlignment="1">
      <alignment horizontal="center" vertical="center"/>
    </xf>
    <xf numFmtId="165" fontId="2" fillId="4" borderId="8" xfId="5" applyNumberFormat="1" applyFont="1" applyFill="1" applyBorder="1" applyAlignment="1">
      <alignment horizontal="center" vertical="center"/>
    </xf>
    <xf numFmtId="165" fontId="2" fillId="4" borderId="4" xfId="5" applyNumberFormat="1" applyFont="1" applyFill="1" applyBorder="1" applyAlignment="1">
      <alignment horizontal="center" vertical="center"/>
    </xf>
    <xf numFmtId="164" fontId="0" fillId="0" borderId="0" xfId="5" applyFont="1" applyAlignment="1">
      <alignment horizontal="right"/>
    </xf>
    <xf numFmtId="164" fontId="5" fillId="0" borderId="0" xfId="5" applyFont="1" applyFill="1" applyBorder="1" applyAlignment="1">
      <alignment horizontal="center" vertical="top" wrapText="1" readingOrder="1"/>
    </xf>
    <xf numFmtId="0" fontId="8" fillId="5" borderId="0" xfId="0" applyFont="1" applyFill="1" applyAlignment="1">
      <alignment vertical="top"/>
    </xf>
    <xf numFmtId="164" fontId="8" fillId="5" borderId="0" xfId="1" applyFont="1" applyFill="1" applyBorder="1" applyAlignment="1">
      <alignment vertical="top" wrapText="1"/>
    </xf>
    <xf numFmtId="0" fontId="2" fillId="6" borderId="4" xfId="0" applyFont="1" applyFill="1" applyBorder="1" applyAlignment="1">
      <alignment horizontal="center" vertical="center"/>
    </xf>
    <xf numFmtId="168" fontId="2" fillId="6" borderId="4" xfId="1" applyNumberFormat="1" applyFont="1" applyFill="1" applyBorder="1" applyAlignment="1">
      <alignment horizontal="center" vertical="center"/>
    </xf>
    <xf numFmtId="168" fontId="2" fillId="7" borderId="4" xfId="1" applyNumberFormat="1" applyFont="1" applyFill="1" applyBorder="1" applyAlignment="1">
      <alignment horizontal="center" vertical="center"/>
    </xf>
    <xf numFmtId="168" fontId="0" fillId="0" borderId="0" xfId="0" applyNumberFormat="1"/>
    <xf numFmtId="168" fontId="2" fillId="6" borderId="4" xfId="0" applyNumberFormat="1" applyFont="1" applyFill="1" applyBorder="1" applyAlignment="1">
      <alignment horizontal="center" vertical="center"/>
    </xf>
    <xf numFmtId="168" fontId="0" fillId="0" borderId="0" xfId="1" applyNumberFormat="1" applyFont="1"/>
    <xf numFmtId="168" fontId="3" fillId="0" borderId="0" xfId="1" applyNumberFormat="1" applyFont="1" applyFill="1" applyBorder="1" applyAlignment="1">
      <alignment horizontal="right" vertical="center"/>
    </xf>
    <xf numFmtId="168" fontId="1" fillId="0" borderId="0" xfId="1" applyNumberFormat="1" applyFont="1" applyFill="1" applyBorder="1" applyAlignment="1">
      <alignment horizontal="right" vertical="center"/>
    </xf>
    <xf numFmtId="0" fontId="3" fillId="5" borderId="0" xfId="0" applyFont="1" applyFill="1" applyAlignment="1">
      <alignment horizontal="left" vertical="center" wrapText="1"/>
    </xf>
    <xf numFmtId="168" fontId="0" fillId="5" borderId="0" xfId="1" applyNumberFormat="1" applyFont="1" applyFill="1" applyAlignment="1">
      <alignment horizontal="right" vertical="center"/>
    </xf>
    <xf numFmtId="168" fontId="3" fillId="5" borderId="0" xfId="1" applyNumberFormat="1" applyFont="1" applyFill="1" applyBorder="1" applyAlignment="1">
      <alignment horizontal="right" vertical="center"/>
    </xf>
    <xf numFmtId="0" fontId="0" fillId="5" borderId="0" xfId="0" applyFill="1" applyAlignment="1">
      <alignment horizontal="left" vertical="center" wrapText="1"/>
    </xf>
    <xf numFmtId="168" fontId="3" fillId="5" borderId="0" xfId="1" applyNumberFormat="1" applyFont="1" applyFill="1" applyAlignment="1">
      <alignment horizontal="right" vertical="center"/>
    </xf>
    <xf numFmtId="168" fontId="9" fillId="0" borderId="0" xfId="1" applyNumberFormat="1" applyFont="1" applyAlignment="1">
      <alignment vertical="top" wrapText="1"/>
    </xf>
    <xf numFmtId="171" fontId="0" fillId="0" borderId="0" xfId="0" applyNumberFormat="1"/>
    <xf numFmtId="164" fontId="0" fillId="0" borderId="0" xfId="0" applyNumberFormat="1"/>
    <xf numFmtId="164" fontId="0" fillId="0" borderId="0" xfId="1" applyFont="1" applyFill="1" applyBorder="1" applyAlignment="1">
      <alignment horizontal="right" vertical="center"/>
    </xf>
    <xf numFmtId="164" fontId="0" fillId="0" borderId="0" xfId="1" applyFont="1" applyAlignment="1">
      <alignment horizontal="left" vertical="center" wrapText="1"/>
    </xf>
    <xf numFmtId="171" fontId="8" fillId="5" borderId="0" xfId="0" applyNumberFormat="1" applyFont="1" applyFill="1" applyAlignment="1">
      <alignment vertical="top" wrapText="1"/>
    </xf>
    <xf numFmtId="0" fontId="0" fillId="0" borderId="0" xfId="0" applyAlignment="1">
      <alignment horizontal="left" vertical="center" wrapText="1" indent="1"/>
    </xf>
    <xf numFmtId="172" fontId="1" fillId="0" borderId="0" xfId="4" applyNumberFormat="1" applyFont="1" applyAlignment="1">
      <alignment horizontal="center"/>
    </xf>
    <xf numFmtId="172" fontId="3" fillId="0" borderId="5" xfId="1" applyNumberFormat="1" applyFont="1" applyBorder="1" applyAlignment="1">
      <alignment horizontal="right" vertical="center"/>
    </xf>
    <xf numFmtId="172" fontId="0" fillId="0" borderId="0" xfId="1" applyNumberFormat="1" applyFont="1" applyBorder="1" applyAlignment="1">
      <alignment horizontal="right" vertical="center"/>
    </xf>
    <xf numFmtId="172" fontId="2" fillId="4" borderId="4" xfId="1" applyNumberFormat="1" applyFont="1" applyFill="1" applyBorder="1" applyAlignment="1">
      <alignment horizontal="right" vertical="center"/>
    </xf>
    <xf numFmtId="172" fontId="0" fillId="0" borderId="0" xfId="0" applyNumberFormat="1" applyAlignment="1">
      <alignment horizontal="right" vertical="center"/>
    </xf>
    <xf numFmtId="172" fontId="3" fillId="0" borderId="0" xfId="1" applyNumberFormat="1" applyFont="1" applyAlignment="1">
      <alignment horizontal="right" vertical="center"/>
    </xf>
    <xf numFmtId="172" fontId="0" fillId="0" borderId="0" xfId="1" applyNumberFormat="1" applyFont="1" applyAlignment="1">
      <alignment horizontal="right" vertical="center"/>
    </xf>
    <xf numFmtId="172" fontId="1" fillId="0" borderId="0" xfId="1" applyNumberFormat="1" applyFont="1" applyAlignment="1">
      <alignment horizontal="right" vertical="center"/>
    </xf>
    <xf numFmtId="172" fontId="2" fillId="4" borderId="4" xfId="1" applyNumberFormat="1" applyFont="1" applyFill="1" applyBorder="1" applyAlignment="1">
      <alignment horizontal="center" vertical="center"/>
    </xf>
    <xf numFmtId="172" fontId="2" fillId="3" borderId="4" xfId="1" applyNumberFormat="1" applyFont="1" applyFill="1" applyBorder="1" applyAlignment="1">
      <alignment horizontal="center" vertical="center"/>
    </xf>
    <xf numFmtId="172" fontId="0" fillId="0" borderId="0" xfId="1" applyNumberFormat="1" applyFont="1" applyAlignment="1">
      <alignment horizontal="center" vertical="center"/>
    </xf>
    <xf numFmtId="172" fontId="3" fillId="0" borderId="0" xfId="1" applyNumberFormat="1" applyFont="1" applyBorder="1" applyAlignment="1">
      <alignment horizontal="right" vertical="center"/>
    </xf>
    <xf numFmtId="0" fontId="0" fillId="5" borderId="0" xfId="0" applyFill="1" applyAlignment="1">
      <alignment vertical="top" wrapText="1"/>
    </xf>
    <xf numFmtId="0" fontId="8" fillId="5" borderId="0" xfId="0" applyFont="1" applyFill="1" applyAlignment="1">
      <alignment vertical="top" wrapText="1"/>
    </xf>
    <xf numFmtId="0" fontId="0" fillId="0" borderId="0" xfId="0" applyAlignment="1">
      <alignment vertical="top" wrapText="1"/>
    </xf>
    <xf numFmtId="0" fontId="3" fillId="0" borderId="0" xfId="0" applyFont="1" applyAlignment="1">
      <alignment horizontal="left" vertical="center"/>
    </xf>
    <xf numFmtId="172" fontId="3" fillId="0" borderId="0" xfId="4" applyNumberFormat="1" applyFont="1" applyAlignment="1">
      <alignment horizontal="center"/>
    </xf>
    <xf numFmtId="164" fontId="3" fillId="0" borderId="0" xfId="1" applyFont="1"/>
    <xf numFmtId="164" fontId="3" fillId="0" borderId="0" xfId="0" applyNumberFormat="1" applyFont="1"/>
    <xf numFmtId="164" fontId="1" fillId="0" borderId="0" xfId="1" applyFont="1"/>
    <xf numFmtId="172" fontId="1" fillId="0" borderId="0" xfId="1" applyNumberFormat="1" applyFont="1" applyBorder="1" applyAlignment="1">
      <alignment horizontal="right" vertical="center"/>
    </xf>
    <xf numFmtId="0" fontId="3" fillId="0" borderId="0" xfId="0" applyFont="1" applyAlignment="1">
      <alignment horizontal="left"/>
    </xf>
    <xf numFmtId="172" fontId="3" fillId="0" borderId="0" xfId="1" applyNumberFormat="1" applyFont="1" applyBorder="1" applyAlignment="1">
      <alignment horizontal="left" vertical="center"/>
    </xf>
    <xf numFmtId="164" fontId="3" fillId="0" borderId="0" xfId="1" applyFont="1" applyAlignment="1">
      <alignment horizontal="left"/>
    </xf>
    <xf numFmtId="164" fontId="3" fillId="0" borderId="0" xfId="0" applyNumberFormat="1" applyFont="1" applyAlignment="1">
      <alignment horizontal="left"/>
    </xf>
    <xf numFmtId="164" fontId="0" fillId="0" borderId="0" xfId="1" applyFont="1" applyBorder="1"/>
    <xf numFmtId="0" fontId="3" fillId="0" borderId="0" xfId="0" applyFont="1" applyAlignment="1">
      <alignment horizontal="left" vertical="center" indent="1"/>
    </xf>
    <xf numFmtId="0" fontId="3" fillId="0" borderId="0" xfId="0" applyFont="1" applyAlignment="1">
      <alignment horizontal="left" vertical="center" indent="2"/>
    </xf>
    <xf numFmtId="0" fontId="0" fillId="0" borderId="0" xfId="0" applyAlignment="1">
      <alignment horizontal="left" vertical="center" indent="4"/>
    </xf>
    <xf numFmtId="172" fontId="3" fillId="0" borderId="0" xfId="4" applyNumberFormat="1" applyFont="1" applyBorder="1" applyAlignment="1">
      <alignment horizontal="center"/>
    </xf>
    <xf numFmtId="172" fontId="1" fillId="0" borderId="0" xfId="4" applyNumberFormat="1" applyFont="1" applyBorder="1" applyAlignment="1">
      <alignment horizontal="center"/>
    </xf>
    <xf numFmtId="170" fontId="0" fillId="0" borderId="0" xfId="1" applyNumberFormat="1" applyFont="1" applyAlignment="1">
      <alignment horizontal="right" vertical="center"/>
    </xf>
    <xf numFmtId="0" fontId="2" fillId="2" borderId="2" xfId="0" applyFont="1" applyFill="1" applyBorder="1" applyAlignment="1">
      <alignment horizontal="left" vertical="center"/>
    </xf>
    <xf numFmtId="0" fontId="5" fillId="0" borderId="0" xfId="0" applyFont="1" applyAlignment="1">
      <alignment horizontal="center" vertical="top" wrapText="1" readingOrder="1"/>
    </xf>
    <xf numFmtId="164" fontId="2" fillId="3" borderId="13" xfId="1" applyFont="1" applyFill="1" applyBorder="1" applyAlignment="1">
      <alignment horizontal="center" vertical="center" wrapText="1"/>
    </xf>
    <xf numFmtId="164" fontId="2" fillId="3" borderId="3" xfId="1" applyFont="1" applyFill="1" applyBorder="1" applyAlignment="1">
      <alignment vertical="center" wrapText="1"/>
    </xf>
    <xf numFmtId="0" fontId="31" fillId="0" borderId="0" xfId="0" applyFont="1"/>
    <xf numFmtId="0" fontId="31" fillId="0" borderId="16" xfId="0" applyFont="1" applyBorder="1"/>
    <xf numFmtId="0" fontId="31" fillId="0" borderId="17" xfId="0" applyFont="1" applyBorder="1"/>
    <xf numFmtId="0" fontId="31" fillId="0" borderId="18" xfId="0" applyFont="1" applyBorder="1" applyAlignment="1">
      <alignment wrapText="1" readingOrder="1"/>
    </xf>
    <xf numFmtId="0" fontId="31" fillId="0" borderId="0" xfId="0" applyFont="1" applyAlignment="1">
      <alignment wrapText="1" readingOrder="1"/>
    </xf>
    <xf numFmtId="0" fontId="35" fillId="9" borderId="18" xfId="0" applyFont="1" applyFill="1" applyBorder="1" applyAlignment="1">
      <alignment wrapText="1"/>
    </xf>
    <xf numFmtId="0" fontId="35" fillId="9" borderId="22" xfId="0" applyFont="1" applyFill="1" applyBorder="1" applyAlignment="1">
      <alignment wrapText="1"/>
    </xf>
    <xf numFmtId="0" fontId="35" fillId="10" borderId="23" xfId="0" applyFont="1" applyFill="1" applyBorder="1"/>
    <xf numFmtId="0" fontId="35" fillId="10" borderId="24" xfId="0" applyFont="1" applyFill="1" applyBorder="1"/>
    <xf numFmtId="0" fontId="35" fillId="10" borderId="17" xfId="0" applyFont="1" applyFill="1" applyBorder="1"/>
    <xf numFmtId="0" fontId="36" fillId="0" borderId="25" xfId="0" applyFont="1" applyBorder="1"/>
    <xf numFmtId="173" fontId="36" fillId="0" borderId="25" xfId="0" applyNumberFormat="1" applyFont="1" applyBorder="1"/>
    <xf numFmtId="0" fontId="36" fillId="0" borderId="0" xfId="0" applyFont="1"/>
    <xf numFmtId="173" fontId="36" fillId="0" borderId="0" xfId="0" applyNumberFormat="1" applyFont="1"/>
    <xf numFmtId="173" fontId="31" fillId="0" borderId="0" xfId="0" applyNumberFormat="1" applyFont="1"/>
    <xf numFmtId="0" fontId="35" fillId="8" borderId="16" xfId="0" applyFont="1" applyFill="1" applyBorder="1"/>
    <xf numFmtId="173" fontId="35" fillId="9" borderId="20" xfId="0" applyNumberFormat="1" applyFont="1" applyFill="1" applyBorder="1"/>
    <xf numFmtId="173" fontId="35" fillId="10" borderId="26" xfId="0" applyNumberFormat="1" applyFont="1" applyFill="1" applyBorder="1"/>
    <xf numFmtId="0" fontId="35" fillId="9" borderId="20" xfId="0" applyFont="1" applyFill="1" applyBorder="1"/>
    <xf numFmtId="0" fontId="35" fillId="9" borderId="26" xfId="0" applyFont="1" applyFill="1" applyBorder="1"/>
    <xf numFmtId="0" fontId="35" fillId="10" borderId="26" xfId="0" applyFont="1" applyFill="1" applyBorder="1"/>
    <xf numFmtId="173" fontId="36" fillId="0" borderId="25" xfId="0" applyNumberFormat="1" applyFont="1" applyBorder="1" applyAlignment="1">
      <alignment horizontal="right"/>
    </xf>
    <xf numFmtId="173" fontId="31" fillId="0" borderId="0" xfId="0" applyNumberFormat="1" applyFont="1" applyAlignment="1">
      <alignment horizontal="right"/>
    </xf>
    <xf numFmtId="0" fontId="37" fillId="0" borderId="0" xfId="0" applyFont="1" applyAlignment="1">
      <alignment wrapText="1"/>
    </xf>
    <xf numFmtId="0" fontId="3" fillId="0" borderId="0" xfId="0" applyFont="1" applyAlignment="1">
      <alignment horizontal="left" indent="2"/>
    </xf>
    <xf numFmtId="0" fontId="3" fillId="5" borderId="0" xfId="0" applyFont="1" applyFill="1" applyAlignment="1">
      <alignment horizontal="left" vertical="center"/>
    </xf>
    <xf numFmtId="172" fontId="3" fillId="5" borderId="0" xfId="1" applyNumberFormat="1" applyFont="1" applyFill="1" applyBorder="1" applyAlignment="1">
      <alignment horizontal="right" vertical="center"/>
    </xf>
    <xf numFmtId="164" fontId="3" fillId="5" borderId="0" xfId="1" applyFont="1" applyFill="1"/>
    <xf numFmtId="164" fontId="3" fillId="5" borderId="0" xfId="0" applyNumberFormat="1" applyFont="1" applyFill="1"/>
    <xf numFmtId="0" fontId="3" fillId="5" borderId="0" xfId="0" applyFont="1" applyFill="1"/>
    <xf numFmtId="0" fontId="3" fillId="0" borderId="0" xfId="0" applyFont="1" applyAlignment="1">
      <alignment horizontal="left" indent="3"/>
    </xf>
    <xf numFmtId="0" fontId="0" fillId="0" borderId="0" xfId="0" applyAlignment="1">
      <alignment horizontal="left" indent="4"/>
    </xf>
    <xf numFmtId="172" fontId="0" fillId="0" borderId="0" xfId="1" applyNumberFormat="1" applyFont="1" applyFill="1" applyBorder="1" applyAlignment="1">
      <alignment horizontal="right" vertical="center"/>
    </xf>
    <xf numFmtId="172" fontId="3" fillId="0" borderId="0" xfId="1" applyNumberFormat="1" applyFont="1" applyFill="1" applyBorder="1" applyAlignment="1">
      <alignment horizontal="right" vertical="center"/>
    </xf>
    <xf numFmtId="172" fontId="1" fillId="0" borderId="0" xfId="1" applyNumberFormat="1" applyFont="1" applyFill="1" applyBorder="1" applyAlignment="1">
      <alignment horizontal="right" vertical="center"/>
    </xf>
    <xf numFmtId="172" fontId="0" fillId="0" borderId="0" xfId="1" quotePrefix="1" applyNumberFormat="1" applyFont="1" applyBorder="1" applyAlignment="1">
      <alignment horizontal="right" vertical="center"/>
    </xf>
    <xf numFmtId="172" fontId="3" fillId="0" borderId="5" xfId="1" applyNumberFormat="1" applyFont="1" applyFill="1" applyBorder="1" applyAlignment="1">
      <alignment horizontal="right" vertical="center"/>
    </xf>
    <xf numFmtId="164" fontId="8" fillId="0" borderId="0" xfId="1" applyFont="1" applyBorder="1" applyAlignment="1">
      <alignment vertical="top" wrapText="1"/>
    </xf>
    <xf numFmtId="39" fontId="3" fillId="0" borderId="0" xfId="0" applyNumberFormat="1" applyFont="1"/>
    <xf numFmtId="173" fontId="3" fillId="0" borderId="5" xfId="4" applyNumberFormat="1" applyFont="1" applyBorder="1" applyAlignment="1">
      <alignment horizontal="left"/>
    </xf>
    <xf numFmtId="173" fontId="3" fillId="0" borderId="5" xfId="4" applyNumberFormat="1" applyFont="1" applyBorder="1" applyAlignment="1">
      <alignment horizontal="right" vertical="center"/>
    </xf>
    <xf numFmtId="173" fontId="0" fillId="0" borderId="0" xfId="4" applyNumberFormat="1" applyFont="1" applyBorder="1" applyAlignment="1">
      <alignment horizontal="left" indent="1"/>
    </xf>
    <xf numFmtId="173" fontId="0" fillId="0" borderId="0" xfId="0" applyNumberFormat="1"/>
    <xf numFmtId="173" fontId="2" fillId="3" borderId="2" xfId="4" applyNumberFormat="1" applyFont="1" applyFill="1" applyBorder="1" applyAlignment="1">
      <alignment horizontal="center" vertical="center"/>
    </xf>
    <xf numFmtId="173" fontId="2" fillId="3" borderId="4" xfId="4" applyNumberFormat="1" applyFont="1" applyFill="1" applyBorder="1" applyAlignment="1">
      <alignment horizontal="center" vertical="center"/>
    </xf>
    <xf numFmtId="173" fontId="2" fillId="4" borderId="4" xfId="4" applyNumberFormat="1" applyFont="1" applyFill="1" applyBorder="1" applyAlignment="1">
      <alignment horizontal="center" vertical="center"/>
    </xf>
    <xf numFmtId="173" fontId="2" fillId="4" borderId="8" xfId="4" applyNumberFormat="1" applyFont="1" applyFill="1" applyBorder="1" applyAlignment="1">
      <alignment horizontal="center" vertical="center"/>
    </xf>
    <xf numFmtId="173" fontId="2" fillId="4" borderId="7" xfId="4" applyNumberFormat="1" applyFont="1" applyFill="1" applyBorder="1" applyAlignment="1">
      <alignment horizontal="center" vertical="center"/>
    </xf>
    <xf numFmtId="173" fontId="2" fillId="4" borderId="2" xfId="4" applyNumberFormat="1" applyFont="1" applyFill="1" applyBorder="1" applyAlignment="1">
      <alignment horizontal="center" vertical="center"/>
    </xf>
    <xf numFmtId="173" fontId="0" fillId="0" borderId="0" xfId="0" applyNumberFormat="1" applyAlignment="1">
      <alignment horizontal="left" indent="1"/>
    </xf>
    <xf numFmtId="173" fontId="3" fillId="0" borderId="5" xfId="4" applyNumberFormat="1" applyFont="1" applyBorder="1" applyAlignment="1"/>
    <xf numFmtId="173" fontId="0" fillId="0" borderId="0" xfId="4" applyNumberFormat="1" applyFont="1" applyBorder="1" applyAlignment="1"/>
    <xf numFmtId="173" fontId="2" fillId="3" borderId="2" xfId="4" applyNumberFormat="1" applyFont="1" applyFill="1" applyBorder="1" applyAlignment="1"/>
    <xf numFmtId="173" fontId="2" fillId="3" borderId="4" xfId="4" applyNumberFormat="1" applyFont="1" applyFill="1" applyBorder="1" applyAlignment="1"/>
    <xf numFmtId="173" fontId="2" fillId="4" borderId="4" xfId="4" applyNumberFormat="1" applyFont="1" applyFill="1" applyBorder="1" applyAlignment="1"/>
    <xf numFmtId="173" fontId="2" fillId="4" borderId="8" xfId="4" applyNumberFormat="1" applyFont="1" applyFill="1" applyBorder="1" applyAlignment="1"/>
    <xf numFmtId="173" fontId="2" fillId="4" borderId="7" xfId="4" applyNumberFormat="1" applyFont="1" applyFill="1" applyBorder="1" applyAlignment="1"/>
    <xf numFmtId="173" fontId="2" fillId="4" borderId="2" xfId="4" applyNumberFormat="1" applyFont="1" applyFill="1" applyBorder="1" applyAlignment="1"/>
    <xf numFmtId="173" fontId="0" fillId="0" borderId="0" xfId="4" applyNumberFormat="1" applyFont="1" applyFill="1" applyBorder="1" applyAlignment="1"/>
    <xf numFmtId="164" fontId="0" fillId="0" borderId="0" xfId="1" applyFont="1" applyAlignment="1"/>
    <xf numFmtId="164" fontId="0" fillId="0" borderId="0" xfId="1" applyFont="1" applyBorder="1" applyAlignment="1"/>
    <xf numFmtId="164" fontId="3" fillId="0" borderId="5" xfId="1" applyFont="1" applyBorder="1" applyAlignment="1"/>
    <xf numFmtId="164" fontId="0" fillId="0" borderId="0" xfId="1" applyFont="1" applyBorder="1" applyAlignment="1">
      <alignment horizontal="left" indent="1"/>
    </xf>
    <xf numFmtId="164" fontId="3" fillId="0" borderId="5" xfId="1" applyFont="1" applyBorder="1" applyAlignment="1">
      <alignment horizontal="right" vertical="center"/>
    </xf>
    <xf numFmtId="173" fontId="3" fillId="0" borderId="5" xfId="4" applyNumberFormat="1" applyFont="1" applyBorder="1" applyAlignment="1">
      <alignment horizontal="right"/>
    </xf>
    <xf numFmtId="173" fontId="0" fillId="0" borderId="0" xfId="4" applyNumberFormat="1" applyFont="1" applyBorder="1" applyAlignment="1">
      <alignment horizontal="right" indent="1"/>
    </xf>
    <xf numFmtId="173" fontId="0" fillId="0" borderId="0" xfId="0" applyNumberFormat="1" applyAlignment="1">
      <alignment horizontal="right"/>
    </xf>
    <xf numFmtId="164" fontId="0" fillId="0" borderId="0" xfId="1" applyFont="1" applyBorder="1" applyAlignment="1">
      <alignment horizontal="right" indent="1"/>
    </xf>
    <xf numFmtId="173" fontId="2" fillId="3" borderId="2" xfId="4" applyNumberFormat="1" applyFont="1" applyFill="1" applyBorder="1" applyAlignment="1">
      <alignment horizontal="right" vertical="center"/>
    </xf>
    <xf numFmtId="173" fontId="2" fillId="3" borderId="4" xfId="4" applyNumberFormat="1" applyFont="1" applyFill="1" applyBorder="1" applyAlignment="1">
      <alignment horizontal="right" vertical="center"/>
    </xf>
    <xf numFmtId="173" fontId="2" fillId="4" borderId="4" xfId="4" applyNumberFormat="1" applyFont="1" applyFill="1" applyBorder="1" applyAlignment="1">
      <alignment horizontal="right" vertical="center"/>
    </xf>
    <xf numFmtId="173" fontId="2" fillId="4" borderId="8" xfId="4" applyNumberFormat="1" applyFont="1" applyFill="1" applyBorder="1" applyAlignment="1">
      <alignment horizontal="right" vertical="center"/>
    </xf>
    <xf numFmtId="173" fontId="2" fillId="4" borderId="7" xfId="4" applyNumberFormat="1" applyFont="1" applyFill="1" applyBorder="1" applyAlignment="1">
      <alignment horizontal="right" vertical="center"/>
    </xf>
    <xf numFmtId="173" fontId="2" fillId="4" borderId="2" xfId="4" applyNumberFormat="1" applyFont="1" applyFill="1" applyBorder="1" applyAlignment="1">
      <alignment horizontal="right" vertical="center"/>
    </xf>
    <xf numFmtId="173" fontId="0" fillId="0" borderId="0" xfId="0" applyNumberFormat="1" applyAlignment="1">
      <alignment horizontal="right" indent="1"/>
    </xf>
    <xf numFmtId="165" fontId="0" fillId="0" borderId="0" xfId="0" applyNumberFormat="1" applyAlignment="1">
      <alignment horizontal="right"/>
    </xf>
    <xf numFmtId="173" fontId="0" fillId="0" borderId="0" xfId="4" applyNumberFormat="1" applyFont="1" applyFill="1" applyBorder="1" applyAlignment="1">
      <alignment horizontal="right" indent="1"/>
    </xf>
    <xf numFmtId="173" fontId="3" fillId="0" borderId="0" xfId="4" applyNumberFormat="1" applyFont="1" applyFill="1" applyBorder="1" applyAlignment="1">
      <alignment horizontal="right" vertical="center"/>
    </xf>
    <xf numFmtId="165" fontId="0" fillId="0" borderId="0" xfId="4" applyNumberFormat="1" applyFont="1" applyBorder="1" applyAlignment="1">
      <alignment horizontal="right" indent="1"/>
    </xf>
    <xf numFmtId="165" fontId="2" fillId="3" borderId="2" xfId="4" applyNumberFormat="1" applyFont="1" applyFill="1" applyBorder="1" applyAlignment="1">
      <alignment horizontal="right" vertical="center"/>
    </xf>
    <xf numFmtId="165" fontId="2" fillId="3" borderId="4" xfId="4" applyNumberFormat="1" applyFont="1" applyFill="1" applyBorder="1" applyAlignment="1">
      <alignment horizontal="right" vertical="center"/>
    </xf>
    <xf numFmtId="165" fontId="2" fillId="4" borderId="4" xfId="4" applyNumberFormat="1" applyFont="1" applyFill="1" applyBorder="1" applyAlignment="1">
      <alignment horizontal="right" vertical="center"/>
    </xf>
    <xf numFmtId="165" fontId="2" fillId="4" borderId="8" xfId="4" applyNumberFormat="1" applyFont="1" applyFill="1" applyBorder="1" applyAlignment="1">
      <alignment horizontal="right" vertical="center"/>
    </xf>
    <xf numFmtId="165" fontId="2" fillId="4" borderId="7" xfId="4" applyNumberFormat="1" applyFont="1" applyFill="1" applyBorder="1" applyAlignment="1">
      <alignment horizontal="right" vertical="center"/>
    </xf>
    <xf numFmtId="165" fontId="2" fillId="4" borderId="2" xfId="4" applyNumberFormat="1" applyFont="1" applyFill="1" applyBorder="1" applyAlignment="1">
      <alignment horizontal="right" vertical="center"/>
    </xf>
    <xf numFmtId="173" fontId="0" fillId="0" borderId="0" xfId="4" applyNumberFormat="1" applyFont="1" applyBorder="1" applyAlignment="1">
      <alignment horizontal="right"/>
    </xf>
    <xf numFmtId="164" fontId="1" fillId="0" borderId="0" xfId="1" applyFont="1" applyBorder="1" applyAlignment="1">
      <alignment horizontal="right" vertical="center"/>
    </xf>
    <xf numFmtId="164" fontId="0" fillId="0" borderId="0" xfId="1" applyFont="1" applyBorder="1" applyAlignment="1">
      <alignment horizontal="right"/>
    </xf>
    <xf numFmtId="168" fontId="0" fillId="0" borderId="0" xfId="1" applyNumberFormat="1" applyFont="1" applyBorder="1" applyAlignment="1">
      <alignment horizontal="right"/>
    </xf>
    <xf numFmtId="164" fontId="3" fillId="0" borderId="5" xfId="1" applyFont="1" applyBorder="1" applyAlignment="1">
      <alignment horizontal="right"/>
    </xf>
    <xf numFmtId="0" fontId="0" fillId="0" borderId="0" xfId="0" applyAlignment="1">
      <alignment horizontal="right" indent="1"/>
    </xf>
    <xf numFmtId="168" fontId="0" fillId="0" borderId="0" xfId="1" applyNumberFormat="1" applyFont="1" applyBorder="1" applyAlignment="1">
      <alignment horizontal="right" indent="1"/>
    </xf>
    <xf numFmtId="43" fontId="0" fillId="0" borderId="0" xfId="0" applyNumberFormat="1" applyAlignment="1">
      <alignment horizontal="right"/>
    </xf>
    <xf numFmtId="0" fontId="13" fillId="0" borderId="0" xfId="0" applyFont="1" applyAlignment="1">
      <alignment horizontal="right"/>
    </xf>
    <xf numFmtId="0" fontId="9" fillId="0" borderId="0" xfId="0" applyFont="1" applyAlignment="1">
      <alignment horizontal="right" vertical="center"/>
    </xf>
    <xf numFmtId="0" fontId="0" fillId="0" borderId="0" xfId="0" applyAlignment="1">
      <alignment horizontal="right" vertical="center"/>
    </xf>
    <xf numFmtId="168" fontId="2" fillId="3" borderId="4" xfId="1" applyNumberFormat="1" applyFont="1" applyFill="1" applyBorder="1" applyAlignment="1">
      <alignment horizontal="right" vertical="center"/>
    </xf>
    <xf numFmtId="168" fontId="0" fillId="0" borderId="0" xfId="1" applyNumberFormat="1" applyFont="1" applyAlignment="1">
      <alignment horizontal="right"/>
    </xf>
    <xf numFmtId="168" fontId="2" fillId="6" borderId="4" xfId="1" applyNumberFormat="1" applyFont="1" applyFill="1" applyBorder="1" applyAlignment="1">
      <alignment horizontal="right" vertical="center"/>
    </xf>
    <xf numFmtId="168" fontId="2" fillId="6" borderId="4" xfId="0" applyNumberFormat="1" applyFont="1" applyFill="1" applyBorder="1" applyAlignment="1">
      <alignment horizontal="right" vertical="center"/>
    </xf>
    <xf numFmtId="168" fontId="2" fillId="3" borderId="4" xfId="5" applyNumberFormat="1" applyFont="1" applyFill="1" applyBorder="1" applyAlignment="1">
      <alignment horizontal="right" vertical="center"/>
    </xf>
    <xf numFmtId="165" fontId="3" fillId="0" borderId="5" xfId="2" applyNumberFormat="1" applyFont="1" applyBorder="1" applyAlignment="1">
      <alignment horizontal="right"/>
    </xf>
    <xf numFmtId="165" fontId="3" fillId="0" borderId="5" xfId="0" applyNumberFormat="1" applyFont="1" applyBorder="1" applyAlignment="1">
      <alignment horizontal="right"/>
    </xf>
    <xf numFmtId="165" fontId="3" fillId="0" borderId="0" xfId="0" applyNumberFormat="1" applyFont="1" applyAlignment="1">
      <alignment horizontal="right"/>
    </xf>
    <xf numFmtId="170" fontId="3" fillId="0" borderId="5" xfId="2" applyNumberFormat="1" applyFont="1" applyBorder="1" applyAlignment="1">
      <alignment horizontal="right"/>
    </xf>
    <xf numFmtId="170" fontId="0" fillId="0" borderId="0" xfId="2" applyNumberFormat="1" applyFont="1" applyAlignment="1">
      <alignment horizontal="right"/>
    </xf>
    <xf numFmtId="0" fontId="3" fillId="0" borderId="0" xfId="0" applyFont="1" applyAlignment="1">
      <alignment horizontal="right"/>
    </xf>
    <xf numFmtId="0" fontId="19" fillId="0" borderId="0" xfId="0" applyFont="1" applyAlignment="1">
      <alignment horizontal="right" vertical="center" readingOrder="1"/>
    </xf>
    <xf numFmtId="0" fontId="18" fillId="0" borderId="0" xfId="0" applyFont="1" applyAlignment="1">
      <alignment horizontal="right" vertical="top" wrapText="1" readingOrder="1"/>
    </xf>
    <xf numFmtId="0" fontId="17" fillId="0" borderId="0" xfId="0" applyFont="1" applyAlignment="1">
      <alignment horizontal="right"/>
    </xf>
    <xf numFmtId="0" fontId="15" fillId="0" borderId="0" xfId="0" applyFont="1" applyAlignment="1">
      <alignment horizontal="right"/>
    </xf>
    <xf numFmtId="0" fontId="16" fillId="0" borderId="0" xfId="0" applyFont="1" applyAlignment="1">
      <alignment horizontal="right"/>
    </xf>
    <xf numFmtId="43" fontId="15" fillId="0" borderId="0" xfId="4" applyFont="1" applyFill="1" applyBorder="1" applyAlignment="1">
      <alignment horizontal="right"/>
    </xf>
    <xf numFmtId="0" fontId="14" fillId="0" borderId="0" xfId="0" applyFont="1" applyAlignment="1">
      <alignment horizontal="right"/>
    </xf>
    <xf numFmtId="173" fontId="3" fillId="0" borderId="12" xfId="4" applyNumberFormat="1" applyFont="1" applyBorder="1" applyAlignment="1">
      <alignment horizontal="right" vertical="center"/>
    </xf>
    <xf numFmtId="173" fontId="0" fillId="0" borderId="0" xfId="4" applyNumberFormat="1" applyFont="1" applyAlignment="1">
      <alignment horizontal="right" indent="1"/>
    </xf>
    <xf numFmtId="173" fontId="0" fillId="0" borderId="0" xfId="4" applyNumberFormat="1" applyFont="1" applyAlignment="1">
      <alignment horizontal="right" vertical="center"/>
    </xf>
    <xf numFmtId="173" fontId="0" fillId="0" borderId="10" xfId="4" applyNumberFormat="1" applyFont="1" applyBorder="1" applyAlignment="1">
      <alignment horizontal="right" vertical="center"/>
    </xf>
    <xf numFmtId="173" fontId="3" fillId="0" borderId="11" xfId="4" applyNumberFormat="1" applyFont="1" applyBorder="1" applyAlignment="1">
      <alignment horizontal="right" vertical="center"/>
    </xf>
    <xf numFmtId="173" fontId="0" fillId="0" borderId="0" xfId="4" applyNumberFormat="1" applyFont="1" applyAlignment="1">
      <alignment horizontal="right"/>
    </xf>
    <xf numFmtId="173" fontId="0" fillId="0" borderId="6" xfId="4" applyNumberFormat="1" applyFont="1" applyBorder="1" applyAlignment="1">
      <alignment horizontal="right"/>
    </xf>
    <xf numFmtId="173" fontId="0" fillId="0" borderId="0" xfId="4" applyNumberFormat="1" applyFont="1" applyBorder="1" applyAlignment="1">
      <alignment horizontal="right" vertical="center"/>
    </xf>
    <xf numFmtId="173" fontId="3" fillId="0" borderId="9" xfId="4" applyNumberFormat="1" applyFont="1" applyBorder="1" applyAlignment="1">
      <alignment horizontal="right"/>
    </xf>
    <xf numFmtId="173" fontId="3" fillId="0" borderId="5" xfId="2" applyNumberFormat="1" applyFont="1" applyBorder="1" applyAlignment="1">
      <alignment horizontal="right"/>
    </xf>
    <xf numFmtId="173" fontId="0" fillId="0" borderId="0" xfId="2" applyNumberFormat="1" applyFont="1" applyAlignment="1">
      <alignment horizontal="right"/>
    </xf>
    <xf numFmtId="173" fontId="3" fillId="0" borderId="5" xfId="0" applyNumberFormat="1" applyFont="1" applyBorder="1" applyAlignment="1">
      <alignment horizontal="right"/>
    </xf>
    <xf numFmtId="173" fontId="3" fillId="0" borderId="0" xfId="0" applyNumberFormat="1" applyFont="1" applyAlignment="1">
      <alignment horizontal="right"/>
    </xf>
    <xf numFmtId="173" fontId="3" fillId="0" borderId="5" xfId="0" applyNumberFormat="1" applyFont="1" applyBorder="1"/>
    <xf numFmtId="173" fontId="3" fillId="0" borderId="5" xfId="4" applyNumberFormat="1" applyFont="1" applyBorder="1"/>
    <xf numFmtId="173" fontId="3" fillId="0" borderId="0" xfId="0" applyNumberFormat="1" applyFont="1"/>
    <xf numFmtId="173" fontId="3" fillId="0" borderId="0" xfId="4" applyNumberFormat="1" applyFont="1"/>
    <xf numFmtId="173" fontId="0" fillId="0" borderId="0" xfId="4" applyNumberFormat="1" applyFont="1"/>
    <xf numFmtId="173" fontId="3" fillId="0" borderId="5" xfId="5" applyNumberFormat="1" applyFont="1" applyBorder="1" applyAlignment="1">
      <alignment horizontal="right"/>
    </xf>
    <xf numFmtId="173" fontId="0" fillId="0" borderId="0" xfId="5" applyNumberFormat="1" applyFont="1" applyBorder="1" applyAlignment="1">
      <alignment horizontal="right"/>
    </xf>
    <xf numFmtId="173" fontId="2" fillId="3" borderId="4" xfId="5" applyNumberFormat="1" applyFont="1" applyFill="1" applyBorder="1" applyAlignment="1">
      <alignment horizontal="right" vertical="center"/>
    </xf>
    <xf numFmtId="173" fontId="2" fillId="4" borderId="4" xfId="5" applyNumberFormat="1" applyFont="1" applyFill="1" applyBorder="1" applyAlignment="1">
      <alignment horizontal="right" vertical="center"/>
    </xf>
    <xf numFmtId="173" fontId="2" fillId="4" borderId="8" xfId="5" applyNumberFormat="1" applyFont="1" applyFill="1" applyBorder="1" applyAlignment="1">
      <alignment horizontal="right" vertical="center"/>
    </xf>
    <xf numFmtId="173" fontId="2" fillId="4" borderId="7" xfId="5" applyNumberFormat="1" applyFont="1" applyFill="1" applyBorder="1" applyAlignment="1">
      <alignment horizontal="right" vertical="center"/>
    </xf>
    <xf numFmtId="173" fontId="3" fillId="0" borderId="0" xfId="5" applyNumberFormat="1" applyFont="1" applyAlignment="1">
      <alignment horizontal="right"/>
    </xf>
    <xf numFmtId="173" fontId="0" fillId="0" borderId="0" xfId="5" applyNumberFormat="1" applyFont="1" applyAlignment="1">
      <alignment horizontal="right"/>
    </xf>
    <xf numFmtId="173" fontId="2" fillId="3" borderId="4" xfId="5" applyNumberFormat="1" applyFont="1" applyFill="1" applyBorder="1" applyAlignment="1">
      <alignment horizontal="center" vertical="center"/>
    </xf>
    <xf numFmtId="173" fontId="3" fillId="0" borderId="5" xfId="1" applyNumberFormat="1" applyFont="1" applyBorder="1" applyAlignment="1">
      <alignment horizontal="right" vertical="center"/>
    </xf>
    <xf numFmtId="173" fontId="0" fillId="0" borderId="0" xfId="1" applyNumberFormat="1" applyFont="1" applyBorder="1" applyAlignment="1">
      <alignment horizontal="right" vertical="center"/>
    </xf>
    <xf numFmtId="173" fontId="0" fillId="0" borderId="0" xfId="1" applyNumberFormat="1" applyFont="1"/>
    <xf numFmtId="173" fontId="3" fillId="0" borderId="5" xfId="1" applyNumberFormat="1" applyFont="1" applyFill="1" applyBorder="1" applyAlignment="1">
      <alignment horizontal="right" vertical="center"/>
    </xf>
    <xf numFmtId="173" fontId="0" fillId="0" borderId="0" xfId="1" applyNumberFormat="1" applyFont="1" applyAlignment="1">
      <alignment horizontal="right"/>
    </xf>
    <xf numFmtId="173" fontId="2" fillId="3" borderId="4" xfId="1" applyNumberFormat="1" applyFont="1" applyFill="1" applyBorder="1" applyAlignment="1">
      <alignment horizontal="right" vertical="center"/>
    </xf>
    <xf numFmtId="173" fontId="2" fillId="4" borderId="4" xfId="1" applyNumberFormat="1" applyFont="1" applyFill="1" applyBorder="1" applyAlignment="1">
      <alignment horizontal="right" vertical="center"/>
    </xf>
    <xf numFmtId="173" fontId="2" fillId="6" borderId="4" xfId="1" applyNumberFormat="1" applyFont="1" applyFill="1" applyBorder="1" applyAlignment="1">
      <alignment horizontal="right" vertical="center"/>
    </xf>
    <xf numFmtId="173" fontId="2" fillId="6" borderId="4" xfId="1" applyNumberFormat="1" applyFont="1" applyFill="1" applyBorder="1" applyAlignment="1">
      <alignment horizontal="center" vertical="center"/>
    </xf>
    <xf numFmtId="173" fontId="1" fillId="0" borderId="0" xfId="1" applyNumberFormat="1" applyFont="1" applyAlignment="1">
      <alignment horizontal="right" vertical="center"/>
    </xf>
    <xf numFmtId="173" fontId="3" fillId="5" borderId="0" xfId="1" applyNumberFormat="1" applyFont="1" applyFill="1" applyAlignment="1">
      <alignment horizontal="right" vertical="center"/>
    </xf>
    <xf numFmtId="173" fontId="0" fillId="5" borderId="0" xfId="1" applyNumberFormat="1" applyFont="1" applyFill="1" applyAlignment="1">
      <alignment horizontal="right" vertical="center"/>
    </xf>
    <xf numFmtId="173" fontId="0" fillId="0" borderId="0" xfId="1" applyNumberFormat="1" applyFont="1" applyAlignment="1">
      <alignment horizontal="right" vertical="center"/>
    </xf>
    <xf numFmtId="173" fontId="3" fillId="0" borderId="0" xfId="1" applyNumberFormat="1" applyFont="1" applyAlignment="1">
      <alignment horizontal="right" vertical="center"/>
    </xf>
    <xf numFmtId="173" fontId="2" fillId="3" borderId="4" xfId="1" applyNumberFormat="1" applyFont="1" applyFill="1" applyBorder="1" applyAlignment="1">
      <alignment horizontal="center" vertical="center"/>
    </xf>
    <xf numFmtId="173" fontId="2" fillId="3" borderId="4" xfId="1" applyNumberFormat="1" applyFont="1" applyFill="1" applyBorder="1" applyAlignment="1"/>
    <xf numFmtId="173" fontId="2" fillId="4" borderId="4" xfId="1" applyNumberFormat="1" applyFont="1" applyFill="1" applyBorder="1" applyAlignment="1"/>
    <xf numFmtId="173" fontId="2" fillId="7" borderId="4" xfId="1" applyNumberFormat="1" applyFont="1" applyFill="1" applyBorder="1" applyAlignment="1">
      <alignment horizontal="center" vertical="center"/>
    </xf>
    <xf numFmtId="173" fontId="1" fillId="0" borderId="0" xfId="1" applyNumberFormat="1" applyFont="1"/>
    <xf numFmtId="173" fontId="3" fillId="5" borderId="0" xfId="1" applyNumberFormat="1" applyFont="1" applyFill="1"/>
    <xf numFmtId="173" fontId="0" fillId="5" borderId="0" xfId="1" applyNumberFormat="1" applyFont="1" applyFill="1"/>
    <xf numFmtId="173" fontId="3" fillId="0" borderId="0" xfId="1" applyNumberFormat="1" applyFont="1"/>
    <xf numFmtId="173" fontId="2" fillId="6" borderId="4" xfId="0" applyNumberFormat="1" applyFont="1" applyFill="1" applyBorder="1" applyAlignment="1">
      <alignment horizontal="center" vertical="center"/>
    </xf>
    <xf numFmtId="164" fontId="0" fillId="5" borderId="0" xfId="1" applyFont="1" applyFill="1"/>
    <xf numFmtId="173" fontId="0" fillId="0" borderId="0" xfId="0" applyNumberFormat="1" applyAlignment="1">
      <alignment horizontal="right" vertical="center"/>
    </xf>
    <xf numFmtId="173" fontId="0" fillId="0" borderId="6" xfId="1" applyNumberFormat="1" applyFont="1" applyBorder="1" applyAlignment="1">
      <alignment horizontal="right" vertical="center"/>
    </xf>
    <xf numFmtId="173" fontId="0" fillId="0" borderId="6" xfId="0" applyNumberFormat="1" applyBorder="1"/>
    <xf numFmtId="173" fontId="0" fillId="0" borderId="14" xfId="0" applyNumberFormat="1" applyBorder="1"/>
    <xf numFmtId="39" fontId="3" fillId="0" borderId="6" xfId="0" applyNumberFormat="1" applyFont="1" applyBorder="1"/>
    <xf numFmtId="164" fontId="0" fillId="0" borderId="0" xfId="1" applyFont="1" applyFill="1"/>
    <xf numFmtId="172" fontId="0" fillId="0" borderId="0" xfId="1" applyNumberFormat="1" applyFont="1" applyFill="1" applyAlignment="1">
      <alignment horizontal="right" vertical="center"/>
    </xf>
    <xf numFmtId="172" fontId="3" fillId="0" borderId="0" xfId="1" applyNumberFormat="1" applyFont="1" applyFill="1" applyBorder="1" applyAlignment="1">
      <alignment horizontal="left" vertical="center"/>
    </xf>
    <xf numFmtId="172" fontId="3" fillId="0" borderId="0" xfId="1" applyNumberFormat="1" applyFont="1" applyFill="1" applyAlignment="1">
      <alignment horizontal="right" vertical="center"/>
    </xf>
    <xf numFmtId="164" fontId="2" fillId="3" borderId="28" xfId="1" applyFont="1" applyFill="1" applyBorder="1" applyAlignment="1">
      <alignment horizontal="center" vertical="center" wrapText="1"/>
    </xf>
    <xf numFmtId="164" fontId="2" fillId="3" borderId="27" xfId="1" applyFont="1" applyFill="1" applyBorder="1" applyAlignment="1">
      <alignment horizontal="center" vertical="center" wrapText="1"/>
    </xf>
    <xf numFmtId="4" fontId="3" fillId="0" borderId="0" xfId="1" applyNumberFormat="1" applyFont="1" applyBorder="1" applyAlignment="1">
      <alignment horizontal="right" vertical="center"/>
    </xf>
    <xf numFmtId="4" fontId="0" fillId="0" borderId="0" xfId="1" applyNumberFormat="1" applyFont="1" applyBorder="1" applyAlignment="1">
      <alignment horizontal="right" vertical="center"/>
    </xf>
    <xf numFmtId="4" fontId="0" fillId="0" borderId="0" xfId="1" applyNumberFormat="1" applyFont="1" applyFill="1" applyBorder="1" applyAlignment="1">
      <alignment horizontal="right" vertical="center"/>
    </xf>
    <xf numFmtId="4" fontId="3" fillId="0" borderId="0" xfId="1" applyNumberFormat="1" applyFont="1" applyFill="1" applyBorder="1" applyAlignment="1">
      <alignment horizontal="right" vertical="center"/>
    </xf>
    <xf numFmtId="4" fontId="3" fillId="0" borderId="0" xfId="1" applyNumberFormat="1" applyFont="1" applyFill="1" applyBorder="1" applyAlignment="1">
      <alignment horizontal="left" vertical="center"/>
    </xf>
    <xf numFmtId="164" fontId="3" fillId="0" borderId="0" xfId="1" applyFont="1" applyFill="1" applyBorder="1" applyAlignment="1">
      <alignment horizontal="right" vertical="center"/>
    </xf>
    <xf numFmtId="0" fontId="8" fillId="0" borderId="0" xfId="6" applyFont="1" applyAlignment="1">
      <alignment vertical="top" wrapText="1"/>
    </xf>
    <xf numFmtId="166" fontId="0" fillId="0" borderId="0" xfId="0" applyNumberFormat="1"/>
    <xf numFmtId="0" fontId="38" fillId="0" borderId="0" xfId="6"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164" fontId="2" fillId="3" borderId="3" xfId="1" applyFont="1" applyFill="1" applyBorder="1" applyAlignment="1">
      <alignment horizontal="center" vertical="center" wrapText="1"/>
    </xf>
    <xf numFmtId="164" fontId="2" fillId="3" borderId="13" xfId="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2" borderId="3" xfId="0" applyFont="1" applyFill="1" applyBorder="1" applyAlignment="1">
      <alignment horizontal="left" vertical="center"/>
    </xf>
    <xf numFmtId="0" fontId="2" fillId="4"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1" fillId="0" borderId="0" xfId="0" applyFont="1" applyAlignment="1">
      <alignment horizontal="center" vertical="center" wrapText="1" readingOrder="1"/>
    </xf>
    <xf numFmtId="0" fontId="2" fillId="3" borderId="3" xfId="0" applyFont="1" applyFill="1" applyBorder="1" applyAlignment="1">
      <alignment horizontal="right" vertical="center" wrapText="1"/>
    </xf>
    <xf numFmtId="0" fontId="8" fillId="0" borderId="6" xfId="0" applyFont="1" applyBorder="1" applyAlignment="1">
      <alignment horizontal="left" vertical="top" wrapText="1"/>
    </xf>
    <xf numFmtId="164" fontId="2" fillId="3" borderId="2" xfId="5" applyFont="1" applyFill="1" applyBorder="1" applyAlignment="1">
      <alignment horizontal="center" vertical="center" wrapText="1"/>
    </xf>
    <xf numFmtId="164" fontId="2" fillId="3" borderId="3" xfId="5" applyFont="1" applyFill="1" applyBorder="1" applyAlignment="1">
      <alignment horizontal="center" vertical="center" wrapText="1"/>
    </xf>
    <xf numFmtId="164" fontId="2" fillId="3" borderId="13" xfId="5"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 xfId="0" applyFont="1" applyBorder="1" applyAlignment="1">
      <alignment horizontal="center" vertical="top" readingOrder="1"/>
    </xf>
    <xf numFmtId="0" fontId="6" fillId="0" borderId="0" xfId="0" applyFont="1" applyAlignment="1">
      <alignment horizontal="center" vertical="top" readingOrder="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168" fontId="2" fillId="7" borderId="3" xfId="1" applyNumberFormat="1" applyFont="1" applyFill="1" applyBorder="1" applyAlignment="1">
      <alignment horizontal="center" vertical="center"/>
    </xf>
    <xf numFmtId="168" fontId="2" fillId="7"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0" fontId="32" fillId="0" borderId="15" xfId="0" applyFont="1" applyBorder="1" applyAlignment="1">
      <alignment wrapText="1" readingOrder="1"/>
    </xf>
    <xf numFmtId="0" fontId="32" fillId="0" borderId="0" xfId="0" applyFont="1" applyAlignment="1">
      <alignment wrapText="1" readingOrder="1"/>
    </xf>
    <xf numFmtId="0" fontId="33" fillId="0" borderId="0" xfId="0" applyFont="1" applyAlignment="1">
      <alignment wrapText="1" readingOrder="1"/>
    </xf>
    <xf numFmtId="0" fontId="34" fillId="0" borderId="0" xfId="0" applyFont="1" applyAlignment="1">
      <alignment wrapText="1" readingOrder="1"/>
    </xf>
    <xf numFmtId="0" fontId="31" fillId="0" borderId="0" xfId="0" applyFont="1" applyAlignment="1">
      <alignment wrapText="1" readingOrder="1"/>
    </xf>
    <xf numFmtId="0" fontId="35" fillId="8" borderId="19" xfId="0" applyFont="1" applyFill="1" applyBorder="1"/>
    <xf numFmtId="0" fontId="35" fillId="8" borderId="17" xfId="0" applyFont="1" applyFill="1" applyBorder="1"/>
    <xf numFmtId="0" fontId="35" fillId="9" borderId="19" xfId="0" applyFont="1" applyFill="1" applyBorder="1" applyAlignment="1">
      <alignment vertical="center" wrapText="1"/>
    </xf>
    <xf numFmtId="0" fontId="35" fillId="9" borderId="17" xfId="0" applyFont="1" applyFill="1" applyBorder="1" applyAlignment="1">
      <alignment vertical="center" wrapText="1"/>
    </xf>
    <xf numFmtId="0" fontId="35" fillId="10" borderId="20" xfId="0" applyFont="1" applyFill="1" applyBorder="1"/>
    <xf numFmtId="0" fontId="35" fillId="10" borderId="21" xfId="0" applyFont="1" applyFill="1" applyBorder="1"/>
  </cellXfs>
  <cellStyles count="7">
    <cellStyle name="Comma" xfId="1" builtinId="3"/>
    <cellStyle name="Millares 2" xfId="2" xr:uid="{00000000-0005-0000-0000-000001000000}"/>
    <cellStyle name="Millares 3" xfId="4" xr:uid="{00000000-0005-0000-0000-000002000000}"/>
    <cellStyle name="Millares 3 2" xfId="5" xr:uid="{00000000-0005-0000-0000-000003000000}"/>
    <cellStyle name="Normal" xfId="0" builtinId="0"/>
    <cellStyle name="Normal 56" xfId="6" xr:uid="{BFB3F4FC-84DE-42E7-AB72-4A8B046D524A}"/>
    <cellStyle name="Percent" xfId="3" builtinId="5"/>
  </cellStyles>
  <dxfs count="10">
    <dxf>
      <font>
        <color rgb="FFFF0000"/>
      </font>
      <fill>
        <patternFill>
          <bgColor rgb="FFFFCCFF"/>
        </patternFill>
      </fill>
    </dxf>
    <dxf>
      <font>
        <color rgb="FFFF0000"/>
      </font>
      <fill>
        <patternFill>
          <bgColor rgb="FFFFB3E0"/>
        </patternFill>
      </fill>
    </dxf>
    <dxf>
      <font>
        <color rgb="FFFF0000"/>
      </font>
      <fill>
        <patternFill>
          <bgColor rgb="FFFFE5FF"/>
        </patternFill>
      </fill>
    </dxf>
    <dxf>
      <font>
        <color rgb="FFFF0000"/>
      </font>
      <fill>
        <patternFill>
          <bgColor rgb="FFFFCCFF"/>
        </patternFill>
      </fill>
    </dxf>
    <dxf>
      <font>
        <color rgb="FFFF0000"/>
      </font>
      <fill>
        <patternFill>
          <bgColor rgb="FFFFB3E0"/>
        </patternFill>
      </fill>
    </dxf>
    <dxf>
      <font>
        <color rgb="FFFF0000"/>
      </font>
      <fill>
        <patternFill>
          <bgColor rgb="FFFFE5FF"/>
        </patternFill>
      </fill>
    </dxf>
    <dxf>
      <font>
        <color rgb="FFFF0000"/>
      </font>
      <fill>
        <patternFill>
          <bgColor rgb="FFFFCCFF"/>
        </patternFill>
      </fill>
    </dxf>
    <dxf>
      <font>
        <color rgb="FFFF0000"/>
      </font>
      <fill>
        <patternFill>
          <bgColor rgb="FFFFB3E0"/>
        </patternFill>
      </fill>
    </dxf>
    <dxf>
      <font>
        <color rgb="FFFF0000"/>
      </font>
      <fill>
        <patternFill>
          <bgColor rgb="FFFFE5FF"/>
        </patternFill>
      </fill>
    </dxf>
    <dxf>
      <fill>
        <patternFill>
          <bgColor rgb="FFFFCCFF"/>
        </patternFill>
      </fill>
    </dxf>
  </dxfs>
  <tableStyles count="0" defaultTableStyle="TableStyleMedium2" defaultPivotStyle="PivotStyleLight16"/>
  <colors>
    <mruColors>
      <color rgb="FFFFCCFF"/>
      <color rgb="FFFFB3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6.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1.pn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0.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0.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1.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205468</xdr:colOff>
      <xdr:row>1</xdr:row>
      <xdr:rowOff>66675</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243" y="257175"/>
          <a:ext cx="863575" cy="857650"/>
        </a:xfrm>
        <a:prstGeom prst="rect">
          <a:avLst/>
        </a:prstGeom>
      </xdr:spPr>
    </xdr:pic>
    <xdr:clientData/>
  </xdr:oneCellAnchor>
  <xdr:oneCellAnchor>
    <xdr:from>
      <xdr:col>15</xdr:col>
      <xdr:colOff>47625</xdr:colOff>
      <xdr:row>1</xdr:row>
      <xdr:rowOff>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0" y="190500"/>
          <a:ext cx="1536071" cy="787067"/>
        </a:xfrm>
        <a:prstGeom prst="rect">
          <a:avLst/>
        </a:prstGeom>
      </xdr:spPr>
    </xdr:pic>
    <xdr:clientData/>
  </xdr:oneCellAnchor>
  <xdr:twoCellAnchor>
    <xdr:from>
      <xdr:col>0</xdr:col>
      <xdr:colOff>0</xdr:colOff>
      <xdr:row>0</xdr:row>
      <xdr:rowOff>1</xdr:rowOff>
    </xdr:from>
    <xdr:to>
      <xdr:col>0</xdr:col>
      <xdr:colOff>200025</xdr:colOff>
      <xdr:row>6</xdr:row>
      <xdr:rowOff>57151</xdr:rowOff>
    </xdr:to>
    <xdr:pic>
      <xdr:nvPicPr>
        <xdr:cNvPr id="4" name="Picture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1"/>
          <a:ext cx="200025" cy="1200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698687</xdr:colOff>
      <xdr:row>1</xdr:row>
      <xdr:rowOff>44823</xdr:rowOff>
    </xdr:from>
    <xdr:ext cx="1766055" cy="971550"/>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3537" y="235323"/>
          <a:ext cx="1766055" cy="971550"/>
        </a:xfrm>
        <a:prstGeom prst="rect">
          <a:avLst/>
        </a:prstGeom>
      </xdr:spPr>
    </xdr:pic>
    <xdr:clientData/>
  </xdr:oneCellAnchor>
  <xdr:oneCellAnchor>
    <xdr:from>
      <xdr:col>1</xdr:col>
      <xdr:colOff>159684</xdr:colOff>
      <xdr:row>1</xdr:row>
      <xdr:rowOff>11206</xdr:rowOff>
    </xdr:from>
    <xdr:ext cx="857716" cy="850314"/>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6459" y="201706"/>
          <a:ext cx="857716" cy="850314"/>
        </a:xfrm>
        <a:prstGeom prst="rect">
          <a:avLst/>
        </a:prstGeom>
      </xdr:spPr>
    </xdr:pic>
    <xdr:clientData/>
  </xdr:oneCellAnchor>
  <xdr:oneCellAnchor>
    <xdr:from>
      <xdr:col>1</xdr:col>
      <xdr:colOff>638176</xdr:colOff>
      <xdr:row>2</xdr:row>
      <xdr:rowOff>152401</xdr:rowOff>
    </xdr:from>
    <xdr:ext cx="1568" cy="571500"/>
    <xdr:pic>
      <xdr:nvPicPr>
        <xdr:cNvPr id="4" name="4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4951" y="533401"/>
          <a:ext cx="1568" cy="571500"/>
        </a:xfrm>
        <a:prstGeom prst="rect">
          <a:avLst/>
        </a:prstGeom>
      </xdr:spPr>
    </xdr:pic>
    <xdr:clientData/>
  </xdr:oneCellAnchor>
  <xdr:twoCellAnchor>
    <xdr:from>
      <xdr:col>0</xdr:col>
      <xdr:colOff>0</xdr:colOff>
      <xdr:row>0</xdr:row>
      <xdr:rowOff>0</xdr:rowOff>
    </xdr:from>
    <xdr:to>
      <xdr:col>0</xdr:col>
      <xdr:colOff>228600</xdr:colOff>
      <xdr:row>8</xdr:row>
      <xdr:rowOff>38100</xdr:rowOff>
    </xdr:to>
    <xdr:pic>
      <xdr:nvPicPr>
        <xdr:cNvPr id="5" name="Picture 1">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3" cstate="print"/>
        <a:stretch>
          <a:fillRect/>
        </a:stretch>
      </xdr:blipFill>
      <xdr:spPr>
        <a:xfrm>
          <a:off x="0" y="0"/>
          <a:ext cx="228600" cy="1562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7847"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200025</xdr:colOff>
      <xdr:row>1</xdr:row>
      <xdr:rowOff>0</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01650" y="19050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381000</xdr:colOff>
      <xdr:row>0</xdr:row>
      <xdr:rowOff>171450</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82625" y="17145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41</xdr:col>
      <xdr:colOff>197644</xdr:colOff>
      <xdr:row>0</xdr:row>
      <xdr:rowOff>107157</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09300" y="107157"/>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15</xdr:col>
      <xdr:colOff>186474</xdr:colOff>
      <xdr:row>0</xdr:row>
      <xdr:rowOff>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16474" y="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323" y="182880"/>
          <a:ext cx="863575" cy="857650"/>
        </a:xfrm>
        <a:prstGeom prst="rect">
          <a:avLst/>
        </a:prstGeom>
      </xdr:spPr>
    </xdr:pic>
    <xdr:clientData/>
  </xdr:oneCellAnchor>
  <xdr:oneCellAnchor>
    <xdr:from>
      <xdr:col>14</xdr:col>
      <xdr:colOff>100854</xdr:colOff>
      <xdr:row>0</xdr:row>
      <xdr:rowOff>67232</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152634" y="67232"/>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19947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243417</xdr:colOff>
      <xdr:row>6</xdr:row>
      <xdr:rowOff>95250</xdr:rowOff>
    </xdr:to>
    <xdr:pic>
      <xdr:nvPicPr>
        <xdr:cNvPr id="2" name="Picture 10">
          <a:extLst>
            <a:ext uri="{FF2B5EF4-FFF2-40B4-BE49-F238E27FC236}">
              <a16:creationId xmlns:a16="http://schemas.microsoft.com/office/drawing/2014/main" id="{CECAAA71-BAA9-41E9-A3AD-23527D8807E3}"/>
            </a:ext>
          </a:extLst>
        </xdr:cNvPr>
        <xdr:cNvPicPr/>
      </xdr:nvPicPr>
      <xdr:blipFill>
        <a:blip xmlns:r="http://schemas.openxmlformats.org/officeDocument/2006/relationships" r:embed="rId1" cstate="print"/>
        <a:stretch>
          <a:fillRect/>
        </a:stretch>
      </xdr:blipFill>
      <xdr:spPr>
        <a:xfrm>
          <a:off x="0" y="0"/>
          <a:ext cx="243417" cy="1495425"/>
        </a:xfrm>
        <a:prstGeom prst="rect">
          <a:avLst/>
        </a:prstGeom>
      </xdr:spPr>
    </xdr:pic>
    <xdr:clientData/>
  </xdr:twoCellAnchor>
  <xdr:oneCellAnchor>
    <xdr:from>
      <xdr:col>1</xdr:col>
      <xdr:colOff>10579</xdr:colOff>
      <xdr:row>0</xdr:row>
      <xdr:rowOff>10583</xdr:rowOff>
    </xdr:from>
    <xdr:ext cx="2286004" cy="1008707"/>
    <xdr:pic>
      <xdr:nvPicPr>
        <xdr:cNvPr id="3" name="Imagen 5">
          <a:extLst>
            <a:ext uri="{FF2B5EF4-FFF2-40B4-BE49-F238E27FC236}">
              <a16:creationId xmlns:a16="http://schemas.microsoft.com/office/drawing/2014/main" id="{5ADFDF04-8065-42B6-A03B-1281C1791461}"/>
            </a:ext>
          </a:extLst>
        </xdr:cNvPr>
        <xdr:cNvPicPr>
          <a:picLocks noChangeAspect="1"/>
        </xdr:cNvPicPr>
      </xdr:nvPicPr>
      <xdr:blipFill>
        <a:blip xmlns:r="http://schemas.openxmlformats.org/officeDocument/2006/relationships" r:embed="rId2"/>
        <a:stretch>
          <a:fillRect/>
        </a:stretch>
      </xdr:blipFill>
      <xdr:spPr>
        <a:xfrm>
          <a:off x="286804" y="10583"/>
          <a:ext cx="2286004" cy="1008707"/>
        </a:xfrm>
        <a:prstGeom prst="rect">
          <a:avLst/>
        </a:prstGeom>
      </xdr:spPr>
    </xdr:pic>
    <xdr:clientData/>
  </xdr:oneCellAnchor>
  <xdr:oneCellAnchor>
    <xdr:from>
      <xdr:col>15</xdr:col>
      <xdr:colOff>31749</xdr:colOff>
      <xdr:row>0</xdr:row>
      <xdr:rowOff>0</xdr:rowOff>
    </xdr:from>
    <xdr:ext cx="2064321" cy="1037167"/>
    <xdr:pic>
      <xdr:nvPicPr>
        <xdr:cNvPr id="4" name="Imagen 6">
          <a:extLst>
            <a:ext uri="{FF2B5EF4-FFF2-40B4-BE49-F238E27FC236}">
              <a16:creationId xmlns:a16="http://schemas.microsoft.com/office/drawing/2014/main" id="{A3AEEB0A-466C-45C1-8C96-06D984D2C387}"/>
            </a:ext>
          </a:extLst>
        </xdr:cNvPr>
        <xdr:cNvPicPr>
          <a:picLocks noChangeAspect="1"/>
        </xdr:cNvPicPr>
      </xdr:nvPicPr>
      <xdr:blipFill>
        <a:blip xmlns:r="http://schemas.openxmlformats.org/officeDocument/2006/relationships" r:embed="rId3"/>
        <a:stretch>
          <a:fillRect/>
        </a:stretch>
      </xdr:blipFill>
      <xdr:spPr>
        <a:xfrm>
          <a:off x="19072224" y="0"/>
          <a:ext cx="2064321" cy="1037167"/>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BA8BC32A-F716-47ED-A7AA-D72E65C82066}"/>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0</xdr:col>
      <xdr:colOff>564286</xdr:colOff>
      <xdr:row>0</xdr:row>
      <xdr:rowOff>119169</xdr:rowOff>
    </xdr:from>
    <xdr:to>
      <xdr:col>1</xdr:col>
      <xdr:colOff>1842198</xdr:colOff>
      <xdr:row>4</xdr:row>
      <xdr:rowOff>29810</xdr:rowOff>
    </xdr:to>
    <xdr:pic>
      <xdr:nvPicPr>
        <xdr:cNvPr id="3" name="Imagen 2">
          <a:extLst>
            <a:ext uri="{FF2B5EF4-FFF2-40B4-BE49-F238E27FC236}">
              <a16:creationId xmlns:a16="http://schemas.microsoft.com/office/drawing/2014/main" id="{BB122B48-34EB-4FEF-B091-7F9E48ED83E5}"/>
            </a:ext>
          </a:extLst>
        </xdr:cNvPr>
        <xdr:cNvPicPr>
          <a:picLocks noChangeAspect="1"/>
        </xdr:cNvPicPr>
      </xdr:nvPicPr>
      <xdr:blipFill>
        <a:blip xmlns:r="http://schemas.openxmlformats.org/officeDocument/2006/relationships" r:embed="rId2"/>
        <a:stretch>
          <a:fillRect/>
        </a:stretch>
      </xdr:blipFill>
      <xdr:spPr>
        <a:xfrm>
          <a:off x="516661" y="119169"/>
          <a:ext cx="1839887" cy="929816"/>
        </a:xfrm>
        <a:prstGeom prst="rect">
          <a:avLst/>
        </a:prstGeom>
      </xdr:spPr>
    </xdr:pic>
    <xdr:clientData/>
  </xdr:twoCellAnchor>
  <xdr:twoCellAnchor editAs="oneCell">
    <xdr:from>
      <xdr:col>15</xdr:col>
      <xdr:colOff>19013</xdr:colOff>
      <xdr:row>0</xdr:row>
      <xdr:rowOff>20934</xdr:rowOff>
    </xdr:from>
    <xdr:to>
      <xdr:col>16</xdr:col>
      <xdr:colOff>930943</xdr:colOff>
      <xdr:row>3</xdr:row>
      <xdr:rowOff>171683</xdr:rowOff>
    </xdr:to>
    <xdr:pic>
      <xdr:nvPicPr>
        <xdr:cNvPr id="4" name="Imagen 3">
          <a:extLst>
            <a:ext uri="{FF2B5EF4-FFF2-40B4-BE49-F238E27FC236}">
              <a16:creationId xmlns:a16="http://schemas.microsoft.com/office/drawing/2014/main" id="{73E58261-C39B-4866-A2EE-EACE46D7DE38}"/>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2621838" y="20934"/>
          <a:ext cx="1854905" cy="9698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150D34E0-CA19-4609-8BEA-E8B5FA2B14DC}"/>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5">
          <a:extLst>
            <a:ext uri="{FF2B5EF4-FFF2-40B4-BE49-F238E27FC236}">
              <a16:creationId xmlns:a16="http://schemas.microsoft.com/office/drawing/2014/main" id="{7788DB13-C9FA-4002-B81A-FC583C88B5BD}"/>
            </a:ext>
          </a:extLst>
        </xdr:cNvPr>
        <xdr:cNvPicPr>
          <a:picLocks noChangeAspect="1"/>
        </xdr:cNvPicPr>
      </xdr:nvPicPr>
      <xdr:blipFill>
        <a:blip xmlns:r="http://schemas.openxmlformats.org/officeDocument/2006/relationships" r:embed="rId2"/>
        <a:stretch>
          <a:fillRect/>
        </a:stretch>
      </xdr:blipFill>
      <xdr:spPr>
        <a:xfrm>
          <a:off x="758763" y="133446"/>
          <a:ext cx="1848136" cy="926006"/>
        </a:xfrm>
        <a:prstGeom prst="rect">
          <a:avLst/>
        </a:prstGeom>
      </xdr:spPr>
    </xdr:pic>
    <xdr:clientData/>
  </xdr:twoCellAnchor>
  <xdr:twoCellAnchor editAs="oneCell">
    <xdr:from>
      <xdr:col>14</xdr:col>
      <xdr:colOff>345007</xdr:colOff>
      <xdr:row>0</xdr:row>
      <xdr:rowOff>180309</xdr:rowOff>
    </xdr:from>
    <xdr:to>
      <xdr:col>16</xdr:col>
      <xdr:colOff>295036</xdr:colOff>
      <xdr:row>4</xdr:row>
      <xdr:rowOff>134090</xdr:rowOff>
    </xdr:to>
    <xdr:pic>
      <xdr:nvPicPr>
        <xdr:cNvPr id="4" name="Imagen 6">
          <a:extLst>
            <a:ext uri="{FF2B5EF4-FFF2-40B4-BE49-F238E27FC236}">
              <a16:creationId xmlns:a16="http://schemas.microsoft.com/office/drawing/2014/main" id="{1BAE62BA-56EC-4AA0-981D-5F474ED5D76A}"/>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0919007" y="180309"/>
          <a:ext cx="1835979" cy="972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228600</xdr:colOff>
      <xdr:row>13</xdr:row>
      <xdr:rowOff>66675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228600" cy="2543175"/>
        </a:xfrm>
        <a:prstGeom prst="rect">
          <a:avLst/>
        </a:prstGeom>
      </xdr:spPr>
    </xdr:pic>
    <xdr:clientData/>
  </xdr:twoCellAnchor>
  <xdr:oneCellAnchor>
    <xdr:from>
      <xdr:col>16</xdr:col>
      <xdr:colOff>342900</xdr:colOff>
      <xdr:row>2</xdr:row>
      <xdr:rowOff>0</xdr:rowOff>
    </xdr:from>
    <xdr:ext cx="0" cy="925399"/>
    <xdr:pic>
      <xdr:nvPicPr>
        <xdr:cNvPr id="3" name="1 Imagen" descr="LOGO 40%.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14211300" y="381000"/>
          <a:ext cx="0" cy="925399"/>
        </a:xfrm>
        <a:prstGeom prst="rect">
          <a:avLst/>
        </a:prstGeom>
      </xdr:spPr>
    </xdr:pic>
    <xdr:clientData/>
  </xdr:oneCellAnchor>
  <xdr:oneCellAnchor>
    <xdr:from>
      <xdr:col>16</xdr:col>
      <xdr:colOff>342900</xdr:colOff>
      <xdr:row>2</xdr:row>
      <xdr:rowOff>151279</xdr:rowOff>
    </xdr:from>
    <xdr:ext cx="0" cy="925399"/>
    <xdr:pic>
      <xdr:nvPicPr>
        <xdr:cNvPr id="4" name="1 Imagen" descr="LOGO 40%.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14211300" y="532279"/>
          <a:ext cx="0" cy="925399"/>
        </a:xfrm>
        <a:prstGeom prst="rect">
          <a:avLst/>
        </a:prstGeom>
      </xdr:spPr>
    </xdr:pic>
    <xdr:clientData/>
  </xdr:oneCellAnchor>
  <xdr:oneCellAnchor>
    <xdr:from>
      <xdr:col>14</xdr:col>
      <xdr:colOff>755838</xdr:colOff>
      <xdr:row>0</xdr:row>
      <xdr:rowOff>143580</xdr:rowOff>
    </xdr:from>
    <xdr:ext cx="1539688" cy="847020"/>
    <xdr:pic>
      <xdr:nvPicPr>
        <xdr:cNvPr id="5" name="1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90688" y="143580"/>
          <a:ext cx="1539688" cy="847020"/>
        </a:xfrm>
        <a:prstGeom prst="rect">
          <a:avLst/>
        </a:prstGeom>
      </xdr:spPr>
    </xdr:pic>
    <xdr:clientData/>
  </xdr:oneCellAnchor>
  <xdr:oneCellAnchor>
    <xdr:from>
      <xdr:col>1</xdr:col>
      <xdr:colOff>638176</xdr:colOff>
      <xdr:row>2</xdr:row>
      <xdr:rowOff>0</xdr:rowOff>
    </xdr:from>
    <xdr:ext cx="1568" cy="571500"/>
    <xdr:pic>
      <xdr:nvPicPr>
        <xdr:cNvPr id="6" name="4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381000"/>
          <a:ext cx="1568" cy="571500"/>
        </a:xfrm>
        <a:prstGeom prst="rect">
          <a:avLst/>
        </a:prstGeom>
      </xdr:spPr>
    </xdr:pic>
    <xdr:clientData/>
  </xdr:oneCellAnchor>
  <xdr:oneCellAnchor>
    <xdr:from>
      <xdr:col>1</xdr:col>
      <xdr:colOff>638176</xdr:colOff>
      <xdr:row>3</xdr:row>
      <xdr:rowOff>0</xdr:rowOff>
    </xdr:from>
    <xdr:ext cx="1568" cy="571500"/>
    <xdr:pic>
      <xdr:nvPicPr>
        <xdr:cNvPr id="7" name="4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571500"/>
          <a:ext cx="1568" cy="571500"/>
        </a:xfrm>
        <a:prstGeom prst="rect">
          <a:avLst/>
        </a:prstGeom>
      </xdr:spPr>
    </xdr:pic>
    <xdr:clientData/>
  </xdr:oneCellAnchor>
  <xdr:oneCellAnchor>
    <xdr:from>
      <xdr:col>1</xdr:col>
      <xdr:colOff>0</xdr:colOff>
      <xdr:row>1</xdr:row>
      <xdr:rowOff>0</xdr:rowOff>
    </xdr:from>
    <xdr:ext cx="863575" cy="857650"/>
    <xdr:pic>
      <xdr:nvPicPr>
        <xdr:cNvPr id="8" name="4 Imagen">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6775" y="190500"/>
          <a:ext cx="863575" cy="85765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201CE8DA-4404-479E-9C30-D1583179A0A1}"/>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2">
          <a:extLst>
            <a:ext uri="{FF2B5EF4-FFF2-40B4-BE49-F238E27FC236}">
              <a16:creationId xmlns:a16="http://schemas.microsoft.com/office/drawing/2014/main" id="{D9AFEFDD-0E1F-41CF-9C0E-1F05C9D9AB59}"/>
            </a:ext>
          </a:extLst>
        </xdr:cNvPr>
        <xdr:cNvPicPr>
          <a:picLocks noChangeAspect="1"/>
        </xdr:cNvPicPr>
      </xdr:nvPicPr>
      <xdr:blipFill>
        <a:blip xmlns:r="http://schemas.openxmlformats.org/officeDocument/2006/relationships" r:embed="rId2"/>
        <a:stretch>
          <a:fillRect/>
        </a:stretch>
      </xdr:blipFill>
      <xdr:spPr>
        <a:xfrm>
          <a:off x="882588" y="133446"/>
          <a:ext cx="1848136" cy="926006"/>
        </a:xfrm>
        <a:prstGeom prst="rect">
          <a:avLst/>
        </a:prstGeom>
      </xdr:spPr>
    </xdr:pic>
    <xdr:clientData/>
  </xdr:twoCellAnchor>
  <xdr:twoCellAnchor editAs="oneCell">
    <xdr:from>
      <xdr:col>14</xdr:col>
      <xdr:colOff>345007</xdr:colOff>
      <xdr:row>0</xdr:row>
      <xdr:rowOff>180309</xdr:rowOff>
    </xdr:from>
    <xdr:to>
      <xdr:col>16</xdr:col>
      <xdr:colOff>296359</xdr:colOff>
      <xdr:row>4</xdr:row>
      <xdr:rowOff>134090</xdr:rowOff>
    </xdr:to>
    <xdr:pic>
      <xdr:nvPicPr>
        <xdr:cNvPr id="4" name="Imagen 3">
          <a:extLst>
            <a:ext uri="{FF2B5EF4-FFF2-40B4-BE49-F238E27FC236}">
              <a16:creationId xmlns:a16="http://schemas.microsoft.com/office/drawing/2014/main" id="{9684E33E-3604-4C3A-A895-15A03CE9B84A}"/>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1642907" y="180309"/>
          <a:ext cx="1837302" cy="9729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B1227BE1-7BD2-43DE-9467-E97B0FDBC248}"/>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2">
          <a:extLst>
            <a:ext uri="{FF2B5EF4-FFF2-40B4-BE49-F238E27FC236}">
              <a16:creationId xmlns:a16="http://schemas.microsoft.com/office/drawing/2014/main" id="{36FB00F2-330E-439E-B22D-E67F8416B007}"/>
            </a:ext>
          </a:extLst>
        </xdr:cNvPr>
        <xdr:cNvPicPr>
          <a:picLocks noChangeAspect="1"/>
        </xdr:cNvPicPr>
      </xdr:nvPicPr>
      <xdr:blipFill>
        <a:blip xmlns:r="http://schemas.openxmlformats.org/officeDocument/2006/relationships" r:embed="rId2"/>
        <a:stretch>
          <a:fillRect/>
        </a:stretch>
      </xdr:blipFill>
      <xdr:spPr>
        <a:xfrm>
          <a:off x="758763" y="133446"/>
          <a:ext cx="1848136" cy="926006"/>
        </a:xfrm>
        <a:prstGeom prst="rect">
          <a:avLst/>
        </a:prstGeom>
      </xdr:spPr>
    </xdr:pic>
    <xdr:clientData/>
  </xdr:twoCellAnchor>
  <xdr:twoCellAnchor editAs="oneCell">
    <xdr:from>
      <xdr:col>14</xdr:col>
      <xdr:colOff>345007</xdr:colOff>
      <xdr:row>0</xdr:row>
      <xdr:rowOff>180309</xdr:rowOff>
    </xdr:from>
    <xdr:to>
      <xdr:col>16</xdr:col>
      <xdr:colOff>283907</xdr:colOff>
      <xdr:row>4</xdr:row>
      <xdr:rowOff>130280</xdr:rowOff>
    </xdr:to>
    <xdr:pic>
      <xdr:nvPicPr>
        <xdr:cNvPr id="4" name="Imagen 3">
          <a:extLst>
            <a:ext uri="{FF2B5EF4-FFF2-40B4-BE49-F238E27FC236}">
              <a16:creationId xmlns:a16="http://schemas.microsoft.com/office/drawing/2014/main" id="{398BFB6D-E5AC-43FE-BDD0-265C42BB56CC}"/>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19690282" y="180309"/>
          <a:ext cx="1834920" cy="97295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024FD1F3-5235-4BAC-A3A8-527374515036}"/>
            </a:ext>
          </a:extLst>
        </xdr:cNvPr>
        <xdr:cNvPicPr/>
      </xdr:nvPicPr>
      <xdr:blipFill>
        <a:blip xmlns:r="http://schemas.openxmlformats.org/officeDocument/2006/relationships" r:embed="rId1" cstate="print"/>
        <a:stretch>
          <a:fillRect/>
        </a:stretch>
      </xdr:blipFill>
      <xdr:spPr>
        <a:xfrm>
          <a:off x="0" y="0"/>
          <a:ext cx="336176" cy="2063307"/>
        </a:xfrm>
        <a:prstGeom prst="rect">
          <a:avLst/>
        </a:prstGeom>
      </xdr:spPr>
    </xdr:pic>
    <xdr:clientData/>
  </xdr:twoCellAnchor>
  <xdr:oneCellAnchor>
    <xdr:from>
      <xdr:col>0</xdr:col>
      <xdr:colOff>580159</xdr:colOff>
      <xdr:row>0</xdr:row>
      <xdr:rowOff>64173</xdr:rowOff>
    </xdr:from>
    <xdr:ext cx="2016909" cy="1104804"/>
    <xdr:pic>
      <xdr:nvPicPr>
        <xdr:cNvPr id="3" name="Imagen 2">
          <a:extLst>
            <a:ext uri="{FF2B5EF4-FFF2-40B4-BE49-F238E27FC236}">
              <a16:creationId xmlns:a16="http://schemas.microsoft.com/office/drawing/2014/main" id="{9718AE6B-C0AF-4B05-A707-AA4B2C2BF0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80159" y="64173"/>
          <a:ext cx="2016909" cy="1104804"/>
        </a:xfrm>
        <a:prstGeom prst="rect">
          <a:avLst/>
        </a:prstGeom>
      </xdr:spPr>
    </xdr:pic>
    <xdr:clientData/>
  </xdr:oneCellAnchor>
  <xdr:oneCellAnchor>
    <xdr:from>
      <xdr:col>14</xdr:col>
      <xdr:colOff>345007</xdr:colOff>
      <xdr:row>0</xdr:row>
      <xdr:rowOff>180309</xdr:rowOff>
    </xdr:from>
    <xdr:ext cx="1816686" cy="984114"/>
    <xdr:pic>
      <xdr:nvPicPr>
        <xdr:cNvPr id="4" name="Imagen 3">
          <a:extLst>
            <a:ext uri="{FF2B5EF4-FFF2-40B4-BE49-F238E27FC236}">
              <a16:creationId xmlns:a16="http://schemas.microsoft.com/office/drawing/2014/main" id="{85A77367-B991-4930-A7FD-39EC8FD41712}"/>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11013007" y="180309"/>
          <a:ext cx="1816686" cy="984114"/>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8ED264C2-CC55-47A9-B062-A91FB9D51DB2}"/>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oneCellAnchor>
    <xdr:from>
      <xdr:col>0</xdr:col>
      <xdr:colOff>580159</xdr:colOff>
      <xdr:row>0</xdr:row>
      <xdr:rowOff>64173</xdr:rowOff>
    </xdr:from>
    <xdr:ext cx="2016909" cy="1104804"/>
    <xdr:pic>
      <xdr:nvPicPr>
        <xdr:cNvPr id="3" name="Imagen 2">
          <a:extLst>
            <a:ext uri="{FF2B5EF4-FFF2-40B4-BE49-F238E27FC236}">
              <a16:creationId xmlns:a16="http://schemas.microsoft.com/office/drawing/2014/main" id="{F531AF9B-0DB4-4D99-ADC4-95D3BD71A4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80159" y="64173"/>
          <a:ext cx="2016909" cy="1104804"/>
        </a:xfrm>
        <a:prstGeom prst="rect">
          <a:avLst/>
        </a:prstGeom>
      </xdr:spPr>
    </xdr:pic>
    <xdr:clientData/>
  </xdr:oneCellAnchor>
  <xdr:oneCellAnchor>
    <xdr:from>
      <xdr:col>14</xdr:col>
      <xdr:colOff>345007</xdr:colOff>
      <xdr:row>0</xdr:row>
      <xdr:rowOff>180309</xdr:rowOff>
    </xdr:from>
    <xdr:ext cx="1816686" cy="984114"/>
    <xdr:pic>
      <xdr:nvPicPr>
        <xdr:cNvPr id="4" name="Imagen 3">
          <a:extLst>
            <a:ext uri="{FF2B5EF4-FFF2-40B4-BE49-F238E27FC236}">
              <a16:creationId xmlns:a16="http://schemas.microsoft.com/office/drawing/2014/main" id="{48554C38-1209-41D3-B4CD-B815B8A32519}"/>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0595157" y="180309"/>
          <a:ext cx="1816686" cy="98411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14</xdr:row>
      <xdr:rowOff>104775</xdr:rowOff>
    </xdr:to>
    <xdr:pic>
      <xdr:nvPicPr>
        <xdr:cNvPr id="3" name="Picture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28600" cy="2771775"/>
        </a:xfrm>
        <a:prstGeom prst="rect">
          <a:avLst/>
        </a:prstGeom>
      </xdr:spPr>
    </xdr:pic>
    <xdr:clientData/>
  </xdr:twoCellAnchor>
  <xdr:oneCellAnchor>
    <xdr:from>
      <xdr:col>16</xdr:col>
      <xdr:colOff>342900</xdr:colOff>
      <xdr:row>2</xdr:row>
      <xdr:rowOff>151279</xdr:rowOff>
    </xdr:from>
    <xdr:ext cx="0" cy="925399"/>
    <xdr:pic>
      <xdr:nvPicPr>
        <xdr:cNvPr id="4" name="1 Imagen" descr="LOGO 40%.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oneCellAnchor>
    <xdr:from>
      <xdr:col>14</xdr:col>
      <xdr:colOff>752476</xdr:colOff>
      <xdr:row>0</xdr:row>
      <xdr:rowOff>121223</xdr:rowOff>
    </xdr:from>
    <xdr:ext cx="1447800" cy="726501"/>
    <xdr:pic>
      <xdr:nvPicPr>
        <xdr:cNvPr id="5" name="1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87326" y="121223"/>
          <a:ext cx="1447800" cy="726501"/>
        </a:xfrm>
        <a:prstGeom prst="rect">
          <a:avLst/>
        </a:prstGeom>
      </xdr:spPr>
    </xdr:pic>
    <xdr:clientData/>
  </xdr:oneCellAnchor>
  <xdr:oneCellAnchor>
    <xdr:from>
      <xdr:col>1</xdr:col>
      <xdr:colOff>638176</xdr:colOff>
      <xdr:row>1</xdr:row>
      <xdr:rowOff>152401</xdr:rowOff>
    </xdr:from>
    <xdr:ext cx="1568" cy="571500"/>
    <xdr:pic>
      <xdr:nvPicPr>
        <xdr:cNvPr id="6" name="4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209550</xdr:colOff>
      <xdr:row>1</xdr:row>
      <xdr:rowOff>19050</xdr:rowOff>
    </xdr:from>
    <xdr:ext cx="748485" cy="743350"/>
    <xdr:pic>
      <xdr:nvPicPr>
        <xdr:cNvPr id="7" name="4 Imagen">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6325" y="209550"/>
          <a:ext cx="748485" cy="743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13</xdr:row>
      <xdr:rowOff>76200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xfrm>
          <a:off x="0" y="0"/>
          <a:ext cx="228600" cy="2552700"/>
        </a:xfrm>
        <a:prstGeom prst="rect">
          <a:avLst/>
        </a:prstGeom>
      </xdr:spPr>
    </xdr:pic>
    <xdr:clientData/>
  </xdr:twoCellAnchor>
  <xdr:oneCellAnchor>
    <xdr:from>
      <xdr:col>1</xdr:col>
      <xdr:colOff>638176</xdr:colOff>
      <xdr:row>0</xdr:row>
      <xdr:rowOff>152401</xdr:rowOff>
    </xdr:from>
    <xdr:ext cx="1568" cy="571500"/>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152401"/>
          <a:ext cx="1568" cy="571500"/>
        </a:xfrm>
        <a:prstGeom prst="rect">
          <a:avLst/>
        </a:prstGeom>
      </xdr:spPr>
    </xdr:pic>
    <xdr:clientData/>
  </xdr:oneCellAnchor>
  <xdr:oneCellAnchor>
    <xdr:from>
      <xdr:col>1</xdr:col>
      <xdr:colOff>133350</xdr:colOff>
      <xdr:row>0</xdr:row>
      <xdr:rowOff>205456</xdr:rowOff>
    </xdr:from>
    <xdr:ext cx="733425" cy="728393"/>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0125" y="186406"/>
          <a:ext cx="733425" cy="728393"/>
        </a:xfrm>
        <a:prstGeom prst="rect">
          <a:avLst/>
        </a:prstGeom>
      </xdr:spPr>
    </xdr:pic>
    <xdr:clientData/>
  </xdr:oneCellAnchor>
  <xdr:oneCellAnchor>
    <xdr:from>
      <xdr:col>15</xdr:col>
      <xdr:colOff>118382</xdr:colOff>
      <xdr:row>0</xdr:row>
      <xdr:rowOff>209551</xdr:rowOff>
    </xdr:from>
    <xdr:ext cx="1357993" cy="695822"/>
    <xdr:pic>
      <xdr:nvPicPr>
        <xdr:cNvPr id="6" name="3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20007" y="190501"/>
          <a:ext cx="1357993" cy="69582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13</xdr:row>
      <xdr:rowOff>84068</xdr:rowOff>
    </xdr:to>
    <xdr:pic>
      <xdr:nvPicPr>
        <xdr:cNvPr id="3" name="Picture 1">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28600" cy="2560568"/>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400050</xdr:colOff>
      <xdr:row>1</xdr:row>
      <xdr:rowOff>123825</xdr:rowOff>
    </xdr:from>
    <xdr:ext cx="733425" cy="728393"/>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66825" y="314325"/>
          <a:ext cx="733425" cy="728393"/>
        </a:xfrm>
        <a:prstGeom prst="rect">
          <a:avLst/>
        </a:prstGeom>
      </xdr:spPr>
    </xdr:pic>
    <xdr:clientData/>
  </xdr:oneCellAnchor>
  <xdr:oneCellAnchor>
    <xdr:from>
      <xdr:col>15</xdr:col>
      <xdr:colOff>185057</xdr:colOff>
      <xdr:row>1</xdr:row>
      <xdr:rowOff>146970</xdr:rowOff>
    </xdr:from>
    <xdr:ext cx="1357993" cy="695822"/>
    <xdr:pic>
      <xdr:nvPicPr>
        <xdr:cNvPr id="6" name="3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86682" y="337470"/>
          <a:ext cx="1357993" cy="69582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13</xdr:row>
      <xdr:rowOff>85725</xdr:rowOff>
    </xdr:to>
    <xdr:pic>
      <xdr:nvPicPr>
        <xdr:cNvPr id="3" name="Picture 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28600" cy="2562225"/>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142875</xdr:colOff>
      <xdr:row>1</xdr:row>
      <xdr:rowOff>28575</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9650" y="219075"/>
          <a:ext cx="863575" cy="857650"/>
        </a:xfrm>
        <a:prstGeom prst="rect">
          <a:avLst/>
        </a:prstGeom>
      </xdr:spPr>
    </xdr:pic>
    <xdr:clientData/>
  </xdr:oneCellAnchor>
  <xdr:oneCellAnchor>
    <xdr:from>
      <xdr:col>14</xdr:col>
      <xdr:colOff>727982</xdr:colOff>
      <xdr:row>1</xdr:row>
      <xdr:rowOff>47625</xdr:rowOff>
    </xdr:from>
    <xdr:ext cx="1536071" cy="787067"/>
    <xdr:pic>
      <xdr:nvPicPr>
        <xdr:cNvPr id="6" name="3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62832" y="238125"/>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57150</xdr:rowOff>
    </xdr:to>
    <xdr:pic>
      <xdr:nvPicPr>
        <xdr:cNvPr id="3" name="Picture 1">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stretch>
          <a:fillRect/>
        </a:stretch>
      </xdr:blipFill>
      <xdr:spPr>
        <a:xfrm>
          <a:off x="0" y="0"/>
          <a:ext cx="228600" cy="139065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57150</xdr:colOff>
      <xdr:row>0</xdr:row>
      <xdr:rowOff>171450</xdr:rowOff>
    </xdr:from>
    <xdr:ext cx="863575" cy="857650"/>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3925" y="171450"/>
          <a:ext cx="863575" cy="857650"/>
        </a:xfrm>
        <a:prstGeom prst="rect">
          <a:avLst/>
        </a:prstGeom>
      </xdr:spPr>
    </xdr:pic>
    <xdr:clientData/>
  </xdr:oneCellAnchor>
  <xdr:oneCellAnchor>
    <xdr:from>
      <xdr:col>15</xdr:col>
      <xdr:colOff>42182</xdr:colOff>
      <xdr:row>1</xdr:row>
      <xdr:rowOff>123825</xdr:rowOff>
    </xdr:from>
    <xdr:ext cx="1536071" cy="787067"/>
    <xdr:pic>
      <xdr:nvPicPr>
        <xdr:cNvPr id="6" name="3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043807" y="314325"/>
          <a:ext cx="1536071" cy="78706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219075</xdr:rowOff>
    </xdr:to>
    <xdr:pic>
      <xdr:nvPicPr>
        <xdr:cNvPr id="3" name="Picture 1">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stretch>
          <a:fillRect/>
        </a:stretch>
      </xdr:blipFill>
      <xdr:spPr>
        <a:xfrm>
          <a:off x="0" y="0"/>
          <a:ext cx="228600" cy="152400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152400</xdr:colOff>
      <xdr:row>1</xdr:row>
      <xdr:rowOff>19050</xdr:rowOff>
    </xdr:from>
    <xdr:ext cx="863575" cy="857650"/>
    <xdr:pic>
      <xdr:nvPicPr>
        <xdr:cNvPr id="5" name="4 Imagen">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9175" y="209550"/>
          <a:ext cx="863575" cy="857650"/>
        </a:xfrm>
        <a:prstGeom prst="rect">
          <a:avLst/>
        </a:prstGeom>
      </xdr:spPr>
    </xdr:pic>
    <xdr:clientData/>
  </xdr:oneCellAnchor>
  <xdr:oneCellAnchor>
    <xdr:from>
      <xdr:col>15</xdr:col>
      <xdr:colOff>13607</xdr:colOff>
      <xdr:row>1</xdr:row>
      <xdr:rowOff>0</xdr:rowOff>
    </xdr:from>
    <xdr:ext cx="1536071" cy="787067"/>
    <xdr:pic>
      <xdr:nvPicPr>
        <xdr:cNvPr id="6" name="3 Imagen">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015232" y="190500"/>
          <a:ext cx="1536071" cy="78706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152400</xdr:rowOff>
    </xdr:to>
    <xdr:pic>
      <xdr:nvPicPr>
        <xdr:cNvPr id="3" name="Picture 1">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xfrm>
          <a:off x="0" y="0"/>
          <a:ext cx="228600" cy="148590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180975</xdr:colOff>
      <xdr:row>1</xdr:row>
      <xdr:rowOff>19050</xdr:rowOff>
    </xdr:from>
    <xdr:ext cx="863575" cy="857650"/>
    <xdr:pic>
      <xdr:nvPicPr>
        <xdr:cNvPr id="5" name="4 Imagen">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0" y="209550"/>
          <a:ext cx="863575" cy="857650"/>
        </a:xfrm>
        <a:prstGeom prst="rect">
          <a:avLst/>
        </a:prstGeom>
      </xdr:spPr>
    </xdr:pic>
    <xdr:clientData/>
  </xdr:oneCellAnchor>
  <xdr:oneCellAnchor>
    <xdr:from>
      <xdr:col>14</xdr:col>
      <xdr:colOff>699407</xdr:colOff>
      <xdr:row>1</xdr:row>
      <xdr:rowOff>0</xdr:rowOff>
    </xdr:from>
    <xdr:ext cx="1536071" cy="787067"/>
    <xdr:pic>
      <xdr:nvPicPr>
        <xdr:cNvPr id="6" name="3 Imagen">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34257" y="190500"/>
          <a:ext cx="1536071" cy="787067"/>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S73"/>
  <sheetViews>
    <sheetView showGridLines="0" zoomScale="89" zoomScaleNormal="89" workbookViewId="0">
      <selection activeCell="R35" sqref="R35"/>
    </sheetView>
  </sheetViews>
  <sheetFormatPr defaultColWidth="11.42578125" defaultRowHeight="15" x14ac:dyDescent="0.25"/>
  <cols>
    <col min="1" max="1" width="3.85546875" customWidth="1"/>
    <col min="2" max="2" width="48.28515625" customWidth="1"/>
    <col min="3" max="4" width="16.85546875" customWidth="1"/>
    <col min="5" max="17" width="12.140625" customWidth="1"/>
  </cols>
  <sheetData>
    <row r="2" spans="1:17" ht="28.5" x14ac:dyDescent="0.25">
      <c r="B2" s="344" t="s">
        <v>0</v>
      </c>
      <c r="C2" s="345"/>
      <c r="D2" s="345"/>
      <c r="E2" s="345"/>
      <c r="F2" s="345"/>
      <c r="G2" s="345"/>
      <c r="H2" s="345"/>
      <c r="I2" s="345"/>
      <c r="J2" s="345"/>
      <c r="K2" s="345"/>
      <c r="L2" s="345"/>
      <c r="M2" s="345"/>
      <c r="N2" s="345"/>
      <c r="O2" s="345"/>
      <c r="P2" s="345"/>
      <c r="Q2" s="345"/>
    </row>
    <row r="3" spans="1:17" ht="21" x14ac:dyDescent="0.25">
      <c r="A3" s="1"/>
      <c r="B3" s="346" t="s">
        <v>1</v>
      </c>
      <c r="C3" s="347"/>
      <c r="D3" s="347"/>
      <c r="E3" s="347"/>
      <c r="F3" s="347"/>
      <c r="G3" s="347"/>
      <c r="H3" s="347"/>
      <c r="I3" s="347"/>
      <c r="J3" s="347"/>
      <c r="K3" s="347"/>
      <c r="L3" s="347"/>
      <c r="M3" s="347"/>
      <c r="N3" s="347"/>
      <c r="O3" s="347"/>
      <c r="P3" s="347"/>
      <c r="Q3" s="347"/>
    </row>
    <row r="4" spans="1:17" ht="15.75" x14ac:dyDescent="0.25">
      <c r="A4" s="1"/>
      <c r="B4" s="348" t="s">
        <v>2</v>
      </c>
      <c r="C4" s="349"/>
      <c r="D4" s="349"/>
      <c r="E4" s="349"/>
      <c r="F4" s="349"/>
      <c r="G4" s="349"/>
      <c r="H4" s="349"/>
      <c r="I4" s="349"/>
      <c r="J4" s="349"/>
      <c r="K4" s="349"/>
      <c r="L4" s="349"/>
      <c r="M4" s="349"/>
      <c r="N4" s="349"/>
      <c r="O4" s="349"/>
      <c r="P4" s="349"/>
      <c r="Q4" s="349"/>
    </row>
    <row r="5" spans="1:17" ht="15.75" x14ac:dyDescent="0.25">
      <c r="A5" s="1"/>
      <c r="B5" s="348" t="s">
        <v>3</v>
      </c>
      <c r="C5" s="349"/>
      <c r="D5" s="349"/>
      <c r="E5" s="349"/>
      <c r="F5" s="349"/>
      <c r="G5" s="349"/>
      <c r="H5" s="349"/>
      <c r="I5" s="349"/>
      <c r="J5" s="349"/>
      <c r="K5" s="349"/>
      <c r="L5" s="349"/>
      <c r="M5" s="349"/>
      <c r="N5" s="349"/>
      <c r="O5" s="349"/>
      <c r="P5" s="349"/>
      <c r="Q5" s="349"/>
    </row>
    <row r="6" spans="1:17" x14ac:dyDescent="0.25">
      <c r="A6" s="1"/>
      <c r="B6" s="44" t="s">
        <v>4</v>
      </c>
      <c r="C6" s="44"/>
      <c r="D6" s="44"/>
      <c r="E6" s="43"/>
      <c r="F6" s="43"/>
      <c r="G6" s="43"/>
      <c r="H6" s="43"/>
      <c r="I6" s="43"/>
      <c r="J6" s="43"/>
      <c r="K6" s="43"/>
      <c r="L6" s="43"/>
      <c r="M6" s="43"/>
      <c r="N6" s="43"/>
      <c r="O6" s="43"/>
      <c r="P6" s="43"/>
      <c r="Q6" s="42" t="s">
        <v>5</v>
      </c>
    </row>
    <row r="7" spans="1:17" ht="24" customHeight="1" x14ac:dyDescent="0.25">
      <c r="A7" s="1"/>
      <c r="B7" s="352" t="s">
        <v>6</v>
      </c>
      <c r="C7" s="360" t="s">
        <v>7</v>
      </c>
      <c r="D7" s="360" t="s">
        <v>8</v>
      </c>
      <c r="E7" s="359" t="s">
        <v>9</v>
      </c>
      <c r="F7" s="359"/>
      <c r="G7" s="359"/>
      <c r="H7" s="359"/>
      <c r="I7" s="359"/>
      <c r="J7" s="359"/>
      <c r="K7" s="359"/>
      <c r="L7" s="359"/>
      <c r="M7" s="359"/>
      <c r="N7" s="359"/>
      <c r="O7" s="359"/>
      <c r="P7" s="359"/>
      <c r="Q7" s="359"/>
    </row>
    <row r="8" spans="1:17" ht="20.2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1:17" x14ac:dyDescent="0.25">
      <c r="B9" s="41" t="s">
        <v>23</v>
      </c>
      <c r="C9" s="209">
        <v>31055831844</v>
      </c>
      <c r="D9" s="209">
        <v>32243945071.620007</v>
      </c>
      <c r="E9" s="209">
        <v>2110929734.1099997</v>
      </c>
      <c r="F9" s="209">
        <v>2183648889.0899978</v>
      </c>
      <c r="G9" s="209">
        <v>2351485070.019999</v>
      </c>
      <c r="H9" s="209">
        <v>2342008837.7199998</v>
      </c>
      <c r="I9" s="209">
        <v>2297876114.2399993</v>
      </c>
      <c r="J9" s="209">
        <v>2409379877.5099993</v>
      </c>
      <c r="K9" s="209">
        <v>2340924782.2899995</v>
      </c>
      <c r="L9" s="209">
        <v>2284577102.3700004</v>
      </c>
      <c r="M9" s="209">
        <v>2057900495.5400004</v>
      </c>
      <c r="N9" s="209">
        <v>2150286159.6599998</v>
      </c>
      <c r="O9" s="209">
        <v>2214319316.1199999</v>
      </c>
      <c r="P9" s="209">
        <v>5072315232.8099995</v>
      </c>
      <c r="Q9" s="209">
        <v>29815651611.479992</v>
      </c>
    </row>
    <row r="10" spans="1:17" x14ac:dyDescent="0.25">
      <c r="B10" s="39" t="s">
        <v>24</v>
      </c>
      <c r="C10" s="210">
        <v>23207819445</v>
      </c>
      <c r="D10" s="210">
        <v>24057286279.080009</v>
      </c>
      <c r="E10" s="201">
        <v>1931616496.4699996</v>
      </c>
      <c r="F10" s="201">
        <v>1928973716.2799978</v>
      </c>
      <c r="G10" s="201">
        <v>2022899531.5599995</v>
      </c>
      <c r="H10" s="201">
        <v>1994934854.8099995</v>
      </c>
      <c r="I10" s="201">
        <v>1962770912.4099996</v>
      </c>
      <c r="J10" s="201">
        <v>1998744960.0499995</v>
      </c>
      <c r="K10" s="201">
        <v>1988570220.4599996</v>
      </c>
      <c r="L10" s="201">
        <v>1967714146.8500004</v>
      </c>
      <c r="M10" s="201">
        <v>1812234432.8700001</v>
      </c>
      <c r="N10" s="201">
        <v>1847586641.5799999</v>
      </c>
      <c r="O10" s="201">
        <v>1932757907.0799994</v>
      </c>
      <c r="P10" s="201">
        <v>2043631491.9899998</v>
      </c>
      <c r="Q10" s="201">
        <v>23432435312.409996</v>
      </c>
    </row>
    <row r="11" spans="1:17" x14ac:dyDescent="0.25">
      <c r="B11" s="39" t="s">
        <v>25</v>
      </c>
      <c r="C11" s="210">
        <v>1250058879</v>
      </c>
      <c r="D11" s="210">
        <v>1044959901.6999998</v>
      </c>
      <c r="E11" s="201">
        <v>54033827.56000001</v>
      </c>
      <c r="F11" s="201">
        <v>68948600.25999999</v>
      </c>
      <c r="G11" s="201">
        <v>70687877.049999997</v>
      </c>
      <c r="H11" s="201">
        <v>73010528.860000014</v>
      </c>
      <c r="I11" s="201">
        <v>67781515.420000002</v>
      </c>
      <c r="J11" s="201">
        <v>68295275.62000002</v>
      </c>
      <c r="K11" s="201">
        <v>58532873.440000005</v>
      </c>
      <c r="L11" s="201">
        <v>63362195.580000013</v>
      </c>
      <c r="M11" s="201">
        <v>49652952.24000001</v>
      </c>
      <c r="N11" s="201">
        <v>52773397.460000008</v>
      </c>
      <c r="O11" s="201">
        <v>47609648.490000002</v>
      </c>
      <c r="P11" s="201">
        <v>85698979.030000016</v>
      </c>
      <c r="Q11" s="201">
        <v>760387671.01000047</v>
      </c>
    </row>
    <row r="12" spans="1:17" x14ac:dyDescent="0.25">
      <c r="B12" s="39" t="s">
        <v>26</v>
      </c>
      <c r="C12" s="210">
        <v>1087588308</v>
      </c>
      <c r="D12" s="210">
        <v>1437358698.55</v>
      </c>
      <c r="E12" s="201">
        <v>55991297.329999998</v>
      </c>
      <c r="F12" s="201">
        <v>112058795.94999999</v>
      </c>
      <c r="G12" s="201">
        <v>110432809.37999998</v>
      </c>
      <c r="H12" s="201">
        <v>126573524.25</v>
      </c>
      <c r="I12" s="201">
        <v>121178276.72999999</v>
      </c>
      <c r="J12" s="201">
        <v>115523962.82999998</v>
      </c>
      <c r="K12" s="201">
        <v>103307034.02000003</v>
      </c>
      <c r="L12" s="201">
        <v>116950266.36</v>
      </c>
      <c r="M12" s="201">
        <v>112520381.49000001</v>
      </c>
      <c r="N12" s="201">
        <v>114997621.3</v>
      </c>
      <c r="O12" s="201">
        <v>118861838.88999997</v>
      </c>
      <c r="P12" s="201">
        <v>157535235.38999993</v>
      </c>
      <c r="Q12" s="201">
        <v>1365931043.9200008</v>
      </c>
    </row>
    <row r="13" spans="1:17" x14ac:dyDescent="0.25">
      <c r="B13" s="39" t="s">
        <v>27</v>
      </c>
      <c r="C13" s="210">
        <v>247682419</v>
      </c>
      <c r="D13" s="210">
        <v>227882416.31999999</v>
      </c>
      <c r="E13" s="201">
        <v>19553905.68</v>
      </c>
      <c r="F13" s="201">
        <v>20764100.09</v>
      </c>
      <c r="G13" s="201">
        <v>21807956.830000002</v>
      </c>
      <c r="H13" s="201">
        <v>21451248.759999998</v>
      </c>
      <c r="I13" s="201">
        <v>20116665.309999999</v>
      </c>
      <c r="J13" s="201">
        <v>19900775.07</v>
      </c>
      <c r="K13" s="201">
        <v>20147011.290000003</v>
      </c>
      <c r="L13" s="201">
        <v>19065554.100000005</v>
      </c>
      <c r="M13" s="201">
        <v>14331810.780000001</v>
      </c>
      <c r="N13" s="201">
        <v>5940843.6399999997</v>
      </c>
      <c r="O13" s="201">
        <v>5425199.79</v>
      </c>
      <c r="P13" s="201">
        <v>18141235.299999997</v>
      </c>
      <c r="Q13" s="201">
        <v>206646306.64000002</v>
      </c>
    </row>
    <row r="14" spans="1:17" x14ac:dyDescent="0.25">
      <c r="B14" s="39" t="s">
        <v>28</v>
      </c>
      <c r="C14" s="210">
        <v>397420070</v>
      </c>
      <c r="D14" s="210">
        <v>1078981241.1200001</v>
      </c>
      <c r="E14" s="201">
        <v>10235517.27</v>
      </c>
      <c r="F14" s="201">
        <v>11579336.269999998</v>
      </c>
      <c r="G14" s="201">
        <v>10427066.289999997</v>
      </c>
      <c r="H14" s="201">
        <v>13640149.27</v>
      </c>
      <c r="I14" s="201">
        <v>10602219.409999998</v>
      </c>
      <c r="J14" s="201">
        <v>7012022.0099999998</v>
      </c>
      <c r="K14" s="201">
        <v>6210231.2200000007</v>
      </c>
      <c r="L14" s="201">
        <v>8326206.2199999979</v>
      </c>
      <c r="M14" s="201">
        <v>15557575.859999999</v>
      </c>
      <c r="N14" s="201">
        <v>4685489.5300000012</v>
      </c>
      <c r="O14" s="201">
        <v>11033362.309999999</v>
      </c>
      <c r="P14" s="201">
        <v>681908962.27999997</v>
      </c>
      <c r="Q14" s="201">
        <v>791218137.93999994</v>
      </c>
    </row>
    <row r="15" spans="1:17" x14ac:dyDescent="0.25">
      <c r="B15" s="39" t="s">
        <v>29</v>
      </c>
      <c r="C15" s="210">
        <v>350252370</v>
      </c>
      <c r="D15" s="210">
        <v>374110662.69999999</v>
      </c>
      <c r="E15" s="201">
        <v>11631558.929999998</v>
      </c>
      <c r="F15" s="201">
        <v>11656558.929999998</v>
      </c>
      <c r="G15" s="201">
        <v>75068682.910000011</v>
      </c>
      <c r="H15" s="201">
        <v>29287730.130000006</v>
      </c>
      <c r="I15" s="201">
        <v>31142767.470000006</v>
      </c>
      <c r="J15" s="201">
        <v>31977471.080000002</v>
      </c>
      <c r="K15" s="201">
        <v>30828048.050000001</v>
      </c>
      <c r="L15" s="201">
        <v>30186448.34</v>
      </c>
      <c r="M15" s="201">
        <v>11824450.889999999</v>
      </c>
      <c r="N15" s="201">
        <v>12232397.889999999</v>
      </c>
      <c r="O15" s="201">
        <v>35826019.290000014</v>
      </c>
      <c r="P15" s="201">
        <v>45951061.879999988</v>
      </c>
      <c r="Q15" s="201">
        <v>357613195.7899999</v>
      </c>
    </row>
    <row r="16" spans="1:17" x14ac:dyDescent="0.25">
      <c r="B16" s="39" t="s">
        <v>30</v>
      </c>
      <c r="C16" s="210">
        <v>2399392441</v>
      </c>
      <c r="D16" s="210">
        <v>2730578210.0599995</v>
      </c>
      <c r="E16" s="201">
        <v>22193267.050000001</v>
      </c>
      <c r="F16" s="201">
        <v>22367185.039999999</v>
      </c>
      <c r="G16" s="201">
        <v>24006116.530000001</v>
      </c>
      <c r="H16" s="201">
        <v>44083435.369999997</v>
      </c>
      <c r="I16" s="201">
        <v>25661025.77</v>
      </c>
      <c r="J16" s="201">
        <v>23646521.690000001</v>
      </c>
      <c r="K16" s="201">
        <v>43033693.689999998</v>
      </c>
      <c r="L16" s="201">
        <v>22498120.759999998</v>
      </c>
      <c r="M16" s="201">
        <v>22108938.709999997</v>
      </c>
      <c r="N16" s="201">
        <v>22283222.59</v>
      </c>
      <c r="O16" s="201">
        <v>43583767.790000007</v>
      </c>
      <c r="P16" s="201">
        <v>1907369246.3399999</v>
      </c>
      <c r="Q16" s="201">
        <v>2222834541.3299994</v>
      </c>
    </row>
    <row r="17" spans="2:17" x14ac:dyDescent="0.25">
      <c r="B17" s="39" t="s">
        <v>31</v>
      </c>
      <c r="C17" s="210">
        <v>2115617912.0000002</v>
      </c>
      <c r="D17" s="210">
        <v>1292787662.0900002</v>
      </c>
      <c r="E17" s="201">
        <v>5673863.8199999994</v>
      </c>
      <c r="F17" s="201">
        <v>7300596.2700000005</v>
      </c>
      <c r="G17" s="201">
        <v>16155029.469999999</v>
      </c>
      <c r="H17" s="201">
        <v>39027366.269999996</v>
      </c>
      <c r="I17" s="201">
        <v>58622731.720000021</v>
      </c>
      <c r="J17" s="201">
        <v>144278889.15999991</v>
      </c>
      <c r="K17" s="201">
        <v>90295670.11999996</v>
      </c>
      <c r="L17" s="201">
        <v>56474164.159999967</v>
      </c>
      <c r="M17" s="201">
        <v>19669952.699999999</v>
      </c>
      <c r="N17" s="201">
        <v>89786545.670000017</v>
      </c>
      <c r="O17" s="201">
        <v>19221572.48</v>
      </c>
      <c r="P17" s="201">
        <v>132079020.60000001</v>
      </c>
      <c r="Q17" s="201">
        <v>678585402.44000006</v>
      </c>
    </row>
    <row r="18" spans="2:17" x14ac:dyDescent="0.25">
      <c r="B18" s="41" t="s">
        <v>32</v>
      </c>
      <c r="C18" s="209">
        <v>6554493689</v>
      </c>
      <c r="D18" s="209">
        <v>7260504304.1399994</v>
      </c>
      <c r="E18" s="209">
        <v>133799458.61999999</v>
      </c>
      <c r="F18" s="209">
        <v>344269480.27999997</v>
      </c>
      <c r="G18" s="209">
        <v>433815864.42000002</v>
      </c>
      <c r="H18" s="209">
        <v>528741645.90999997</v>
      </c>
      <c r="I18" s="209">
        <v>441342089.03999996</v>
      </c>
      <c r="J18" s="209">
        <v>545277398.54999983</v>
      </c>
      <c r="K18" s="209">
        <v>951232150.63999999</v>
      </c>
      <c r="L18" s="209">
        <v>177318622.63000003</v>
      </c>
      <c r="M18" s="209">
        <v>336017723.13000005</v>
      </c>
      <c r="N18" s="209">
        <v>201326082.22000003</v>
      </c>
      <c r="O18" s="209">
        <v>295310615.65999997</v>
      </c>
      <c r="P18" s="209">
        <v>1009472708.3499997</v>
      </c>
      <c r="Q18" s="209">
        <v>5397923839.4499998</v>
      </c>
    </row>
    <row r="19" spans="2:17" x14ac:dyDescent="0.25">
      <c r="B19" s="39" t="s">
        <v>33</v>
      </c>
      <c r="C19" s="210">
        <v>450496885</v>
      </c>
      <c r="D19" s="210">
        <v>550291712.35000014</v>
      </c>
      <c r="E19" s="201">
        <v>10525616.960000001</v>
      </c>
      <c r="F19" s="201">
        <v>29369363.489999998</v>
      </c>
      <c r="G19" s="201">
        <v>34296775.530000009</v>
      </c>
      <c r="H19" s="201">
        <v>57071675.569999985</v>
      </c>
      <c r="I19" s="201">
        <v>38562459.439999998</v>
      </c>
      <c r="J19" s="201">
        <v>52209580.329999998</v>
      </c>
      <c r="K19" s="201">
        <v>43065620.490000002</v>
      </c>
      <c r="L19" s="201">
        <v>19607069.780000001</v>
      </c>
      <c r="M19" s="201">
        <v>42610135.06000001</v>
      </c>
      <c r="N19" s="201">
        <v>33008375.169999994</v>
      </c>
      <c r="O19" s="201">
        <v>29087338.859999988</v>
      </c>
      <c r="P19" s="201">
        <v>79639068.309999987</v>
      </c>
      <c r="Q19" s="201">
        <v>469053078.98999989</v>
      </c>
    </row>
    <row r="20" spans="2:17" x14ac:dyDescent="0.25">
      <c r="B20" s="39" t="s">
        <v>34</v>
      </c>
      <c r="C20" s="210">
        <v>1580728599</v>
      </c>
      <c r="D20" s="210">
        <v>1141454486.5200002</v>
      </c>
      <c r="E20" s="201">
        <v>10210140.790000001</v>
      </c>
      <c r="F20" s="201">
        <v>15945078.469999999</v>
      </c>
      <c r="G20" s="201">
        <v>30883708.800000004</v>
      </c>
      <c r="H20" s="201">
        <v>36139842.040000007</v>
      </c>
      <c r="I20" s="201">
        <v>26938578.459999997</v>
      </c>
      <c r="J20" s="201">
        <v>246251947.46999994</v>
      </c>
      <c r="K20" s="201">
        <v>521004743.57999998</v>
      </c>
      <c r="L20" s="201">
        <v>12724120.940000001</v>
      </c>
      <c r="M20" s="201">
        <v>35045319.080000013</v>
      </c>
      <c r="N20" s="201">
        <v>12485523.299999999</v>
      </c>
      <c r="O20" s="201">
        <v>16549731.950000001</v>
      </c>
      <c r="P20" s="201">
        <v>85346161.150000006</v>
      </c>
      <c r="Q20" s="201">
        <v>1049524896.0299999</v>
      </c>
    </row>
    <row r="21" spans="2:17" x14ac:dyDescent="0.25">
      <c r="B21" s="39" t="s">
        <v>35</v>
      </c>
      <c r="C21" s="210">
        <v>1177177884</v>
      </c>
      <c r="D21" s="210">
        <v>1175000459.3300002</v>
      </c>
      <c r="E21" s="201">
        <v>46765185.719999999</v>
      </c>
      <c r="F21" s="201">
        <v>99063402.219999999</v>
      </c>
      <c r="G21" s="201">
        <v>93248767.309999987</v>
      </c>
      <c r="H21" s="201">
        <v>98831527.970000029</v>
      </c>
      <c r="I21" s="201">
        <v>92874327.230000019</v>
      </c>
      <c r="J21" s="201">
        <v>63264214.889999993</v>
      </c>
      <c r="K21" s="201">
        <v>88379878.570000008</v>
      </c>
      <c r="L21" s="201">
        <v>24721530.509999994</v>
      </c>
      <c r="M21" s="201">
        <v>105092887.31</v>
      </c>
      <c r="N21" s="201">
        <v>48369827.509999998</v>
      </c>
      <c r="O21" s="201">
        <v>57724720.849999994</v>
      </c>
      <c r="P21" s="201">
        <v>108949544.60000002</v>
      </c>
      <c r="Q21" s="201">
        <v>927285814.69000018</v>
      </c>
    </row>
    <row r="22" spans="2:17" x14ac:dyDescent="0.25">
      <c r="B22" s="39" t="s">
        <v>36</v>
      </c>
      <c r="C22" s="210">
        <v>653881323</v>
      </c>
      <c r="D22" s="210">
        <v>721410588.19000006</v>
      </c>
      <c r="E22" s="201">
        <v>20979580.890000001</v>
      </c>
      <c r="F22" s="201">
        <v>65324911.949999988</v>
      </c>
      <c r="G22" s="201">
        <v>73937471.149999991</v>
      </c>
      <c r="H22" s="201">
        <v>65504194.989999987</v>
      </c>
      <c r="I22" s="201">
        <v>77949239.969999999</v>
      </c>
      <c r="J22" s="201">
        <v>29063835.850000001</v>
      </c>
      <c r="K22" s="201">
        <v>46369767.949999988</v>
      </c>
      <c r="L22" s="201">
        <v>21293491.749999996</v>
      </c>
      <c r="M22" s="201">
        <v>47868427.409999996</v>
      </c>
      <c r="N22" s="201">
        <v>30533812.430000003</v>
      </c>
      <c r="O22" s="201">
        <v>19723078.379999995</v>
      </c>
      <c r="P22" s="201">
        <v>74236673.309999987</v>
      </c>
      <c r="Q22" s="201">
        <v>572784486.03000021</v>
      </c>
    </row>
    <row r="23" spans="2:17" x14ac:dyDescent="0.25">
      <c r="B23" s="39" t="s">
        <v>37</v>
      </c>
      <c r="C23" s="210">
        <v>103089003</v>
      </c>
      <c r="D23" s="210">
        <v>133401020.04000002</v>
      </c>
      <c r="E23" s="201">
        <v>3813960.8200000012</v>
      </c>
      <c r="F23" s="201">
        <v>7327870.8899999997</v>
      </c>
      <c r="G23" s="201">
        <v>9142425.8300000001</v>
      </c>
      <c r="H23" s="201">
        <v>8831902.1600000001</v>
      </c>
      <c r="I23" s="201">
        <v>7234096.5700000003</v>
      </c>
      <c r="J23" s="201">
        <v>7800946.1800000006</v>
      </c>
      <c r="K23" s="201">
        <v>10330815.210000003</v>
      </c>
      <c r="L23" s="201">
        <v>3847700.86</v>
      </c>
      <c r="M23" s="201">
        <v>9163611.6900000032</v>
      </c>
      <c r="N23" s="201">
        <v>5749114.7299999995</v>
      </c>
      <c r="O23" s="201">
        <v>4323795.76</v>
      </c>
      <c r="P23" s="201">
        <v>14664993.590000004</v>
      </c>
      <c r="Q23" s="201">
        <v>92231234.289999992</v>
      </c>
    </row>
    <row r="24" spans="2:17" x14ac:dyDescent="0.25">
      <c r="B24" s="39" t="s">
        <v>38</v>
      </c>
      <c r="C24" s="210">
        <v>452855513</v>
      </c>
      <c r="D24" s="210">
        <v>626506223.2700001</v>
      </c>
      <c r="E24" s="201">
        <v>7345484.6800000006</v>
      </c>
      <c r="F24" s="201">
        <v>18076167.239999998</v>
      </c>
      <c r="G24" s="201">
        <v>89015386.739999995</v>
      </c>
      <c r="H24" s="201">
        <v>64853337.229999997</v>
      </c>
      <c r="I24" s="201">
        <v>38546367.770000003</v>
      </c>
      <c r="J24" s="201">
        <v>53013343.530000001</v>
      </c>
      <c r="K24" s="201">
        <v>54620385.400000006</v>
      </c>
      <c r="L24" s="201">
        <v>35297957.350000009</v>
      </c>
      <c r="M24" s="201">
        <v>13171909.129999997</v>
      </c>
      <c r="N24" s="201">
        <v>7682137.7199999997</v>
      </c>
      <c r="O24" s="201">
        <v>22592302.829999994</v>
      </c>
      <c r="P24" s="201">
        <v>74753734.069999978</v>
      </c>
      <c r="Q24" s="201">
        <v>478968513.69</v>
      </c>
    </row>
    <row r="25" spans="2:17" x14ac:dyDescent="0.25">
      <c r="B25" s="39" t="s">
        <v>39</v>
      </c>
      <c r="C25" s="210">
        <v>282043953</v>
      </c>
      <c r="D25" s="210">
        <v>577851536.81999993</v>
      </c>
      <c r="E25" s="201">
        <v>13936907.51</v>
      </c>
      <c r="F25" s="201">
        <v>47153336.419999979</v>
      </c>
      <c r="G25" s="201">
        <v>41232269.809999995</v>
      </c>
      <c r="H25" s="201">
        <v>46467528.410000004</v>
      </c>
      <c r="I25" s="201">
        <v>43568540.039999984</v>
      </c>
      <c r="J25" s="201">
        <v>49899333.669999994</v>
      </c>
      <c r="K25" s="201">
        <v>41671309.909999996</v>
      </c>
      <c r="L25" s="201">
        <v>39304516.079999998</v>
      </c>
      <c r="M25" s="201">
        <v>33450343.110000007</v>
      </c>
      <c r="N25" s="201">
        <v>21213799.570000004</v>
      </c>
      <c r="O25" s="201">
        <v>30059746.989999995</v>
      </c>
      <c r="P25" s="201">
        <v>86769851.979999959</v>
      </c>
      <c r="Q25" s="201">
        <v>494727483.5</v>
      </c>
    </row>
    <row r="26" spans="2:17" x14ac:dyDescent="0.25">
      <c r="B26" s="39" t="s">
        <v>40</v>
      </c>
      <c r="C26" s="210">
        <v>199332322</v>
      </c>
      <c r="D26" s="210">
        <v>344966403.4000001</v>
      </c>
      <c r="E26" s="201">
        <v>3077547.01</v>
      </c>
      <c r="F26" s="201">
        <v>7930484.4499999993</v>
      </c>
      <c r="G26" s="201">
        <v>16040054.25</v>
      </c>
      <c r="H26" s="201">
        <v>20397746.600000013</v>
      </c>
      <c r="I26" s="201">
        <v>14245272.689999996</v>
      </c>
      <c r="J26" s="201">
        <v>30909555.539999992</v>
      </c>
      <c r="K26" s="201">
        <v>38355703.940000013</v>
      </c>
      <c r="L26" s="201">
        <v>9950926.0699999966</v>
      </c>
      <c r="M26" s="201">
        <v>20316955.699999992</v>
      </c>
      <c r="N26" s="201">
        <v>17586498.729999997</v>
      </c>
      <c r="O26" s="201">
        <v>12345781.649999999</v>
      </c>
      <c r="P26" s="201">
        <v>41598601.720000006</v>
      </c>
      <c r="Q26" s="201">
        <v>232755128.35000002</v>
      </c>
    </row>
    <row r="27" spans="2:17" x14ac:dyDescent="0.25">
      <c r="B27" s="39" t="s">
        <v>41</v>
      </c>
      <c r="C27" s="210">
        <v>1654888207</v>
      </c>
      <c r="D27" s="210">
        <v>1989621874.2199998</v>
      </c>
      <c r="E27" s="201">
        <v>17145034.240000002</v>
      </c>
      <c r="F27" s="201">
        <v>54078865.149999999</v>
      </c>
      <c r="G27" s="201">
        <v>46019005</v>
      </c>
      <c r="H27" s="201">
        <v>130643890.94000003</v>
      </c>
      <c r="I27" s="201">
        <v>101423206.87</v>
      </c>
      <c r="J27" s="201">
        <v>12864641.089999998</v>
      </c>
      <c r="K27" s="201">
        <v>107433925.59000002</v>
      </c>
      <c r="L27" s="201">
        <v>10571309.289999997</v>
      </c>
      <c r="M27" s="201">
        <v>29298134.639999997</v>
      </c>
      <c r="N27" s="201">
        <v>24696993.059999999</v>
      </c>
      <c r="O27" s="201">
        <v>102904118.38999999</v>
      </c>
      <c r="P27" s="201">
        <v>443514079.61999977</v>
      </c>
      <c r="Q27" s="201">
        <v>1080593203.8800001</v>
      </c>
    </row>
    <row r="28" spans="2:17" x14ac:dyDescent="0.25">
      <c r="B28" s="41" t="s">
        <v>42</v>
      </c>
      <c r="C28" s="209">
        <v>6480448147</v>
      </c>
      <c r="D28" s="209">
        <v>9540856920.3199978</v>
      </c>
      <c r="E28" s="209">
        <v>242662155.46999997</v>
      </c>
      <c r="F28" s="209">
        <v>705934499.4000001</v>
      </c>
      <c r="G28" s="209">
        <v>443186770.76999998</v>
      </c>
      <c r="H28" s="209">
        <v>664728850.25</v>
      </c>
      <c r="I28" s="209">
        <v>655231846.69000006</v>
      </c>
      <c r="J28" s="209">
        <v>495350743.9000001</v>
      </c>
      <c r="K28" s="209">
        <v>628894377.22000003</v>
      </c>
      <c r="L28" s="209">
        <v>1056459646.7899998</v>
      </c>
      <c r="M28" s="209">
        <v>719920986.46000016</v>
      </c>
      <c r="N28" s="209">
        <v>290890873.98000002</v>
      </c>
      <c r="O28" s="209">
        <v>336877240.13</v>
      </c>
      <c r="P28" s="209">
        <v>1552736334.5000002</v>
      </c>
      <c r="Q28" s="209">
        <v>7792874325.5599985</v>
      </c>
    </row>
    <row r="29" spans="2:17" x14ac:dyDescent="0.25">
      <c r="B29" s="39" t="s">
        <v>43</v>
      </c>
      <c r="C29" s="210">
        <v>2401328174</v>
      </c>
      <c r="D29" s="210">
        <v>3323786693.8399992</v>
      </c>
      <c r="E29" s="201">
        <v>163558490.44999996</v>
      </c>
      <c r="F29" s="201">
        <v>256463223.48000002</v>
      </c>
      <c r="G29" s="201">
        <v>71480844.409999996</v>
      </c>
      <c r="H29" s="201">
        <v>204467520.80000001</v>
      </c>
      <c r="I29" s="201">
        <v>288578355.27000004</v>
      </c>
      <c r="J29" s="201">
        <v>180634031.97000006</v>
      </c>
      <c r="K29" s="201">
        <v>254889165.11999995</v>
      </c>
      <c r="L29" s="201">
        <v>163158459.84</v>
      </c>
      <c r="M29" s="201">
        <v>323470398.50999999</v>
      </c>
      <c r="N29" s="201">
        <v>72343828.020000011</v>
      </c>
      <c r="O29" s="201">
        <v>228119538.97999999</v>
      </c>
      <c r="P29" s="201">
        <v>831548536.41000021</v>
      </c>
      <c r="Q29" s="201">
        <v>3038712393.2599993</v>
      </c>
    </row>
    <row r="30" spans="2:17" x14ac:dyDescent="0.25">
      <c r="B30" s="39" t="s">
        <v>44</v>
      </c>
      <c r="C30" s="210">
        <v>217144473</v>
      </c>
      <c r="D30" s="210">
        <v>391358529.26000005</v>
      </c>
      <c r="E30" s="201">
        <v>1347581.6900000002</v>
      </c>
      <c r="F30" s="201">
        <v>9514428.8899999987</v>
      </c>
      <c r="G30" s="201">
        <v>35870591.080000006</v>
      </c>
      <c r="H30" s="201">
        <v>73096163.87999998</v>
      </c>
      <c r="I30" s="201">
        <v>79203522.490000024</v>
      </c>
      <c r="J30" s="201">
        <v>69456127.170000002</v>
      </c>
      <c r="K30" s="201">
        <v>32768797.110000007</v>
      </c>
      <c r="L30" s="201">
        <v>5064025.660000002</v>
      </c>
      <c r="M30" s="201">
        <v>1435931.09</v>
      </c>
      <c r="N30" s="201">
        <v>5837412.0800000019</v>
      </c>
      <c r="O30" s="201">
        <v>2525851.1</v>
      </c>
      <c r="P30" s="201">
        <v>14198220.610000003</v>
      </c>
      <c r="Q30" s="201">
        <v>330318652.84999996</v>
      </c>
    </row>
    <row r="31" spans="2:17" x14ac:dyDescent="0.25">
      <c r="B31" s="39" t="s">
        <v>45</v>
      </c>
      <c r="C31" s="210">
        <v>620714015</v>
      </c>
      <c r="D31" s="210">
        <v>915500300.64999986</v>
      </c>
      <c r="E31" s="201">
        <v>5065863.75</v>
      </c>
      <c r="F31" s="201">
        <v>34521922.420000002</v>
      </c>
      <c r="G31" s="201">
        <v>93724172.63000007</v>
      </c>
      <c r="H31" s="201">
        <v>55549346.199999988</v>
      </c>
      <c r="I31" s="201">
        <v>50721888.889999978</v>
      </c>
      <c r="J31" s="201">
        <v>53460931.620000005</v>
      </c>
      <c r="K31" s="201">
        <v>29713836.820000011</v>
      </c>
      <c r="L31" s="201">
        <v>48515049.320000008</v>
      </c>
      <c r="M31" s="201">
        <v>43452094.039999999</v>
      </c>
      <c r="N31" s="201">
        <v>6181469.0600000005</v>
      </c>
      <c r="O31" s="201">
        <v>28171473.190000001</v>
      </c>
      <c r="P31" s="201">
        <v>171082459.24999997</v>
      </c>
      <c r="Q31" s="201">
        <v>620160507.18999994</v>
      </c>
    </row>
    <row r="32" spans="2:17" x14ac:dyDescent="0.25">
      <c r="B32" s="39" t="s">
        <v>46</v>
      </c>
      <c r="C32" s="210">
        <v>1751965879</v>
      </c>
      <c r="D32" s="210">
        <v>2170579487.2700005</v>
      </c>
      <c r="E32" s="201">
        <v>29932344.629999999</v>
      </c>
      <c r="F32" s="201">
        <v>177777009.84000006</v>
      </c>
      <c r="G32" s="201">
        <v>143191972.34999993</v>
      </c>
      <c r="H32" s="201">
        <v>201744346.76000005</v>
      </c>
      <c r="I32" s="201">
        <v>135175870.73999998</v>
      </c>
      <c r="J32" s="201">
        <v>130184095.36999999</v>
      </c>
      <c r="K32" s="201">
        <v>214024251.02000001</v>
      </c>
      <c r="L32" s="201">
        <v>91578290.479999989</v>
      </c>
      <c r="M32" s="201">
        <v>105225937.50999999</v>
      </c>
      <c r="N32" s="201">
        <v>122731377.05000003</v>
      </c>
      <c r="O32" s="201">
        <v>53230668.030000001</v>
      </c>
      <c r="P32" s="201">
        <v>343782660.08000004</v>
      </c>
      <c r="Q32" s="201">
        <v>1748578823.8600004</v>
      </c>
    </row>
    <row r="33" spans="2:17" x14ac:dyDescent="0.25">
      <c r="B33" s="39" t="s">
        <v>47</v>
      </c>
      <c r="C33" s="210">
        <v>103586342</v>
      </c>
      <c r="D33" s="210">
        <v>155210367.73000002</v>
      </c>
      <c r="E33" s="201">
        <v>3828622.1999999997</v>
      </c>
      <c r="F33" s="201">
        <v>9050937.8600000013</v>
      </c>
      <c r="G33" s="201">
        <v>14757106.599999996</v>
      </c>
      <c r="H33" s="201">
        <v>18402649.299999997</v>
      </c>
      <c r="I33" s="201">
        <v>14496365.190000003</v>
      </c>
      <c r="J33" s="201">
        <v>5685719.1899999995</v>
      </c>
      <c r="K33" s="201">
        <v>9182343.7799999993</v>
      </c>
      <c r="L33" s="201">
        <v>9600506.879999999</v>
      </c>
      <c r="M33" s="201">
        <v>5366199.4599999981</v>
      </c>
      <c r="N33" s="201">
        <v>5401356.4799999995</v>
      </c>
      <c r="O33" s="201">
        <v>3186151.1100000003</v>
      </c>
      <c r="P33" s="201">
        <v>15776343.470000004</v>
      </c>
      <c r="Q33" s="201">
        <v>114734301.51999997</v>
      </c>
    </row>
    <row r="34" spans="2:17" x14ac:dyDescent="0.25">
      <c r="B34" s="39" t="s">
        <v>48</v>
      </c>
      <c r="C34" s="210">
        <v>50656860</v>
      </c>
      <c r="D34" s="210">
        <v>159862505.54000005</v>
      </c>
      <c r="E34" s="201">
        <v>391834.17</v>
      </c>
      <c r="F34" s="201">
        <v>3859880.64</v>
      </c>
      <c r="G34" s="201">
        <v>9129858.799999997</v>
      </c>
      <c r="H34" s="201">
        <v>8182812.2199999988</v>
      </c>
      <c r="I34" s="201">
        <v>11266236.219999999</v>
      </c>
      <c r="J34" s="201">
        <v>7880608.54</v>
      </c>
      <c r="K34" s="201">
        <v>3566652.36</v>
      </c>
      <c r="L34" s="201">
        <v>13540466.58</v>
      </c>
      <c r="M34" s="201">
        <v>3015635.67</v>
      </c>
      <c r="N34" s="201">
        <v>2089682.5799999998</v>
      </c>
      <c r="O34" s="201">
        <v>989835.80999999994</v>
      </c>
      <c r="P34" s="201">
        <v>54208472.900000006</v>
      </c>
      <c r="Q34" s="201">
        <v>118121976.49000002</v>
      </c>
    </row>
    <row r="35" spans="2:17" x14ac:dyDescent="0.25">
      <c r="B35" s="39" t="s">
        <v>49</v>
      </c>
      <c r="C35" s="210">
        <v>1335052404</v>
      </c>
      <c r="D35" s="210">
        <v>2424559036.0299983</v>
      </c>
      <c r="E35" s="201">
        <v>38537418.579999991</v>
      </c>
      <c r="F35" s="201">
        <v>214747096.26999998</v>
      </c>
      <c r="G35" s="201">
        <v>75032224.900000021</v>
      </c>
      <c r="H35" s="201">
        <v>103286011.08999996</v>
      </c>
      <c r="I35" s="201">
        <v>75789607.89000003</v>
      </c>
      <c r="J35" s="201">
        <v>48049230.039999984</v>
      </c>
      <c r="K35" s="201">
        <v>84749331.010000005</v>
      </c>
      <c r="L35" s="201">
        <v>725002848.02999985</v>
      </c>
      <c r="M35" s="201">
        <v>237954790.18000007</v>
      </c>
      <c r="N35" s="201">
        <v>76305748.709999979</v>
      </c>
      <c r="O35" s="201">
        <v>20653721.910000004</v>
      </c>
      <c r="P35" s="201">
        <v>122139641.77999994</v>
      </c>
      <c r="Q35" s="201">
        <v>1822247670.3899994</v>
      </c>
    </row>
    <row r="36" spans="2:17" x14ac:dyDescent="0.25">
      <c r="B36" s="41" t="s">
        <v>50</v>
      </c>
      <c r="C36" s="209">
        <v>25123030942</v>
      </c>
      <c r="D36" s="209">
        <v>42002967313.75</v>
      </c>
      <c r="E36" s="209">
        <v>2272711867.8099999</v>
      </c>
      <c r="F36" s="209">
        <v>2625569542.98</v>
      </c>
      <c r="G36" s="209">
        <v>3684821141.2800007</v>
      </c>
      <c r="H36" s="209">
        <v>3300231270.3500004</v>
      </c>
      <c r="I36" s="209">
        <v>2981623920.079999</v>
      </c>
      <c r="J36" s="209">
        <v>2228951030.1400003</v>
      </c>
      <c r="K36" s="209">
        <v>2426315816.96</v>
      </c>
      <c r="L36" s="209">
        <v>2289689067.0499997</v>
      </c>
      <c r="M36" s="209">
        <v>3007727518.79</v>
      </c>
      <c r="N36" s="209">
        <v>3153390471.6699996</v>
      </c>
      <c r="O36" s="209">
        <v>2860263074.0499992</v>
      </c>
      <c r="P36" s="209">
        <v>6485494035.0400009</v>
      </c>
      <c r="Q36" s="209">
        <v>37316788756.199997</v>
      </c>
    </row>
    <row r="37" spans="2:17" x14ac:dyDescent="0.25">
      <c r="B37" s="39" t="s">
        <v>51</v>
      </c>
      <c r="C37" s="210">
        <v>4005070547</v>
      </c>
      <c r="D37" s="210">
        <v>6371652103.9899998</v>
      </c>
      <c r="E37" s="201">
        <v>318735650.66000003</v>
      </c>
      <c r="F37" s="201">
        <v>377077484.5</v>
      </c>
      <c r="G37" s="201">
        <v>381103234.58999997</v>
      </c>
      <c r="H37" s="201">
        <v>363539872.61000001</v>
      </c>
      <c r="I37" s="201">
        <v>372672653.34000003</v>
      </c>
      <c r="J37" s="201">
        <v>397976118.07999998</v>
      </c>
      <c r="K37" s="201">
        <v>413003263.81000006</v>
      </c>
      <c r="L37" s="201">
        <v>409523915.25</v>
      </c>
      <c r="M37" s="201">
        <v>412281474.81</v>
      </c>
      <c r="N37" s="201">
        <v>417043889.51000005</v>
      </c>
      <c r="O37" s="201">
        <v>426945568.75999993</v>
      </c>
      <c r="P37" s="201">
        <v>851356259.31999993</v>
      </c>
      <c r="Q37" s="201">
        <v>5141259385.2399998</v>
      </c>
    </row>
    <row r="38" spans="2:17" x14ac:dyDescent="0.25">
      <c r="B38" s="39" t="s">
        <v>52</v>
      </c>
      <c r="C38" s="210">
        <v>8675766306</v>
      </c>
      <c r="D38" s="210">
        <v>14047166291.489996</v>
      </c>
      <c r="E38" s="201">
        <v>1345238357.99</v>
      </c>
      <c r="F38" s="201">
        <v>1365521750.6999996</v>
      </c>
      <c r="G38" s="201">
        <v>1636157477.5599999</v>
      </c>
      <c r="H38" s="201">
        <v>1888045823.6800001</v>
      </c>
      <c r="I38" s="201">
        <v>1786155121.1699989</v>
      </c>
      <c r="J38" s="201">
        <v>954819257.27999985</v>
      </c>
      <c r="K38" s="201">
        <v>606442835.78000009</v>
      </c>
      <c r="L38" s="201">
        <v>486207606.78000003</v>
      </c>
      <c r="M38" s="201">
        <v>392130488.66999996</v>
      </c>
      <c r="N38" s="201">
        <v>295772622.5</v>
      </c>
      <c r="O38" s="201">
        <v>799901105.40999997</v>
      </c>
      <c r="P38" s="201">
        <v>1540152665.9200003</v>
      </c>
      <c r="Q38" s="201">
        <v>13096545113.439997</v>
      </c>
    </row>
    <row r="39" spans="2:17" x14ac:dyDescent="0.25">
      <c r="B39" s="39" t="s">
        <v>53</v>
      </c>
      <c r="C39" s="210">
        <v>12409317724</v>
      </c>
      <c r="D39" s="210">
        <v>21509512159.930004</v>
      </c>
      <c r="E39" s="201">
        <v>608554525.83000004</v>
      </c>
      <c r="F39" s="201">
        <v>882786974.45000017</v>
      </c>
      <c r="G39" s="201">
        <v>1664764081.3800001</v>
      </c>
      <c r="H39" s="201">
        <v>1043646850.6400001</v>
      </c>
      <c r="I39" s="201">
        <v>822091601.29999995</v>
      </c>
      <c r="J39" s="201">
        <v>852464895.53000009</v>
      </c>
      <c r="K39" s="201">
        <v>1393638816.8199999</v>
      </c>
      <c r="L39" s="201">
        <v>1393774211.7199998</v>
      </c>
      <c r="M39" s="201">
        <v>2197180365.6000004</v>
      </c>
      <c r="N39" s="201">
        <v>2436069793.2299991</v>
      </c>
      <c r="O39" s="201">
        <v>1628264244.0899997</v>
      </c>
      <c r="P39" s="201">
        <v>4089224337.8700004</v>
      </c>
      <c r="Q39" s="201">
        <v>19012460698.459999</v>
      </c>
    </row>
    <row r="40" spans="2:17" x14ac:dyDescent="0.25">
      <c r="B40" s="39" t="s">
        <v>54</v>
      </c>
      <c r="C40" s="210">
        <v>32876365</v>
      </c>
      <c r="D40" s="210">
        <v>74636758.340000004</v>
      </c>
      <c r="E40" s="201">
        <v>183333.33</v>
      </c>
      <c r="F40" s="201">
        <v>183333.33</v>
      </c>
      <c r="G40" s="201">
        <v>2796347.75</v>
      </c>
      <c r="H40" s="201">
        <v>4998723.42</v>
      </c>
      <c r="I40" s="201">
        <v>704544.27</v>
      </c>
      <c r="J40" s="201">
        <v>23690759.25</v>
      </c>
      <c r="K40" s="201">
        <v>13230900.550000001</v>
      </c>
      <c r="L40" s="201">
        <v>183333.3</v>
      </c>
      <c r="M40" s="201">
        <v>6135189.7100000009</v>
      </c>
      <c r="N40" s="201">
        <v>4504166.43</v>
      </c>
      <c r="O40" s="201">
        <v>5152155.79</v>
      </c>
      <c r="P40" s="201">
        <v>4760771.9300000006</v>
      </c>
      <c r="Q40" s="201">
        <v>66523559.059999995</v>
      </c>
    </row>
    <row r="41" spans="2:17" x14ac:dyDescent="0.25">
      <c r="B41" s="41" t="s">
        <v>55</v>
      </c>
      <c r="C41" s="209">
        <v>8150732211</v>
      </c>
      <c r="D41" s="209">
        <v>22959867435.369999</v>
      </c>
      <c r="E41" s="209">
        <v>456513514.94999999</v>
      </c>
      <c r="F41" s="209">
        <v>706692531.55999994</v>
      </c>
      <c r="G41" s="209">
        <v>229642931.72999999</v>
      </c>
      <c r="H41" s="209">
        <v>1739330630.1699998</v>
      </c>
      <c r="I41" s="209">
        <v>1235228512.9200001</v>
      </c>
      <c r="J41" s="209">
        <v>1355774249</v>
      </c>
      <c r="K41" s="209">
        <v>1210670119.2800002</v>
      </c>
      <c r="L41" s="209">
        <v>203955699.83999977</v>
      </c>
      <c r="M41" s="209">
        <v>721609496.03000009</v>
      </c>
      <c r="N41" s="209">
        <v>295658187.94999999</v>
      </c>
      <c r="O41" s="209">
        <v>1154022966.8100002</v>
      </c>
      <c r="P41" s="209">
        <v>7796274270.9399996</v>
      </c>
      <c r="Q41" s="209">
        <v>17105373111.180004</v>
      </c>
    </row>
    <row r="42" spans="2:17" x14ac:dyDescent="0.25">
      <c r="B42" s="39" t="s">
        <v>56</v>
      </c>
      <c r="C42" s="210">
        <v>1613235</v>
      </c>
      <c r="D42" s="210">
        <v>39399975.200000003</v>
      </c>
      <c r="E42" s="201">
        <v>0</v>
      </c>
      <c r="F42" s="201">
        <v>775617.50000000012</v>
      </c>
      <c r="G42" s="201">
        <v>6414000</v>
      </c>
      <c r="H42" s="201">
        <v>4959867.7</v>
      </c>
      <c r="I42" s="201">
        <v>4009436.2500000005</v>
      </c>
      <c r="J42" s="218">
        <v>0</v>
      </c>
      <c r="K42" s="201">
        <v>2134436.25</v>
      </c>
      <c r="L42" s="201">
        <v>5568872.5000000009</v>
      </c>
      <c r="M42" s="201">
        <v>12000000</v>
      </c>
      <c r="N42" s="201">
        <v>3000000</v>
      </c>
      <c r="O42" s="218">
        <v>0</v>
      </c>
      <c r="P42" s="201">
        <v>537745</v>
      </c>
      <c r="Q42" s="201">
        <v>39399975.200000003</v>
      </c>
    </row>
    <row r="43" spans="2:17" x14ac:dyDescent="0.25">
      <c r="B43" s="39" t="s">
        <v>57</v>
      </c>
      <c r="C43" s="210">
        <v>8149118976</v>
      </c>
      <c r="D43" s="210">
        <v>22920467460.169998</v>
      </c>
      <c r="E43" s="201">
        <v>456513514.94999999</v>
      </c>
      <c r="F43" s="201">
        <v>705916914.05999994</v>
      </c>
      <c r="G43" s="201">
        <v>223228931.72999999</v>
      </c>
      <c r="H43" s="201">
        <v>1734370762.47</v>
      </c>
      <c r="I43" s="201">
        <v>1231219076.6700001</v>
      </c>
      <c r="J43" s="201">
        <v>1355774249</v>
      </c>
      <c r="K43" s="201">
        <v>1208535683.0300002</v>
      </c>
      <c r="L43" s="201">
        <v>198386827.33999977</v>
      </c>
      <c r="M43" s="201">
        <v>709609496.03000009</v>
      </c>
      <c r="N43" s="201">
        <v>292658187.94999999</v>
      </c>
      <c r="O43" s="201">
        <v>1154022966.8100002</v>
      </c>
      <c r="P43" s="201">
        <v>7795736525.9400005</v>
      </c>
      <c r="Q43" s="201">
        <v>17065973135.980003</v>
      </c>
    </row>
    <row r="44" spans="2:17" x14ac:dyDescent="0.25">
      <c r="B44" s="41" t="s">
        <v>58</v>
      </c>
      <c r="C44" s="209">
        <v>4562848540</v>
      </c>
      <c r="D44" s="209">
        <v>12343999284.849998</v>
      </c>
      <c r="E44" s="209">
        <v>54836387.229999997</v>
      </c>
      <c r="F44" s="209">
        <v>1413711115.0500002</v>
      </c>
      <c r="G44" s="209">
        <v>285305931.52999997</v>
      </c>
      <c r="H44" s="209">
        <v>1319013388.6500001</v>
      </c>
      <c r="I44" s="209">
        <v>864407195.82999992</v>
      </c>
      <c r="J44" s="209">
        <v>854676754.96999991</v>
      </c>
      <c r="K44" s="209">
        <v>1448741856.9899993</v>
      </c>
      <c r="L44" s="209">
        <v>441189698.94</v>
      </c>
      <c r="M44" s="209">
        <v>196517440.51999998</v>
      </c>
      <c r="N44" s="209">
        <v>210091607.37999994</v>
      </c>
      <c r="O44" s="209">
        <v>308481659.03000003</v>
      </c>
      <c r="P44" s="209">
        <v>2487913493.4199991</v>
      </c>
      <c r="Q44" s="209">
        <v>9884886529.5400009</v>
      </c>
    </row>
    <row r="45" spans="2:17" x14ac:dyDescent="0.25">
      <c r="B45" s="39" t="s">
        <v>59</v>
      </c>
      <c r="C45" s="210">
        <v>680522313</v>
      </c>
      <c r="D45" s="210">
        <v>2385754639.6300011</v>
      </c>
      <c r="E45" s="201">
        <v>15241397.570000002</v>
      </c>
      <c r="F45" s="201">
        <v>216310053.78999999</v>
      </c>
      <c r="G45" s="201">
        <v>45670028.259999998</v>
      </c>
      <c r="H45" s="201">
        <v>148293081.49000001</v>
      </c>
      <c r="I45" s="201">
        <v>65865056.940000005</v>
      </c>
      <c r="J45" s="201">
        <v>113510559.08999997</v>
      </c>
      <c r="K45" s="201">
        <v>62383806.870000005</v>
      </c>
      <c r="L45" s="201">
        <v>49046180.209999993</v>
      </c>
      <c r="M45" s="201">
        <v>57625834.13000001</v>
      </c>
      <c r="N45" s="201">
        <v>12165426.560000001</v>
      </c>
      <c r="O45" s="201">
        <v>30880566.519999996</v>
      </c>
      <c r="P45" s="201">
        <v>1221575009.2099996</v>
      </c>
      <c r="Q45" s="201">
        <v>2038567000.6400006</v>
      </c>
    </row>
    <row r="46" spans="2:17" x14ac:dyDescent="0.25">
      <c r="B46" s="39" t="s">
        <v>60</v>
      </c>
      <c r="C46" s="219">
        <v>0</v>
      </c>
      <c r="D46" s="210">
        <v>67787416.799999997</v>
      </c>
      <c r="E46" s="201">
        <v>0</v>
      </c>
      <c r="F46" s="201">
        <v>0</v>
      </c>
      <c r="G46" s="201">
        <v>0</v>
      </c>
      <c r="H46" s="201">
        <v>4834942.4000000004</v>
      </c>
      <c r="I46" s="201">
        <v>8096720.9000000013</v>
      </c>
      <c r="J46" s="201">
        <v>6474942.4000000004</v>
      </c>
      <c r="K46" s="201">
        <v>5390543.129999999</v>
      </c>
      <c r="L46" s="201">
        <v>19762667</v>
      </c>
      <c r="M46" s="201">
        <v>0</v>
      </c>
      <c r="N46" s="201">
        <v>0</v>
      </c>
      <c r="O46" s="201">
        <v>0</v>
      </c>
      <c r="P46" s="201">
        <v>14750000</v>
      </c>
      <c r="Q46" s="201">
        <v>59309815.829999998</v>
      </c>
    </row>
    <row r="47" spans="2:17" x14ac:dyDescent="0.25">
      <c r="B47" s="39" t="s">
        <v>61</v>
      </c>
      <c r="C47" s="210">
        <v>3823007757</v>
      </c>
      <c r="D47" s="210">
        <v>9350071755.6899986</v>
      </c>
      <c r="E47" s="201">
        <v>37580806.409999996</v>
      </c>
      <c r="F47" s="201">
        <v>1178164002.9100001</v>
      </c>
      <c r="G47" s="201">
        <v>211615838.39999998</v>
      </c>
      <c r="H47" s="201">
        <v>1123939809.76</v>
      </c>
      <c r="I47" s="201">
        <v>774611839.05999994</v>
      </c>
      <c r="J47" s="201">
        <v>692088784.78999996</v>
      </c>
      <c r="K47" s="201">
        <v>1377986644.2199996</v>
      </c>
      <c r="L47" s="201">
        <v>371164093.80999994</v>
      </c>
      <c r="M47" s="201">
        <v>138646606.38999996</v>
      </c>
      <c r="N47" s="201">
        <v>195394802.66999996</v>
      </c>
      <c r="O47" s="201">
        <v>258661528.69</v>
      </c>
      <c r="P47" s="201">
        <v>945313154.28999984</v>
      </c>
      <c r="Q47" s="201">
        <v>7305167911.4000006</v>
      </c>
    </row>
    <row r="48" spans="2:17" x14ac:dyDescent="0.25">
      <c r="B48" s="39" t="s">
        <v>62</v>
      </c>
      <c r="C48" s="210">
        <v>2794896</v>
      </c>
      <c r="D48" s="210">
        <v>152659077.97</v>
      </c>
      <c r="E48" s="218">
        <v>0</v>
      </c>
      <c r="F48" s="218">
        <v>0</v>
      </c>
      <c r="G48" s="218">
        <v>0</v>
      </c>
      <c r="H48" s="218">
        <v>0</v>
      </c>
      <c r="I48" s="218">
        <v>0</v>
      </c>
      <c r="J48" s="218">
        <v>0</v>
      </c>
      <c r="K48" s="218">
        <v>0</v>
      </c>
      <c r="L48" s="218">
        <v>0</v>
      </c>
      <c r="M48" s="218">
        <v>0</v>
      </c>
      <c r="N48" s="218">
        <v>0</v>
      </c>
      <c r="O48" s="218">
        <v>0</v>
      </c>
      <c r="P48" s="201">
        <v>151842707.97</v>
      </c>
      <c r="Q48" s="201">
        <v>151842707.97</v>
      </c>
    </row>
    <row r="49" spans="2:19" x14ac:dyDescent="0.25">
      <c r="B49" s="39" t="s">
        <v>63</v>
      </c>
      <c r="C49" s="210">
        <v>56523574</v>
      </c>
      <c r="D49" s="210">
        <v>387726394.75999999</v>
      </c>
      <c r="E49" s="201">
        <v>2014183.2500000002</v>
      </c>
      <c r="F49" s="201">
        <v>19237058.349999998</v>
      </c>
      <c r="G49" s="201">
        <v>28020064.869999997</v>
      </c>
      <c r="H49" s="201">
        <v>41945554.999999993</v>
      </c>
      <c r="I49" s="201">
        <v>15833578.93</v>
      </c>
      <c r="J49" s="201">
        <v>42602468.689999998</v>
      </c>
      <c r="K49" s="201">
        <v>2980862.7700000005</v>
      </c>
      <c r="L49" s="201">
        <v>1216757.9199999983</v>
      </c>
      <c r="M49" s="201">
        <v>245000</v>
      </c>
      <c r="N49" s="201">
        <v>2531378.15</v>
      </c>
      <c r="O49" s="201">
        <v>18939563.820000004</v>
      </c>
      <c r="P49" s="201">
        <v>154432621.94999999</v>
      </c>
      <c r="Q49" s="201">
        <v>329999093.69999999</v>
      </c>
    </row>
    <row r="50" spans="2:19" x14ac:dyDescent="0.25">
      <c r="B50" s="41" t="s">
        <v>64</v>
      </c>
      <c r="C50" s="209">
        <v>15019019954</v>
      </c>
      <c r="D50" s="209">
        <v>15554574621</v>
      </c>
      <c r="E50" s="209">
        <v>2957048137.6399999</v>
      </c>
      <c r="F50" s="209">
        <v>363081422.68000001</v>
      </c>
      <c r="G50" s="209">
        <v>1495604578.5200002</v>
      </c>
      <c r="H50" s="209">
        <v>1423852383.51</v>
      </c>
      <c r="I50" s="220">
        <v>0</v>
      </c>
      <c r="J50" s="209">
        <v>507064421.5</v>
      </c>
      <c r="K50" s="209">
        <v>386676123.75999999</v>
      </c>
      <c r="L50" s="209">
        <v>1725343176.6100001</v>
      </c>
      <c r="M50" s="209">
        <v>1172163571.4200001</v>
      </c>
      <c r="N50" s="209">
        <v>489189344.08999997</v>
      </c>
      <c r="O50" s="209">
        <v>760381045.06000006</v>
      </c>
      <c r="P50" s="209">
        <v>2437589489.4400005</v>
      </c>
      <c r="Q50" s="209">
        <v>13717993694.23</v>
      </c>
    </row>
    <row r="51" spans="2:19" x14ac:dyDescent="0.25">
      <c r="B51" s="39" t="s">
        <v>65</v>
      </c>
      <c r="C51" s="210">
        <v>3750008979</v>
      </c>
      <c r="D51" s="210">
        <v>2999299875.0799999</v>
      </c>
      <c r="E51" s="201">
        <v>0</v>
      </c>
      <c r="F51" s="201">
        <v>363081422.68000001</v>
      </c>
      <c r="G51" s="201">
        <v>32851781.109999996</v>
      </c>
      <c r="H51" s="201">
        <v>323852383.50999999</v>
      </c>
      <c r="I51" s="218">
        <v>0</v>
      </c>
      <c r="J51" s="201">
        <v>505332771.57999998</v>
      </c>
      <c r="K51" s="201">
        <v>386676123.75999999</v>
      </c>
      <c r="L51" s="201">
        <v>0</v>
      </c>
      <c r="M51" s="201">
        <v>279000050.33999997</v>
      </c>
      <c r="N51" s="201">
        <v>239514912.46000001</v>
      </c>
      <c r="O51" s="201">
        <v>6436892.7400000002</v>
      </c>
      <c r="P51" s="201">
        <v>674037464.94000006</v>
      </c>
      <c r="Q51" s="201">
        <v>2810783803.1199999</v>
      </c>
    </row>
    <row r="52" spans="2:19" x14ac:dyDescent="0.25">
      <c r="B52" s="39" t="s">
        <v>66</v>
      </c>
      <c r="C52" s="210">
        <v>11269010975</v>
      </c>
      <c r="D52" s="210">
        <v>12515543096</v>
      </c>
      <c r="E52" s="201">
        <v>2957048137.6399999</v>
      </c>
      <c r="F52" s="218">
        <v>0</v>
      </c>
      <c r="G52" s="201">
        <v>1462752797.4100001</v>
      </c>
      <c r="H52" s="201">
        <v>1100000000</v>
      </c>
      <c r="I52" s="218">
        <v>0</v>
      </c>
      <c r="J52" s="218">
        <v>0</v>
      </c>
      <c r="K52" s="218">
        <v>0</v>
      </c>
      <c r="L52" s="201">
        <v>1725343176.6100001</v>
      </c>
      <c r="M52" s="201">
        <v>870637963.62</v>
      </c>
      <c r="N52" s="201">
        <v>249674431.63</v>
      </c>
      <c r="O52" s="201">
        <v>753944152.32000005</v>
      </c>
      <c r="P52" s="201">
        <v>1753202024.5</v>
      </c>
      <c r="Q52" s="201">
        <v>10872602683.73</v>
      </c>
    </row>
    <row r="53" spans="2:19" x14ac:dyDescent="0.25">
      <c r="B53" s="39" t="s">
        <v>67</v>
      </c>
      <c r="C53" s="219">
        <v>0</v>
      </c>
      <c r="D53" s="210">
        <v>39731649.920000002</v>
      </c>
      <c r="E53" s="218">
        <v>0</v>
      </c>
      <c r="F53" s="218">
        <v>0</v>
      </c>
      <c r="G53" s="218">
        <v>0</v>
      </c>
      <c r="H53" s="218">
        <v>0</v>
      </c>
      <c r="I53" s="218">
        <v>0</v>
      </c>
      <c r="J53" s="201">
        <v>1731649.92</v>
      </c>
      <c r="K53" s="218">
        <v>0</v>
      </c>
      <c r="L53" s="218">
        <v>0</v>
      </c>
      <c r="M53" s="201">
        <v>22525557.460000001</v>
      </c>
      <c r="N53" s="218">
        <v>0</v>
      </c>
      <c r="O53" s="218">
        <v>0</v>
      </c>
      <c r="P53" s="201">
        <v>10350000</v>
      </c>
      <c r="Q53" s="201">
        <v>34607207.380000003</v>
      </c>
    </row>
    <row r="54" spans="2:19" x14ac:dyDescent="0.25">
      <c r="B54" s="155" t="s">
        <v>68</v>
      </c>
      <c r="C54" s="211">
        <v>96946405327.000015</v>
      </c>
      <c r="D54" s="212">
        <v>141906714951.04999</v>
      </c>
      <c r="E54" s="213">
        <v>8228501255.829999</v>
      </c>
      <c r="F54" s="214">
        <v>8342907481.0399981</v>
      </c>
      <c r="G54" s="215">
        <v>8923862288.2699986</v>
      </c>
      <c r="H54" s="213">
        <v>11317907006.560001</v>
      </c>
      <c r="I54" s="214">
        <v>8475709678.7999983</v>
      </c>
      <c r="J54" s="215">
        <v>8396474475.5699997</v>
      </c>
      <c r="K54" s="213">
        <v>9393455227.1399994</v>
      </c>
      <c r="L54" s="214">
        <v>8178533014.2299995</v>
      </c>
      <c r="M54" s="215">
        <v>8211857231.8900003</v>
      </c>
      <c r="N54" s="213">
        <v>6790832726.9499998</v>
      </c>
      <c r="O54" s="214">
        <v>7929655916.8599987</v>
      </c>
      <c r="P54" s="215">
        <v>26841795564.5</v>
      </c>
      <c r="Q54" s="216">
        <v>121031491867.63998</v>
      </c>
      <c r="S54" s="7"/>
    </row>
    <row r="55" spans="2:19" x14ac:dyDescent="0.25">
      <c r="C55" s="201"/>
      <c r="D55" s="217"/>
      <c r="E55" s="201"/>
      <c r="F55" s="201"/>
      <c r="G55" s="201"/>
      <c r="H55" s="201"/>
      <c r="I55" s="201"/>
      <c r="J55" s="201"/>
      <c r="K55" s="201"/>
      <c r="L55" s="201"/>
      <c r="M55" s="201"/>
      <c r="N55" s="201"/>
      <c r="O55" s="201"/>
      <c r="P55" s="201"/>
      <c r="Q55" s="201"/>
    </row>
    <row r="56" spans="2:19" x14ac:dyDescent="0.25">
      <c r="B56" s="155" t="s">
        <v>69</v>
      </c>
      <c r="C56" s="211"/>
      <c r="D56" s="212"/>
      <c r="E56" s="213"/>
      <c r="F56" s="214"/>
      <c r="G56" s="215"/>
      <c r="H56" s="213"/>
      <c r="I56" s="214"/>
      <c r="J56" s="215"/>
      <c r="K56" s="213"/>
      <c r="L56" s="214"/>
      <c r="M56" s="215"/>
      <c r="N56" s="213"/>
      <c r="O56" s="214"/>
      <c r="P56" s="215"/>
      <c r="Q56" s="216"/>
      <c r="S56" s="7"/>
    </row>
    <row r="57" spans="2:19" x14ac:dyDescent="0.25">
      <c r="B57" s="41" t="s">
        <v>70</v>
      </c>
      <c r="C57" s="209">
        <v>30941718</v>
      </c>
      <c r="D57" s="209">
        <v>79347916.049999997</v>
      </c>
      <c r="E57" s="220">
        <v>0</v>
      </c>
      <c r="F57" s="209">
        <v>8000000</v>
      </c>
      <c r="G57" s="209">
        <v>1304747.3999999999</v>
      </c>
      <c r="H57" s="209">
        <v>10000000</v>
      </c>
      <c r="I57" s="209">
        <v>800000</v>
      </c>
      <c r="J57" s="220">
        <v>0</v>
      </c>
      <c r="K57" s="209">
        <v>8000000</v>
      </c>
      <c r="L57" s="220">
        <v>0</v>
      </c>
      <c r="M57" s="220">
        <v>0</v>
      </c>
      <c r="N57" s="220">
        <v>0</v>
      </c>
      <c r="O57" s="220">
        <v>0</v>
      </c>
      <c r="P57" s="209">
        <v>50106198.049999997</v>
      </c>
      <c r="Q57" s="209">
        <v>78210945.450000003</v>
      </c>
    </row>
    <row r="58" spans="2:19" x14ac:dyDescent="0.25">
      <c r="B58" s="39" t="s">
        <v>71</v>
      </c>
      <c r="C58" s="210">
        <v>30941718</v>
      </c>
      <c r="D58" s="210">
        <v>29241718</v>
      </c>
      <c r="E58" s="218">
        <v>0</v>
      </c>
      <c r="F58" s="201">
        <v>8000000</v>
      </c>
      <c r="G58" s="201">
        <v>1304747.3999999999</v>
      </c>
      <c r="H58" s="201">
        <v>10000000</v>
      </c>
      <c r="I58" s="201">
        <v>800000</v>
      </c>
      <c r="J58" s="218">
        <v>0</v>
      </c>
      <c r="K58" s="201">
        <v>8000000</v>
      </c>
      <c r="L58" s="218">
        <v>0</v>
      </c>
      <c r="M58" s="218">
        <v>0</v>
      </c>
      <c r="N58" s="218">
        <v>0</v>
      </c>
      <c r="O58" s="218">
        <v>0</v>
      </c>
      <c r="P58" s="218">
        <v>0</v>
      </c>
      <c r="Q58" s="201">
        <v>28104747.400000002</v>
      </c>
    </row>
    <row r="59" spans="2:19" x14ac:dyDescent="0.25">
      <c r="B59" s="39" t="s">
        <v>72</v>
      </c>
      <c r="C59" s="219">
        <v>0</v>
      </c>
      <c r="D59" s="210">
        <v>50106198.049999997</v>
      </c>
      <c r="E59" s="218">
        <v>0</v>
      </c>
      <c r="F59" s="218">
        <v>0</v>
      </c>
      <c r="G59" s="218">
        <v>0</v>
      </c>
      <c r="H59" s="218">
        <v>0</v>
      </c>
      <c r="I59" s="218">
        <v>0</v>
      </c>
      <c r="J59" s="218">
        <v>0</v>
      </c>
      <c r="K59" s="218">
        <v>0</v>
      </c>
      <c r="L59" s="218">
        <v>0</v>
      </c>
      <c r="M59" s="218">
        <v>0</v>
      </c>
      <c r="N59" s="218">
        <v>0</v>
      </c>
      <c r="O59" s="218">
        <v>0</v>
      </c>
      <c r="P59" s="201">
        <v>50106198.049999997</v>
      </c>
      <c r="Q59" s="201">
        <v>50106198.049999997</v>
      </c>
    </row>
    <row r="60" spans="2:19" x14ac:dyDescent="0.25">
      <c r="B60" s="41" t="s">
        <v>73</v>
      </c>
      <c r="C60" s="209">
        <v>24120130831</v>
      </c>
      <c r="D60" s="209">
        <v>25820758954.779999</v>
      </c>
      <c r="E60" s="209">
        <v>474981899.82000005</v>
      </c>
      <c r="F60" s="209">
        <v>995113972.3599999</v>
      </c>
      <c r="G60" s="209">
        <v>1595531086.4000001</v>
      </c>
      <c r="H60" s="209">
        <v>1916159907.1299996</v>
      </c>
      <c r="I60" s="209">
        <v>899763994.08000004</v>
      </c>
      <c r="J60" s="209">
        <v>2045372633.1300001</v>
      </c>
      <c r="K60" s="209">
        <v>3691628812.1000004</v>
      </c>
      <c r="L60" s="209">
        <v>2088295225.1899996</v>
      </c>
      <c r="M60" s="209">
        <v>228197332.67999992</v>
      </c>
      <c r="N60" s="209">
        <v>1519010034.5599999</v>
      </c>
      <c r="O60" s="209">
        <v>2183189083.8400006</v>
      </c>
      <c r="P60" s="209">
        <v>3315273773.9000001</v>
      </c>
      <c r="Q60" s="209">
        <v>20952517755.189999</v>
      </c>
    </row>
    <row r="61" spans="2:19" x14ac:dyDescent="0.25">
      <c r="B61" s="39" t="s">
        <v>74</v>
      </c>
      <c r="C61" s="210">
        <v>2922943501</v>
      </c>
      <c r="D61" s="210">
        <v>3456298090.3699999</v>
      </c>
      <c r="E61" s="201">
        <v>583333.34</v>
      </c>
      <c r="F61" s="201">
        <v>714096066.70999992</v>
      </c>
      <c r="G61" s="201">
        <v>491989737.66000003</v>
      </c>
      <c r="H61" s="201">
        <v>599862886.81999993</v>
      </c>
      <c r="I61" s="201">
        <v>-3396636.88</v>
      </c>
      <c r="J61" s="201">
        <v>257445333</v>
      </c>
      <c r="K61" s="201">
        <v>561766926.43000007</v>
      </c>
      <c r="L61" s="201">
        <v>655465420.58000004</v>
      </c>
      <c r="M61" s="201">
        <v>13226918.510000002</v>
      </c>
      <c r="N61" s="201">
        <v>583333.32999999996</v>
      </c>
      <c r="O61" s="201">
        <v>6407866.8100000005</v>
      </c>
      <c r="P61" s="201">
        <v>1166666.68</v>
      </c>
      <c r="Q61" s="201">
        <v>3299197852.9899998</v>
      </c>
    </row>
    <row r="62" spans="2:19" x14ac:dyDescent="0.25">
      <c r="B62" s="39" t="s">
        <v>75</v>
      </c>
      <c r="C62" s="210">
        <v>19647000537</v>
      </c>
      <c r="D62" s="210">
        <v>18390384428.200001</v>
      </c>
      <c r="E62" s="201">
        <v>280029230.80000001</v>
      </c>
      <c r="F62" s="201">
        <v>101697575.25</v>
      </c>
      <c r="G62" s="201">
        <v>970249764.11000001</v>
      </c>
      <c r="H62" s="201">
        <v>938000000</v>
      </c>
      <c r="I62" s="218">
        <v>0</v>
      </c>
      <c r="J62" s="201">
        <v>1304000000</v>
      </c>
      <c r="K62" s="201">
        <v>2378000000</v>
      </c>
      <c r="L62" s="201">
        <v>693120056.53999996</v>
      </c>
      <c r="M62" s="201">
        <v>537335244.67999995</v>
      </c>
      <c r="N62" s="201">
        <v>1514534465.5599999</v>
      </c>
      <c r="O62" s="201">
        <v>2172888981.3600001</v>
      </c>
      <c r="P62" s="201">
        <v>3276944913.5999999</v>
      </c>
      <c r="Q62" s="201">
        <v>14166800231.9</v>
      </c>
    </row>
    <row r="63" spans="2:19" x14ac:dyDescent="0.25">
      <c r="B63" s="39" t="s">
        <v>76</v>
      </c>
      <c r="C63" s="210">
        <v>1550186793</v>
      </c>
      <c r="D63" s="210">
        <v>3974076436.21</v>
      </c>
      <c r="E63" s="201">
        <v>194369335.68000001</v>
      </c>
      <c r="F63" s="201">
        <v>179320330.40000001</v>
      </c>
      <c r="G63" s="201">
        <v>133291584.63</v>
      </c>
      <c r="H63" s="201">
        <v>378297020.31</v>
      </c>
      <c r="I63" s="201">
        <v>903160630.96000004</v>
      </c>
      <c r="J63" s="201">
        <v>483927300.13</v>
      </c>
      <c r="K63" s="201">
        <v>751861885.66999996</v>
      </c>
      <c r="L63" s="201">
        <v>739709748.06999993</v>
      </c>
      <c r="M63" s="201">
        <v>-322364830.51000005</v>
      </c>
      <c r="N63" s="201">
        <v>3892235.6700000004</v>
      </c>
      <c r="O63" s="201">
        <v>3892235.6700000004</v>
      </c>
      <c r="P63" s="201">
        <v>37162193.619999997</v>
      </c>
      <c r="Q63" s="201">
        <v>3486519670.3000002</v>
      </c>
    </row>
    <row r="64" spans="2:19" x14ac:dyDescent="0.25">
      <c r="B64" s="155" t="s">
        <v>77</v>
      </c>
      <c r="C64" s="211">
        <v>24151072548.999996</v>
      </c>
      <c r="D64" s="212">
        <v>25900106870.829998</v>
      </c>
      <c r="E64" s="213">
        <v>474981899.82000005</v>
      </c>
      <c r="F64" s="214">
        <v>1003113972.3599999</v>
      </c>
      <c r="G64" s="215">
        <v>1596835833.8</v>
      </c>
      <c r="H64" s="213">
        <v>1926159907.1299996</v>
      </c>
      <c r="I64" s="214">
        <v>900563994.08000004</v>
      </c>
      <c r="J64" s="215">
        <v>2045372633.1300001</v>
      </c>
      <c r="K64" s="213">
        <v>3699628812.1000004</v>
      </c>
      <c r="L64" s="214">
        <v>2088295225.1899996</v>
      </c>
      <c r="M64" s="215">
        <v>228197332.67999992</v>
      </c>
      <c r="N64" s="213">
        <v>1519010034.5599999</v>
      </c>
      <c r="O64" s="214">
        <v>2183189083.8400006</v>
      </c>
      <c r="P64" s="215">
        <v>3365379971.9499998</v>
      </c>
      <c r="Q64" s="216">
        <v>21030728700.639996</v>
      </c>
      <c r="S64" s="7"/>
    </row>
    <row r="65" spans="2:19" x14ac:dyDescent="0.25">
      <c r="C65" s="201"/>
      <c r="D65" s="201"/>
      <c r="E65" s="201"/>
      <c r="F65" s="201"/>
      <c r="G65" s="201"/>
      <c r="H65" s="201"/>
      <c r="I65" s="201"/>
      <c r="J65" s="201"/>
      <c r="K65" s="201"/>
      <c r="L65" s="201"/>
      <c r="M65" s="201"/>
      <c r="N65" s="201"/>
      <c r="O65" s="201"/>
      <c r="P65" s="201"/>
      <c r="Q65" s="201"/>
    </row>
    <row r="66" spans="2:19" x14ac:dyDescent="0.25">
      <c r="B66" s="155" t="s">
        <v>78</v>
      </c>
      <c r="C66" s="211">
        <v>121097477876.00002</v>
      </c>
      <c r="D66" s="212">
        <v>167806821821.88</v>
      </c>
      <c r="E66" s="213">
        <v>8703483155.6499996</v>
      </c>
      <c r="F66" s="214">
        <v>9346021453.3999977</v>
      </c>
      <c r="G66" s="215">
        <v>10520698122.069998</v>
      </c>
      <c r="H66" s="213">
        <v>13244066913.690001</v>
      </c>
      <c r="I66" s="214">
        <v>9376273672.8799973</v>
      </c>
      <c r="J66" s="215">
        <v>10441847108.699999</v>
      </c>
      <c r="K66" s="213">
        <v>13093084039.239998</v>
      </c>
      <c r="L66" s="214">
        <v>10266828239.42</v>
      </c>
      <c r="M66" s="215">
        <v>8440054564.5700006</v>
      </c>
      <c r="N66" s="213">
        <v>8309842761.5099993</v>
      </c>
      <c r="O66" s="214">
        <v>10112845000.699999</v>
      </c>
      <c r="P66" s="215">
        <v>30207175536.449997</v>
      </c>
      <c r="Q66" s="216">
        <v>142062220568.27997</v>
      </c>
      <c r="S66" s="7"/>
    </row>
    <row r="67" spans="2:19" x14ac:dyDescent="0.25">
      <c r="B67" s="31" t="s">
        <v>79</v>
      </c>
      <c r="C67" s="31"/>
      <c r="D67" s="31"/>
      <c r="E67" s="34"/>
      <c r="F67" s="34"/>
      <c r="G67" s="34"/>
    </row>
    <row r="68" spans="2:19" x14ac:dyDescent="0.25">
      <c r="B68" s="31" t="s">
        <v>80</v>
      </c>
      <c r="C68" s="31"/>
      <c r="D68" s="31"/>
      <c r="E68" s="34"/>
      <c r="F68" s="34"/>
      <c r="G68" s="34"/>
    </row>
    <row r="69" spans="2:19" x14ac:dyDescent="0.25">
      <c r="B69" s="31" t="s">
        <v>81</v>
      </c>
      <c r="C69" s="31"/>
      <c r="D69" s="31"/>
      <c r="E69" s="34"/>
      <c r="F69" s="34"/>
      <c r="G69" s="34"/>
    </row>
    <row r="70" spans="2:19" x14ac:dyDescent="0.25">
      <c r="B70" s="31" t="s">
        <v>82</v>
      </c>
      <c r="C70" s="31"/>
      <c r="D70" s="31"/>
      <c r="E70" s="34"/>
      <c r="F70" s="34"/>
      <c r="G70" s="34"/>
    </row>
    <row r="71" spans="2:19" x14ac:dyDescent="0.25">
      <c r="B71" s="31" t="s">
        <v>83</v>
      </c>
      <c r="C71" s="31"/>
      <c r="D71" s="31"/>
      <c r="E71" s="33"/>
      <c r="F71" s="33"/>
      <c r="G71" s="33"/>
    </row>
    <row r="72" spans="2:19" x14ac:dyDescent="0.25">
      <c r="B72" s="31" t="s">
        <v>84</v>
      </c>
      <c r="C72" s="31"/>
      <c r="D72" s="31"/>
      <c r="E72" s="32"/>
      <c r="F72" s="32"/>
      <c r="G72" s="32"/>
    </row>
    <row r="73" spans="2:19" x14ac:dyDescent="0.25">
      <c r="B73" s="31" t="s">
        <v>85</v>
      </c>
      <c r="C73" s="31"/>
      <c r="D73" s="31"/>
    </row>
  </sheetData>
  <mergeCells count="8">
    <mergeCell ref="B2:Q2"/>
    <mergeCell ref="B3:Q3"/>
    <mergeCell ref="B4:Q4"/>
    <mergeCell ref="B7:B8"/>
    <mergeCell ref="E7:Q7"/>
    <mergeCell ref="B5:Q5"/>
    <mergeCell ref="C7:C8"/>
    <mergeCell ref="D7:D8"/>
  </mergeCells>
  <printOptions horizontalCentered="1"/>
  <pageMargins left="0.45" right="0.28999999999999998" top="0.3" bottom="0.32" header="0.3" footer="0.3"/>
  <pageSetup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V77"/>
  <sheetViews>
    <sheetView showGridLines="0" zoomScale="89" zoomScaleNormal="89" workbookViewId="0">
      <selection activeCell="R60" sqref="R60"/>
    </sheetView>
  </sheetViews>
  <sheetFormatPr defaultColWidth="11.42578125" defaultRowHeight="15.75" x14ac:dyDescent="0.3"/>
  <cols>
    <col min="1" max="1" width="5.42578125" customWidth="1"/>
    <col min="2" max="2" width="48.28515625" style="53" customWidth="1"/>
    <col min="3" max="4" width="15.7109375" style="53" customWidth="1"/>
    <col min="5" max="12" width="10.7109375" style="53" customWidth="1"/>
    <col min="13" max="13" width="12.85546875" style="53" bestFit="1" customWidth="1"/>
    <col min="14" max="15" width="10.7109375" style="53" customWidth="1"/>
    <col min="16" max="16" width="11.42578125" style="53" bestFit="1" customWidth="1"/>
    <col min="17" max="17" width="13.42578125" style="53" customWidth="1"/>
    <col min="19" max="19" width="50.140625" bestFit="1" customWidth="1"/>
  </cols>
  <sheetData>
    <row r="1" spans="2:22" x14ac:dyDescent="0.3">
      <c r="S1" s="53"/>
      <c r="T1" s="53"/>
      <c r="U1" s="53"/>
    </row>
    <row r="2" spans="2:22" ht="15" x14ac:dyDescent="0.25">
      <c r="B2" s="71"/>
      <c r="C2" s="71"/>
      <c r="D2" s="71"/>
      <c r="E2" s="71"/>
      <c r="F2" s="71"/>
      <c r="G2" s="71"/>
      <c r="H2" s="71"/>
      <c r="I2" s="71"/>
      <c r="J2" s="71"/>
      <c r="K2" s="71"/>
      <c r="L2" s="71"/>
      <c r="M2" s="71"/>
      <c r="N2" s="71"/>
      <c r="O2" s="71"/>
      <c r="P2" s="71"/>
      <c r="Q2" s="71"/>
      <c r="S2" s="71"/>
      <c r="T2" s="71"/>
      <c r="U2" s="71"/>
    </row>
    <row r="3" spans="2:22" ht="28.5" x14ac:dyDescent="0.25">
      <c r="B3" s="344" t="s">
        <v>0</v>
      </c>
      <c r="C3" s="345"/>
      <c r="D3" s="345"/>
      <c r="E3" s="345"/>
      <c r="F3" s="345"/>
      <c r="G3" s="345"/>
      <c r="H3" s="345"/>
      <c r="I3" s="345"/>
      <c r="J3" s="345"/>
      <c r="K3" s="345"/>
      <c r="L3" s="345"/>
      <c r="M3" s="345"/>
      <c r="N3" s="345"/>
      <c r="O3" s="345"/>
      <c r="P3" s="345"/>
      <c r="Q3" s="345"/>
      <c r="R3" s="52"/>
      <c r="S3" s="70"/>
      <c r="T3" s="70"/>
      <c r="U3" s="70"/>
      <c r="V3" s="70"/>
    </row>
    <row r="4" spans="2:22" ht="21" x14ac:dyDescent="0.25">
      <c r="B4" s="346" t="s">
        <v>1</v>
      </c>
      <c r="C4" s="347"/>
      <c r="D4" s="347"/>
      <c r="E4" s="347"/>
      <c r="F4" s="347"/>
      <c r="G4" s="347"/>
      <c r="H4" s="347"/>
      <c r="I4" s="347"/>
      <c r="J4" s="347"/>
      <c r="K4" s="347"/>
      <c r="L4" s="347"/>
      <c r="M4" s="347"/>
      <c r="N4" s="347"/>
      <c r="O4" s="347"/>
      <c r="P4" s="347"/>
      <c r="Q4" s="347"/>
      <c r="R4" s="51"/>
      <c r="S4" s="69"/>
      <c r="T4" s="69"/>
      <c r="U4" s="69"/>
      <c r="V4" s="69"/>
    </row>
    <row r="5" spans="2:22" ht="15" customHeight="1" x14ac:dyDescent="0.25">
      <c r="B5" s="348" t="s">
        <v>2</v>
      </c>
      <c r="C5" s="349"/>
      <c r="D5" s="349"/>
      <c r="E5" s="349"/>
      <c r="F5" s="349"/>
      <c r="G5" s="349"/>
      <c r="H5" s="349"/>
      <c r="I5" s="349"/>
      <c r="J5" s="349"/>
      <c r="K5" s="349"/>
      <c r="L5" s="349"/>
      <c r="M5" s="349"/>
      <c r="N5" s="349"/>
      <c r="O5" s="349"/>
      <c r="P5" s="349"/>
      <c r="Q5" s="349"/>
      <c r="R5" s="50"/>
      <c r="S5" s="69"/>
      <c r="T5" s="69"/>
      <c r="U5" s="69"/>
      <c r="V5" s="69"/>
    </row>
    <row r="6" spans="2:22" ht="15" customHeight="1" x14ac:dyDescent="0.25">
      <c r="B6" s="348" t="s">
        <v>3</v>
      </c>
      <c r="C6" s="349"/>
      <c r="D6" s="349"/>
      <c r="E6" s="349"/>
      <c r="F6" s="349"/>
      <c r="G6" s="349"/>
      <c r="H6" s="349"/>
      <c r="I6" s="349"/>
      <c r="J6" s="349"/>
      <c r="K6" s="349"/>
      <c r="L6" s="349"/>
      <c r="M6" s="349"/>
      <c r="N6" s="349"/>
      <c r="O6" s="349"/>
      <c r="P6" s="349"/>
      <c r="Q6" s="349"/>
      <c r="R6" s="50"/>
      <c r="S6" s="69"/>
      <c r="T6" s="69"/>
      <c r="U6" s="69"/>
      <c r="V6" s="69"/>
    </row>
    <row r="7" spans="2:22" ht="16.5" x14ac:dyDescent="0.3">
      <c r="B7" s="43" t="s">
        <v>105</v>
      </c>
      <c r="C7" s="43"/>
      <c r="D7"/>
      <c r="E7"/>
      <c r="F7"/>
      <c r="G7"/>
      <c r="H7"/>
      <c r="I7"/>
      <c r="J7"/>
      <c r="K7"/>
      <c r="L7"/>
      <c r="M7"/>
      <c r="N7"/>
      <c r="O7"/>
      <c r="P7"/>
      <c r="Q7" s="46" t="s">
        <v>5</v>
      </c>
      <c r="S7" s="68"/>
      <c r="T7" s="68"/>
      <c r="U7" s="68"/>
    </row>
    <row r="8" spans="2:22" ht="15.75" customHeight="1" x14ac:dyDescent="0.3">
      <c r="B8" s="352" t="s">
        <v>6</v>
      </c>
      <c r="C8" s="360" t="s">
        <v>7</v>
      </c>
      <c r="D8" s="360" t="s">
        <v>8</v>
      </c>
      <c r="E8" s="359" t="s">
        <v>9</v>
      </c>
      <c r="F8" s="359"/>
      <c r="G8" s="359"/>
      <c r="H8" s="359"/>
      <c r="I8" s="359"/>
      <c r="J8" s="359"/>
      <c r="K8" s="359"/>
      <c r="L8" s="359"/>
      <c r="M8" s="359"/>
      <c r="N8" s="359"/>
      <c r="O8" s="359"/>
      <c r="P8" s="359"/>
      <c r="Q8" s="359"/>
      <c r="S8" s="53"/>
      <c r="T8" s="53"/>
      <c r="U8" s="53"/>
    </row>
    <row r="9" spans="2:22" s="67" customFormat="1" ht="34.5" customHeight="1" x14ac:dyDescent="0.25">
      <c r="B9" s="358"/>
      <c r="C9" s="363"/>
      <c r="D9" s="363"/>
      <c r="E9" s="240" t="s">
        <v>10</v>
      </c>
      <c r="F9" s="241" t="s">
        <v>11</v>
      </c>
      <c r="G9" s="242" t="s">
        <v>12</v>
      </c>
      <c r="H9" s="240" t="s">
        <v>13</v>
      </c>
      <c r="I9" s="241" t="s">
        <v>14</v>
      </c>
      <c r="J9" s="242" t="s">
        <v>15</v>
      </c>
      <c r="K9" s="240" t="s">
        <v>16</v>
      </c>
      <c r="L9" s="241" t="s">
        <v>17</v>
      </c>
      <c r="M9" s="242" t="s">
        <v>18</v>
      </c>
      <c r="N9" s="240" t="s">
        <v>19</v>
      </c>
      <c r="O9" s="241" t="s">
        <v>20</v>
      </c>
      <c r="P9" s="242" t="s">
        <v>21</v>
      </c>
      <c r="Q9" s="243" t="s">
        <v>22</v>
      </c>
      <c r="R9" s="265"/>
      <c r="S9" s="265"/>
    </row>
    <row r="10" spans="2:22" ht="15" x14ac:dyDescent="0.25">
      <c r="B10" s="41" t="s">
        <v>23</v>
      </c>
      <c r="C10" s="223">
        <v>100347900391</v>
      </c>
      <c r="D10" s="199">
        <v>105794997778.60999</v>
      </c>
      <c r="E10" s="199">
        <v>6971977228.4400005</v>
      </c>
      <c r="F10" s="199">
        <v>7130829632.3700018</v>
      </c>
      <c r="G10" s="199">
        <v>8083684239.1100006</v>
      </c>
      <c r="H10" s="199">
        <v>8576691734.6199894</v>
      </c>
      <c r="I10" s="199">
        <v>8080878874.500001</v>
      </c>
      <c r="J10" s="199">
        <v>8291912768.9799986</v>
      </c>
      <c r="K10" s="199">
        <v>8171879602.7600021</v>
      </c>
      <c r="L10" s="199">
        <v>8181337229.3699999</v>
      </c>
      <c r="M10" s="199">
        <v>8446390444.0599985</v>
      </c>
      <c r="N10" s="199">
        <v>8308860107.659997</v>
      </c>
      <c r="O10" s="199">
        <v>14406940931.040007</v>
      </c>
      <c r="P10" s="199">
        <v>9885145501.4799976</v>
      </c>
      <c r="Q10" s="273">
        <v>104536528294.39001</v>
      </c>
      <c r="R10" s="75"/>
      <c r="S10" s="75"/>
    </row>
    <row r="11" spans="2:22" ht="15" x14ac:dyDescent="0.25">
      <c r="B11" s="39" t="s">
        <v>24</v>
      </c>
      <c r="C11" s="274">
        <v>68502461464.000008</v>
      </c>
      <c r="D11" s="275">
        <v>72429437764.789993</v>
      </c>
      <c r="E11" s="275">
        <v>5268759472.46</v>
      </c>
      <c r="F11" s="275">
        <v>5294359645.1700001</v>
      </c>
      <c r="G11" s="275">
        <v>6000298640.0200005</v>
      </c>
      <c r="H11" s="275">
        <v>6487356615.7799902</v>
      </c>
      <c r="I11" s="275">
        <v>6013258401.75</v>
      </c>
      <c r="J11" s="275">
        <v>6062193918.5</v>
      </c>
      <c r="K11" s="275">
        <v>6104487960.6800003</v>
      </c>
      <c r="L11" s="275">
        <v>6077578615.1000004</v>
      </c>
      <c r="M11" s="275">
        <v>6210015139.1899996</v>
      </c>
      <c r="N11" s="275">
        <v>6161494269.0200005</v>
      </c>
      <c r="O11" s="275">
        <v>6252096278.4399996</v>
      </c>
      <c r="P11" s="275">
        <v>6308123135.1099997</v>
      </c>
      <c r="Q11" s="276">
        <v>72240022091.220001</v>
      </c>
      <c r="R11" s="75"/>
      <c r="S11" s="75"/>
    </row>
    <row r="12" spans="2:22" ht="15" x14ac:dyDescent="0.25">
      <c r="B12" s="39" t="s">
        <v>25</v>
      </c>
      <c r="C12" s="274">
        <v>6070272008</v>
      </c>
      <c r="D12" s="275">
        <v>5847145682.29</v>
      </c>
      <c r="E12" s="275">
        <v>374332680.07999998</v>
      </c>
      <c r="F12" s="275">
        <v>458989935.06</v>
      </c>
      <c r="G12" s="275">
        <v>471562623.74000001</v>
      </c>
      <c r="H12" s="275">
        <v>437524118.20999998</v>
      </c>
      <c r="I12" s="275">
        <v>443236107.62</v>
      </c>
      <c r="J12" s="275">
        <v>480424025.86000001</v>
      </c>
      <c r="K12" s="275">
        <v>449894453.61000001</v>
      </c>
      <c r="L12" s="275">
        <v>493809753.38</v>
      </c>
      <c r="M12" s="275">
        <v>476526602.31</v>
      </c>
      <c r="N12" s="275">
        <v>469725325.66000003</v>
      </c>
      <c r="O12" s="275">
        <v>488826825.31</v>
      </c>
      <c r="P12" s="275">
        <v>609314615.65999997</v>
      </c>
      <c r="Q12" s="276">
        <v>5654167066.5</v>
      </c>
      <c r="R12" s="75"/>
      <c r="S12" s="75"/>
    </row>
    <row r="13" spans="2:22" ht="15" x14ac:dyDescent="0.25">
      <c r="B13" s="39" t="s">
        <v>26</v>
      </c>
      <c r="C13" s="274">
        <v>6045065992</v>
      </c>
      <c r="D13" s="275">
        <v>7142531693.579999</v>
      </c>
      <c r="E13" s="275">
        <v>456175953.25999999</v>
      </c>
      <c r="F13" s="275">
        <v>463597665.35000002</v>
      </c>
      <c r="G13" s="275">
        <v>494697630.81999999</v>
      </c>
      <c r="H13" s="275">
        <v>551570326.38999999</v>
      </c>
      <c r="I13" s="275">
        <v>508883301.89999998</v>
      </c>
      <c r="J13" s="275">
        <v>553202362.5</v>
      </c>
      <c r="K13" s="275">
        <v>530216620.95999998</v>
      </c>
      <c r="L13" s="275">
        <v>540752004.51999998</v>
      </c>
      <c r="M13" s="275">
        <v>536817438.00000006</v>
      </c>
      <c r="N13" s="275">
        <v>548547802.65999997</v>
      </c>
      <c r="O13" s="275">
        <v>603666989.23000002</v>
      </c>
      <c r="P13" s="275">
        <v>1287902549.1600001</v>
      </c>
      <c r="Q13" s="276">
        <v>7076030644.750001</v>
      </c>
      <c r="R13" s="75"/>
      <c r="S13" s="75"/>
    </row>
    <row r="14" spans="2:22" ht="15" x14ac:dyDescent="0.25">
      <c r="B14" s="39" t="s">
        <v>27</v>
      </c>
      <c r="C14" s="274">
        <v>58854123</v>
      </c>
      <c r="D14" s="275">
        <v>425934932</v>
      </c>
      <c r="E14" s="275">
        <v>4795181.7300000004</v>
      </c>
      <c r="F14" s="275">
        <v>3446535.23</v>
      </c>
      <c r="G14" s="275">
        <v>3527152.73</v>
      </c>
      <c r="H14" s="275">
        <v>3459135.23</v>
      </c>
      <c r="I14" s="275">
        <v>72263835.230000004</v>
      </c>
      <c r="J14" s="275">
        <v>60403342.729999997</v>
      </c>
      <c r="K14" s="275">
        <v>31350217.73</v>
      </c>
      <c r="L14" s="275">
        <v>34170035.350000001</v>
      </c>
      <c r="M14" s="275">
        <v>51380970.350000001</v>
      </c>
      <c r="N14" s="275">
        <v>38523732.350000001</v>
      </c>
      <c r="O14" s="275">
        <v>35414732.350000001</v>
      </c>
      <c r="P14" s="275">
        <v>77973298.209999993</v>
      </c>
      <c r="Q14" s="276">
        <v>416708169.22000003</v>
      </c>
      <c r="R14" s="75"/>
      <c r="S14" s="75"/>
    </row>
    <row r="15" spans="2:22" ht="15" x14ac:dyDescent="0.25">
      <c r="B15" s="39" t="s">
        <v>28</v>
      </c>
      <c r="C15" s="274">
        <v>2139403029</v>
      </c>
      <c r="D15" s="275">
        <v>1862937369.4199998</v>
      </c>
      <c r="E15" s="275">
        <v>7213503.4000000004</v>
      </c>
      <c r="F15" s="275">
        <v>26388199.149999999</v>
      </c>
      <c r="G15" s="275">
        <v>43227136.299999997</v>
      </c>
      <c r="H15" s="275">
        <v>36647104.770000003</v>
      </c>
      <c r="I15" s="275">
        <v>50722694.280000001</v>
      </c>
      <c r="J15" s="275">
        <v>128908891.2</v>
      </c>
      <c r="K15" s="275">
        <v>52284995.049999997</v>
      </c>
      <c r="L15" s="275">
        <v>41250170.560000002</v>
      </c>
      <c r="M15" s="275">
        <v>153804804.88999999</v>
      </c>
      <c r="N15" s="275">
        <v>96945817</v>
      </c>
      <c r="O15" s="275">
        <v>164990612.38</v>
      </c>
      <c r="P15" s="275">
        <v>449382139.56999999</v>
      </c>
      <c r="Q15" s="276">
        <v>1251766068.55</v>
      </c>
      <c r="R15" s="75"/>
      <c r="S15" s="75"/>
    </row>
    <row r="16" spans="2:22" ht="15" x14ac:dyDescent="0.25">
      <c r="B16" s="39" t="s">
        <v>29</v>
      </c>
      <c r="C16" s="274">
        <v>1267483658</v>
      </c>
      <c r="D16" s="275">
        <v>1216055687.04</v>
      </c>
      <c r="E16" s="275">
        <v>98203038.310000002</v>
      </c>
      <c r="F16" s="275">
        <v>98385462.109999999</v>
      </c>
      <c r="G16" s="275">
        <v>172026964.56</v>
      </c>
      <c r="H16" s="275">
        <v>99508799.760000005</v>
      </c>
      <c r="I16" s="275">
        <v>100168415.23999999</v>
      </c>
      <c r="J16" s="275">
        <v>100385411.23</v>
      </c>
      <c r="K16" s="275">
        <v>100453087.73999999</v>
      </c>
      <c r="L16" s="275">
        <v>101966722.09999999</v>
      </c>
      <c r="M16" s="275">
        <v>104123626.09999999</v>
      </c>
      <c r="N16" s="275">
        <v>104131381.11</v>
      </c>
      <c r="O16" s="275">
        <v>105145611.16</v>
      </c>
      <c r="P16" s="275">
        <v>31170108.59</v>
      </c>
      <c r="Q16" s="276">
        <v>1215668628.01</v>
      </c>
      <c r="R16" s="75"/>
      <c r="S16" s="75"/>
    </row>
    <row r="17" spans="2:19" ht="15" x14ac:dyDescent="0.25">
      <c r="B17" s="39" t="s">
        <v>30</v>
      </c>
      <c r="C17" s="274">
        <v>7126867522</v>
      </c>
      <c r="D17" s="275">
        <v>7188358612.75</v>
      </c>
      <c r="E17" s="275">
        <v>85277800.5</v>
      </c>
      <c r="F17" s="275">
        <v>92701310.939999998</v>
      </c>
      <c r="G17" s="275">
        <v>100504154.16</v>
      </c>
      <c r="H17" s="275">
        <v>90485200.579999998</v>
      </c>
      <c r="I17" s="275">
        <v>95126867.459999993</v>
      </c>
      <c r="J17" s="275">
        <v>100144225.06</v>
      </c>
      <c r="K17" s="275">
        <v>92296428.829999998</v>
      </c>
      <c r="L17" s="275">
        <v>81920490.379999995</v>
      </c>
      <c r="M17" s="275">
        <v>89197818.319999993</v>
      </c>
      <c r="N17" s="275">
        <v>75078269.140000001</v>
      </c>
      <c r="O17" s="275">
        <v>5929005041.2500095</v>
      </c>
      <c r="P17" s="275">
        <v>281450707.04000002</v>
      </c>
      <c r="Q17" s="276">
        <v>7113188313.6600103</v>
      </c>
      <c r="R17" s="75"/>
      <c r="S17" s="75"/>
    </row>
    <row r="18" spans="2:19" ht="15" x14ac:dyDescent="0.25">
      <c r="B18" s="39" t="s">
        <v>31</v>
      </c>
      <c r="C18" s="274">
        <v>9137492595</v>
      </c>
      <c r="D18" s="275">
        <v>9682596036.7399998</v>
      </c>
      <c r="E18" s="275">
        <v>677219598.70000005</v>
      </c>
      <c r="F18" s="275">
        <v>692960879.36000001</v>
      </c>
      <c r="G18" s="275">
        <v>797839936.77999902</v>
      </c>
      <c r="H18" s="275">
        <v>870140433.89999998</v>
      </c>
      <c r="I18" s="275">
        <v>797219251.01999998</v>
      </c>
      <c r="J18" s="275">
        <v>806250591.89999902</v>
      </c>
      <c r="K18" s="275">
        <v>810895838.16000104</v>
      </c>
      <c r="L18" s="275">
        <v>809889437.97999895</v>
      </c>
      <c r="M18" s="275">
        <v>824524044.89999795</v>
      </c>
      <c r="N18" s="275">
        <v>814413510.719998</v>
      </c>
      <c r="O18" s="275">
        <v>827794840.91999805</v>
      </c>
      <c r="P18" s="275">
        <v>839828948.13999903</v>
      </c>
      <c r="Q18" s="276">
        <v>9568977312.47999</v>
      </c>
      <c r="R18" s="75"/>
      <c r="S18" s="75"/>
    </row>
    <row r="19" spans="2:19" ht="15" x14ac:dyDescent="0.25">
      <c r="B19" s="41" t="s">
        <v>32</v>
      </c>
      <c r="C19" s="223">
        <v>23079332267</v>
      </c>
      <c r="D19" s="199">
        <v>22321530229.619995</v>
      </c>
      <c r="E19" s="199">
        <v>1036634027.1199999</v>
      </c>
      <c r="F19" s="199">
        <v>1238618869.75</v>
      </c>
      <c r="G19" s="199">
        <v>1715668302.2900002</v>
      </c>
      <c r="H19" s="199">
        <v>903719365.75</v>
      </c>
      <c r="I19" s="199">
        <v>1958475226.5700002</v>
      </c>
      <c r="J19" s="199">
        <v>1828820817.9000001</v>
      </c>
      <c r="K19" s="199">
        <v>1270456420.2299998</v>
      </c>
      <c r="L19" s="199">
        <v>1526268096.3500001</v>
      </c>
      <c r="M19" s="199">
        <v>1586196427.52</v>
      </c>
      <c r="N19" s="199">
        <v>1236333128.9599998</v>
      </c>
      <c r="O19" s="199">
        <v>1270597397.23</v>
      </c>
      <c r="P19" s="199">
        <v>3703041458.98</v>
      </c>
      <c r="Q19" s="277">
        <v>19274829538.649998</v>
      </c>
      <c r="R19" s="75"/>
      <c r="S19" s="75"/>
    </row>
    <row r="20" spans="2:19" ht="15" x14ac:dyDescent="0.25">
      <c r="B20" s="39" t="s">
        <v>33</v>
      </c>
      <c r="C20" s="274">
        <v>1426212280</v>
      </c>
      <c r="D20" s="275">
        <v>1418724060.48</v>
      </c>
      <c r="E20" s="275">
        <v>87647329.530000001</v>
      </c>
      <c r="F20" s="275">
        <v>106368502.51000001</v>
      </c>
      <c r="G20" s="275">
        <v>104383558.20999999</v>
      </c>
      <c r="H20" s="275">
        <v>96018552.879999995</v>
      </c>
      <c r="I20" s="275">
        <v>119703674.77</v>
      </c>
      <c r="J20" s="275">
        <v>121406896.8</v>
      </c>
      <c r="K20" s="275">
        <v>93791792.019999996</v>
      </c>
      <c r="L20" s="275">
        <v>133140643.01000002</v>
      </c>
      <c r="M20" s="275">
        <v>124211254.89</v>
      </c>
      <c r="N20" s="275">
        <v>87242238.549999997</v>
      </c>
      <c r="O20" s="275">
        <v>144734062.47</v>
      </c>
      <c r="P20" s="275">
        <v>105132719.43000001</v>
      </c>
      <c r="Q20" s="276">
        <v>1323781225.0699999</v>
      </c>
      <c r="R20" s="75"/>
      <c r="S20" s="75"/>
    </row>
    <row r="21" spans="2:19" ht="15" x14ac:dyDescent="0.25">
      <c r="B21" s="39" t="s">
        <v>34</v>
      </c>
      <c r="C21" s="274">
        <v>3765662197</v>
      </c>
      <c r="D21" s="275">
        <v>3820574877.2199988</v>
      </c>
      <c r="E21" s="275">
        <v>265009123.90999997</v>
      </c>
      <c r="F21" s="275">
        <v>285494564.73000002</v>
      </c>
      <c r="G21" s="275">
        <v>341475090.39999998</v>
      </c>
      <c r="H21" s="275">
        <v>85357351.159999996</v>
      </c>
      <c r="I21" s="275">
        <v>489842571.44999999</v>
      </c>
      <c r="J21" s="275">
        <v>429755253.5</v>
      </c>
      <c r="K21" s="275">
        <v>306441024.06999999</v>
      </c>
      <c r="L21" s="275">
        <v>340188739.81</v>
      </c>
      <c r="M21" s="275">
        <v>362159051.81</v>
      </c>
      <c r="N21" s="275">
        <v>300630157.11000001</v>
      </c>
      <c r="O21" s="275">
        <v>202222630.44</v>
      </c>
      <c r="P21" s="275">
        <v>231487734.02000001</v>
      </c>
      <c r="Q21" s="276">
        <v>3640063292.4100008</v>
      </c>
      <c r="R21" s="75"/>
      <c r="S21" s="75"/>
    </row>
    <row r="22" spans="2:19" ht="15" x14ac:dyDescent="0.25">
      <c r="B22" s="39" t="s">
        <v>35</v>
      </c>
      <c r="C22" s="274">
        <v>3324104077</v>
      </c>
      <c r="D22" s="275">
        <v>3237500402.499999</v>
      </c>
      <c r="E22" s="275">
        <v>140548385</v>
      </c>
      <c r="F22" s="275">
        <v>123806215.43000001</v>
      </c>
      <c r="G22" s="275">
        <v>259642913.56</v>
      </c>
      <c r="H22" s="275">
        <v>173543148.31999999</v>
      </c>
      <c r="I22" s="275">
        <v>608145448.91999996</v>
      </c>
      <c r="J22" s="275">
        <v>248709417.36000001</v>
      </c>
      <c r="K22" s="275">
        <v>230148055.28999999</v>
      </c>
      <c r="L22" s="275">
        <v>205574216.34999999</v>
      </c>
      <c r="M22" s="275">
        <v>170221128.28999999</v>
      </c>
      <c r="N22" s="275">
        <v>235704423.66</v>
      </c>
      <c r="O22" s="275">
        <v>206840547.24000001</v>
      </c>
      <c r="P22" s="275">
        <v>400936367</v>
      </c>
      <c r="Q22" s="276">
        <v>3003820266.4199996</v>
      </c>
      <c r="R22" s="75"/>
      <c r="S22" s="75"/>
    </row>
    <row r="23" spans="2:19" ht="15" x14ac:dyDescent="0.25">
      <c r="B23" s="39" t="s">
        <v>36</v>
      </c>
      <c r="C23" s="274">
        <v>1395688193</v>
      </c>
      <c r="D23" s="275">
        <v>1125528922</v>
      </c>
      <c r="E23" s="275">
        <v>48216576.509999998</v>
      </c>
      <c r="F23" s="275">
        <v>55838124.960000001</v>
      </c>
      <c r="G23" s="275">
        <v>87273013.840000004</v>
      </c>
      <c r="H23" s="275">
        <v>75823044.409999996</v>
      </c>
      <c r="I23" s="275">
        <v>81658673.670000002</v>
      </c>
      <c r="J23" s="275">
        <v>83669020</v>
      </c>
      <c r="K23" s="275">
        <v>82914538.689999998</v>
      </c>
      <c r="L23" s="275">
        <v>76844688.269999996</v>
      </c>
      <c r="M23" s="275">
        <v>86350906.609999999</v>
      </c>
      <c r="N23" s="275">
        <v>80588680.819999993</v>
      </c>
      <c r="O23" s="275">
        <v>54111234.350000001</v>
      </c>
      <c r="P23" s="275">
        <v>168458065.24000001</v>
      </c>
      <c r="Q23" s="276">
        <v>981746567.37000012</v>
      </c>
      <c r="R23" s="75"/>
      <c r="S23" s="75"/>
    </row>
    <row r="24" spans="2:19" ht="15" x14ac:dyDescent="0.25">
      <c r="B24" s="39" t="s">
        <v>37</v>
      </c>
      <c r="C24" s="274">
        <v>412762666</v>
      </c>
      <c r="D24" s="275">
        <v>518531685.9799999</v>
      </c>
      <c r="E24" s="275">
        <v>11043650.33</v>
      </c>
      <c r="F24" s="275">
        <v>12512916.939999999</v>
      </c>
      <c r="G24" s="275">
        <v>25446224.09</v>
      </c>
      <c r="H24" s="275">
        <v>26588919.649999999</v>
      </c>
      <c r="I24" s="275">
        <v>29918779.629999999</v>
      </c>
      <c r="J24" s="275">
        <v>41682955.159999996</v>
      </c>
      <c r="K24" s="275">
        <v>18546656.899999999</v>
      </c>
      <c r="L24" s="275">
        <v>56324401.119999997</v>
      </c>
      <c r="M24" s="275">
        <v>68230392.969999999</v>
      </c>
      <c r="N24" s="275">
        <v>23891040.260000002</v>
      </c>
      <c r="O24" s="275">
        <v>22934161.699999999</v>
      </c>
      <c r="P24" s="275">
        <v>97027495.120000005</v>
      </c>
      <c r="Q24" s="276">
        <v>434147593.87000006</v>
      </c>
      <c r="R24" s="75"/>
      <c r="S24" s="75"/>
    </row>
    <row r="25" spans="2:19" ht="15" x14ac:dyDescent="0.25">
      <c r="B25" s="39" t="s">
        <v>38</v>
      </c>
      <c r="C25" s="274">
        <v>2148338513</v>
      </c>
      <c r="D25" s="275">
        <v>2365460210.9799995</v>
      </c>
      <c r="E25" s="275">
        <v>251169173.40000001</v>
      </c>
      <c r="F25" s="275">
        <v>61879700.939999998</v>
      </c>
      <c r="G25" s="275">
        <v>294069230.38</v>
      </c>
      <c r="H25" s="275">
        <v>154139310.68000001</v>
      </c>
      <c r="I25" s="275">
        <v>176578683.78999999</v>
      </c>
      <c r="J25" s="275">
        <v>201500265.84</v>
      </c>
      <c r="K25" s="275">
        <v>188939308.03</v>
      </c>
      <c r="L25" s="275">
        <v>204542171.65000001</v>
      </c>
      <c r="M25" s="275">
        <v>203840352.43000001</v>
      </c>
      <c r="N25" s="275">
        <v>46852612.409999996</v>
      </c>
      <c r="O25" s="275">
        <v>164020554.19</v>
      </c>
      <c r="P25" s="275">
        <v>199133536.28999999</v>
      </c>
      <c r="Q25" s="276">
        <v>2146664900.03</v>
      </c>
      <c r="R25" s="75"/>
      <c r="S25" s="75"/>
    </row>
    <row r="26" spans="2:19" ht="15" x14ac:dyDescent="0.25">
      <c r="B26" s="39" t="s">
        <v>39</v>
      </c>
      <c r="C26" s="274">
        <v>936573059</v>
      </c>
      <c r="D26" s="275">
        <v>1207643323.9200001</v>
      </c>
      <c r="E26" s="275">
        <v>66192578.920000002</v>
      </c>
      <c r="F26" s="275">
        <v>93572774.409999996</v>
      </c>
      <c r="G26" s="275">
        <v>115975069</v>
      </c>
      <c r="H26" s="275">
        <v>84283450.170000002</v>
      </c>
      <c r="I26" s="275">
        <v>97344034.120000005</v>
      </c>
      <c r="J26" s="275">
        <v>124645068.88</v>
      </c>
      <c r="K26" s="275">
        <v>87659762.760000005</v>
      </c>
      <c r="L26" s="275">
        <v>89008481.469999999</v>
      </c>
      <c r="M26" s="275">
        <v>104536183.92</v>
      </c>
      <c r="N26" s="275">
        <v>96214982.989999995</v>
      </c>
      <c r="O26" s="275">
        <v>95466038.299999997</v>
      </c>
      <c r="P26" s="275">
        <v>120264354.3</v>
      </c>
      <c r="Q26" s="276">
        <v>1175162779.24</v>
      </c>
      <c r="R26" s="75"/>
      <c r="S26" s="75"/>
    </row>
    <row r="27" spans="2:19" ht="15" x14ac:dyDescent="0.25">
      <c r="B27" s="39" t="s">
        <v>40</v>
      </c>
      <c r="C27" s="274">
        <v>2807096204</v>
      </c>
      <c r="D27" s="275">
        <v>2721981851.1199989</v>
      </c>
      <c r="E27" s="275">
        <v>34545586.829999998</v>
      </c>
      <c r="F27" s="275">
        <v>94395632.150000006</v>
      </c>
      <c r="G27" s="275">
        <v>239575719.00999999</v>
      </c>
      <c r="H27" s="275">
        <v>80444342.519999996</v>
      </c>
      <c r="I27" s="275">
        <v>138167801.63999999</v>
      </c>
      <c r="J27" s="275">
        <v>274754177.91000003</v>
      </c>
      <c r="K27" s="275">
        <v>76046741.450000003</v>
      </c>
      <c r="L27" s="275">
        <v>191867283.52000001</v>
      </c>
      <c r="M27" s="275">
        <v>205733328.38</v>
      </c>
      <c r="N27" s="275">
        <v>169711058.19</v>
      </c>
      <c r="O27" s="275">
        <v>133420452.07999998</v>
      </c>
      <c r="P27" s="275">
        <v>728345583.75</v>
      </c>
      <c r="Q27" s="276">
        <v>2367007707.4299994</v>
      </c>
      <c r="R27" s="75"/>
      <c r="S27" s="75"/>
    </row>
    <row r="28" spans="2:19" ht="15" x14ac:dyDescent="0.25">
      <c r="B28" s="39" t="s">
        <v>41</v>
      </c>
      <c r="C28" s="274">
        <v>6862895078</v>
      </c>
      <c r="D28" s="275">
        <v>5905584895.4199982</v>
      </c>
      <c r="E28" s="275">
        <v>132261622.69</v>
      </c>
      <c r="F28" s="275">
        <v>404750437.68000001</v>
      </c>
      <c r="G28" s="275">
        <v>247827483.80000001</v>
      </c>
      <c r="H28" s="275">
        <v>127521245.95999999</v>
      </c>
      <c r="I28" s="275">
        <v>217115558.58000001</v>
      </c>
      <c r="J28" s="275">
        <v>302697762.44999999</v>
      </c>
      <c r="K28" s="275">
        <v>185968541.02000001</v>
      </c>
      <c r="L28" s="275">
        <v>228777471.15000001</v>
      </c>
      <c r="M28" s="275">
        <v>260913828.21999997</v>
      </c>
      <c r="N28" s="275">
        <v>195497934.97</v>
      </c>
      <c r="O28" s="275">
        <v>246847716.46000001</v>
      </c>
      <c r="P28" s="275">
        <v>1652255603.8299999</v>
      </c>
      <c r="Q28" s="276">
        <v>4202435206.8099999</v>
      </c>
      <c r="R28" s="75"/>
      <c r="S28" s="75"/>
    </row>
    <row r="29" spans="2:19" ht="15" x14ac:dyDescent="0.25">
      <c r="B29" s="41" t="s">
        <v>42</v>
      </c>
      <c r="C29" s="223">
        <v>22060302769</v>
      </c>
      <c r="D29" s="199">
        <v>21126107647.57</v>
      </c>
      <c r="E29" s="199">
        <v>655494884.2299999</v>
      </c>
      <c r="F29" s="199">
        <v>944672743.48000002</v>
      </c>
      <c r="G29" s="199">
        <v>1810701638.4500003</v>
      </c>
      <c r="H29" s="199">
        <v>909482469.1099999</v>
      </c>
      <c r="I29" s="199">
        <v>2011760949.4600003</v>
      </c>
      <c r="J29" s="199">
        <v>1918986984.1500001</v>
      </c>
      <c r="K29" s="199">
        <v>1104267905.1400001</v>
      </c>
      <c r="L29" s="199">
        <v>1409501383.96</v>
      </c>
      <c r="M29" s="199">
        <v>2206037951.0699992</v>
      </c>
      <c r="N29" s="199">
        <v>1189336677.53</v>
      </c>
      <c r="O29" s="199">
        <v>1080559889.47</v>
      </c>
      <c r="P29" s="199">
        <v>4552669155.9700012</v>
      </c>
      <c r="Q29" s="277">
        <v>19793472632.02</v>
      </c>
      <c r="R29" s="75"/>
      <c r="S29" s="75"/>
    </row>
    <row r="30" spans="2:19" ht="15" x14ac:dyDescent="0.25">
      <c r="B30" s="39" t="s">
        <v>43</v>
      </c>
      <c r="C30" s="274">
        <v>4435317574</v>
      </c>
      <c r="D30" s="275">
        <v>5579134871.420001</v>
      </c>
      <c r="E30" s="275">
        <v>126813656.87</v>
      </c>
      <c r="F30" s="275">
        <v>198062739.03</v>
      </c>
      <c r="G30" s="275">
        <v>291011124.85000002</v>
      </c>
      <c r="H30" s="275">
        <v>217969658.88999999</v>
      </c>
      <c r="I30" s="275">
        <v>521526728.07999998</v>
      </c>
      <c r="J30" s="275">
        <v>695723714.90999997</v>
      </c>
      <c r="K30" s="275">
        <v>254928679.53</v>
      </c>
      <c r="L30" s="275">
        <v>301496920.66000003</v>
      </c>
      <c r="M30" s="275">
        <v>741741247.88</v>
      </c>
      <c r="N30" s="275">
        <v>179169263.22</v>
      </c>
      <c r="O30" s="275">
        <v>190185265.47999999</v>
      </c>
      <c r="P30" s="275">
        <v>1691112668.4400001</v>
      </c>
      <c r="Q30" s="276">
        <v>5409741667.8400002</v>
      </c>
      <c r="R30" s="75"/>
      <c r="S30" s="75"/>
    </row>
    <row r="31" spans="2:19" ht="15" x14ac:dyDescent="0.25">
      <c r="B31" s="39" t="s">
        <v>44</v>
      </c>
      <c r="C31" s="274">
        <v>487149515</v>
      </c>
      <c r="D31" s="275">
        <v>774588010.17999995</v>
      </c>
      <c r="E31" s="275">
        <v>8252981.8000000007</v>
      </c>
      <c r="F31" s="275">
        <v>29490371.100000001</v>
      </c>
      <c r="G31" s="275">
        <v>100507868.47</v>
      </c>
      <c r="H31" s="275">
        <v>38814224.5</v>
      </c>
      <c r="I31" s="275">
        <v>60259229.600000001</v>
      </c>
      <c r="J31" s="275">
        <v>54730165.560000002</v>
      </c>
      <c r="K31" s="275">
        <v>14405782.65</v>
      </c>
      <c r="L31" s="275">
        <v>48884435.229999997</v>
      </c>
      <c r="M31" s="275">
        <v>42611425.259999998</v>
      </c>
      <c r="N31" s="275">
        <v>144465476.84</v>
      </c>
      <c r="O31" s="275">
        <v>49988613.329999998</v>
      </c>
      <c r="P31" s="275">
        <v>147676403.97</v>
      </c>
      <c r="Q31" s="276">
        <v>740086978.30999994</v>
      </c>
      <c r="R31" s="75"/>
      <c r="S31" s="75"/>
    </row>
    <row r="32" spans="2:19" ht="15" x14ac:dyDescent="0.25">
      <c r="B32" s="39" t="s">
        <v>45</v>
      </c>
      <c r="C32" s="274">
        <v>3119625341</v>
      </c>
      <c r="D32" s="275">
        <v>3340845421.4000001</v>
      </c>
      <c r="E32" s="275">
        <v>235950479.08000001</v>
      </c>
      <c r="F32" s="275">
        <v>199572369.36000001</v>
      </c>
      <c r="G32" s="275">
        <v>256040341.89999998</v>
      </c>
      <c r="H32" s="275">
        <v>110494702.04000001</v>
      </c>
      <c r="I32" s="275">
        <v>522879686.92000002</v>
      </c>
      <c r="J32" s="275">
        <v>150976481.72999999</v>
      </c>
      <c r="K32" s="275">
        <v>94695708.590000004</v>
      </c>
      <c r="L32" s="275">
        <v>323631997.57999998</v>
      </c>
      <c r="M32" s="275">
        <v>213139220.37</v>
      </c>
      <c r="N32" s="275">
        <v>243705819.22999999</v>
      </c>
      <c r="O32" s="275">
        <v>73412251.269999996</v>
      </c>
      <c r="P32" s="275">
        <v>668360231.22000003</v>
      </c>
      <c r="Q32" s="276">
        <v>3092859289.29</v>
      </c>
      <c r="R32" s="75"/>
      <c r="S32" s="75"/>
    </row>
    <row r="33" spans="2:19" ht="15" x14ac:dyDescent="0.25">
      <c r="B33" s="39" t="s">
        <v>46</v>
      </c>
      <c r="C33" s="274">
        <v>5724394709</v>
      </c>
      <c r="D33" s="275">
        <v>7219763882.6800003</v>
      </c>
      <c r="E33" s="275">
        <v>239781725.63999999</v>
      </c>
      <c r="F33" s="275">
        <v>351335497.74000001</v>
      </c>
      <c r="G33" s="275">
        <v>686124722.82000005</v>
      </c>
      <c r="H33" s="275">
        <v>411702582.81999999</v>
      </c>
      <c r="I33" s="275">
        <v>611454843.70000005</v>
      </c>
      <c r="J33" s="275">
        <v>679673808.97000003</v>
      </c>
      <c r="K33" s="275">
        <v>485214255.38999999</v>
      </c>
      <c r="L33" s="275">
        <v>531757253.04000002</v>
      </c>
      <c r="M33" s="275">
        <v>792386625.43999898</v>
      </c>
      <c r="N33" s="275">
        <v>429598944.98000002</v>
      </c>
      <c r="O33" s="275">
        <v>566007901.29999995</v>
      </c>
      <c r="P33" s="275">
        <v>1043529701.1899999</v>
      </c>
      <c r="Q33" s="276">
        <v>6828567863.0299988</v>
      </c>
      <c r="R33" s="75"/>
      <c r="S33" s="75"/>
    </row>
    <row r="34" spans="2:19" ht="15" x14ac:dyDescent="0.25">
      <c r="B34" s="39" t="s">
        <v>47</v>
      </c>
      <c r="C34" s="274">
        <v>348041474</v>
      </c>
      <c r="D34" s="275">
        <v>382875938.53999996</v>
      </c>
      <c r="E34" s="275">
        <v>6883093.3399999999</v>
      </c>
      <c r="F34" s="275">
        <v>12720434.369999999</v>
      </c>
      <c r="G34" s="275">
        <v>25540638.390000001</v>
      </c>
      <c r="H34" s="275">
        <v>20407711.82</v>
      </c>
      <c r="I34" s="275">
        <v>19657688.739999998</v>
      </c>
      <c r="J34" s="275">
        <v>46574217.560000002</v>
      </c>
      <c r="K34" s="275">
        <v>21970316.16</v>
      </c>
      <c r="L34" s="275">
        <v>19300859.82</v>
      </c>
      <c r="M34" s="275">
        <v>29794816.710000001</v>
      </c>
      <c r="N34" s="275">
        <v>20563621.800000001</v>
      </c>
      <c r="O34" s="275">
        <v>23391944.18</v>
      </c>
      <c r="P34" s="275">
        <v>80473524.599999994</v>
      </c>
      <c r="Q34" s="276">
        <v>327278867.49000001</v>
      </c>
      <c r="R34" s="75"/>
      <c r="S34" s="75"/>
    </row>
    <row r="35" spans="2:19" ht="15" x14ac:dyDescent="0.25">
      <c r="B35" s="39" t="s">
        <v>48</v>
      </c>
      <c r="C35" s="274">
        <v>237496106</v>
      </c>
      <c r="D35" s="275">
        <v>338611256.41999996</v>
      </c>
      <c r="E35" s="275">
        <v>7597384.5099999998</v>
      </c>
      <c r="F35" s="275">
        <v>15128133.68</v>
      </c>
      <c r="G35" s="275">
        <v>15145222.27</v>
      </c>
      <c r="H35" s="275">
        <v>9074732.75</v>
      </c>
      <c r="I35" s="275">
        <v>19535837.260000002</v>
      </c>
      <c r="J35" s="275">
        <v>58186510.450000003</v>
      </c>
      <c r="K35" s="275">
        <v>16245601.9</v>
      </c>
      <c r="L35" s="275">
        <v>16078734.310000002</v>
      </c>
      <c r="M35" s="275">
        <v>10001458.880000001</v>
      </c>
      <c r="N35" s="275">
        <v>10142715.59</v>
      </c>
      <c r="O35" s="275">
        <v>37629845.259999998</v>
      </c>
      <c r="P35" s="275">
        <v>59471108.369999997</v>
      </c>
      <c r="Q35" s="276">
        <v>274237285.23000002</v>
      </c>
      <c r="R35" s="75"/>
      <c r="S35" s="75"/>
    </row>
    <row r="36" spans="2:19" ht="15" x14ac:dyDescent="0.25">
      <c r="B36" s="39" t="s">
        <v>106</v>
      </c>
      <c r="C36" s="274">
        <v>3654345672</v>
      </c>
      <c r="D36" s="275">
        <v>320486</v>
      </c>
      <c r="E36" s="66">
        <v>0</v>
      </c>
      <c r="F36" s="66">
        <v>0</v>
      </c>
      <c r="G36" s="66">
        <v>0</v>
      </c>
      <c r="H36" s="66">
        <v>0</v>
      </c>
      <c r="I36" s="66">
        <v>0</v>
      </c>
      <c r="J36" s="66">
        <v>0</v>
      </c>
      <c r="K36" s="66">
        <v>0</v>
      </c>
      <c r="L36" s="66">
        <v>0</v>
      </c>
      <c r="M36" s="66">
        <v>0</v>
      </c>
      <c r="N36" s="66">
        <v>0</v>
      </c>
      <c r="O36" s="66">
        <v>0</v>
      </c>
      <c r="P36" s="66">
        <v>0</v>
      </c>
      <c r="Q36" s="65">
        <v>0</v>
      </c>
      <c r="R36" s="75"/>
      <c r="S36" s="75"/>
    </row>
    <row r="37" spans="2:19" ht="15" x14ac:dyDescent="0.25">
      <c r="B37" s="39" t="s">
        <v>107</v>
      </c>
      <c r="C37" s="274">
        <v>416351346</v>
      </c>
      <c r="D37" s="66">
        <v>0</v>
      </c>
      <c r="E37" s="66">
        <v>0</v>
      </c>
      <c r="F37" s="66">
        <v>0</v>
      </c>
      <c r="G37" s="66">
        <v>0</v>
      </c>
      <c r="H37" s="66">
        <v>0</v>
      </c>
      <c r="I37" s="66">
        <v>0</v>
      </c>
      <c r="J37" s="66">
        <v>0</v>
      </c>
      <c r="K37" s="66">
        <v>0</v>
      </c>
      <c r="L37" s="66">
        <v>0</v>
      </c>
      <c r="M37" s="66">
        <v>0</v>
      </c>
      <c r="N37" s="66">
        <v>0</v>
      </c>
      <c r="O37" s="66">
        <v>0</v>
      </c>
      <c r="P37" s="66">
        <v>0</v>
      </c>
      <c r="Q37" s="65">
        <v>0</v>
      </c>
      <c r="R37" s="75"/>
      <c r="S37" s="75"/>
    </row>
    <row r="38" spans="2:19" ht="15" x14ac:dyDescent="0.25">
      <c r="B38" s="39" t="s">
        <v>108</v>
      </c>
      <c r="C38" s="274">
        <v>3637581032</v>
      </c>
      <c r="D38" s="275">
        <v>3489967780.9299994</v>
      </c>
      <c r="E38" s="275">
        <v>30215562.989999998</v>
      </c>
      <c r="F38" s="275">
        <v>138363198.19999999</v>
      </c>
      <c r="G38" s="275">
        <v>436331719.75</v>
      </c>
      <c r="H38" s="275">
        <v>101018856.29000001</v>
      </c>
      <c r="I38" s="275">
        <v>256446935.16</v>
      </c>
      <c r="J38" s="275">
        <v>233122084.97</v>
      </c>
      <c r="K38" s="275">
        <v>216807560.91999999</v>
      </c>
      <c r="L38" s="275">
        <v>168351183.31999999</v>
      </c>
      <c r="M38" s="275">
        <v>376363156.52999997</v>
      </c>
      <c r="N38" s="275">
        <v>161690835.87</v>
      </c>
      <c r="O38" s="275">
        <v>139944068.65000001</v>
      </c>
      <c r="P38" s="275">
        <v>862045518.18000102</v>
      </c>
      <c r="Q38" s="276">
        <v>3120700680.8300018</v>
      </c>
      <c r="R38" s="75"/>
      <c r="S38" s="75"/>
    </row>
    <row r="39" spans="2:19" ht="15" x14ac:dyDescent="0.25">
      <c r="B39" s="41" t="s">
        <v>109</v>
      </c>
      <c r="C39" s="223">
        <v>150482524970</v>
      </c>
      <c r="D39" s="199">
        <v>155038994203.78</v>
      </c>
      <c r="E39" s="199">
        <v>10622045322.449999</v>
      </c>
      <c r="F39" s="199">
        <v>12885795015.940001</v>
      </c>
      <c r="G39" s="199">
        <v>13014786411.889997</v>
      </c>
      <c r="H39" s="199">
        <v>12613933107.839998</v>
      </c>
      <c r="I39" s="199">
        <v>15921660447.26</v>
      </c>
      <c r="J39" s="199">
        <v>14447666214.249998</v>
      </c>
      <c r="K39" s="199">
        <v>14255446983.479998</v>
      </c>
      <c r="L39" s="199">
        <v>13435406785.789999</v>
      </c>
      <c r="M39" s="199">
        <v>10278878104.73</v>
      </c>
      <c r="N39" s="199">
        <v>9113263555.1100006</v>
      </c>
      <c r="O39" s="199">
        <v>12265074943.970001</v>
      </c>
      <c r="P39" s="199">
        <v>9502428791.9200001</v>
      </c>
      <c r="Q39" s="277">
        <v>148356385684.63</v>
      </c>
      <c r="R39" s="75"/>
      <c r="S39" s="75"/>
    </row>
    <row r="40" spans="2:19" ht="15" x14ac:dyDescent="0.25">
      <c r="B40" s="39" t="s">
        <v>110</v>
      </c>
      <c r="C40" s="274">
        <v>21991776404</v>
      </c>
      <c r="D40" s="275">
        <v>21666099870.07</v>
      </c>
      <c r="E40" s="275">
        <v>1589260657.49</v>
      </c>
      <c r="F40" s="275">
        <v>1588169163.98</v>
      </c>
      <c r="G40" s="275">
        <v>1626473366.6700001</v>
      </c>
      <c r="H40" s="275">
        <v>1608855680.24</v>
      </c>
      <c r="I40" s="275">
        <v>1719003358.4300001</v>
      </c>
      <c r="J40" s="275">
        <v>1623772295.24</v>
      </c>
      <c r="K40" s="275">
        <v>1625374827.46</v>
      </c>
      <c r="L40" s="275">
        <v>1680565308.3099999</v>
      </c>
      <c r="M40" s="275">
        <v>1680983169.04</v>
      </c>
      <c r="N40" s="275">
        <v>1704061485.26</v>
      </c>
      <c r="O40" s="275">
        <v>3329574826.8400002</v>
      </c>
      <c r="P40" s="275">
        <v>1889273839.78</v>
      </c>
      <c r="Q40" s="276">
        <v>21665367978.740002</v>
      </c>
      <c r="R40" s="75"/>
      <c r="S40" s="75"/>
    </row>
    <row r="41" spans="2:19" ht="15" x14ac:dyDescent="0.25">
      <c r="B41" s="39" t="s">
        <v>111</v>
      </c>
      <c r="C41" s="274">
        <v>22933015886</v>
      </c>
      <c r="D41" s="275">
        <v>21801522039.689999</v>
      </c>
      <c r="E41" s="275">
        <v>1335742072.79</v>
      </c>
      <c r="F41" s="275">
        <v>1974189008.8800001</v>
      </c>
      <c r="G41" s="275">
        <v>1520142160.3699999</v>
      </c>
      <c r="H41" s="275">
        <v>1878076802.3199999</v>
      </c>
      <c r="I41" s="275">
        <v>1645415944.7</v>
      </c>
      <c r="J41" s="275">
        <v>1629004251.3099999</v>
      </c>
      <c r="K41" s="275">
        <v>1862295960.5699999</v>
      </c>
      <c r="L41" s="275">
        <v>1953100738.8399999</v>
      </c>
      <c r="M41" s="275">
        <v>1965350621.0799999</v>
      </c>
      <c r="N41" s="275">
        <v>1616529935.9400001</v>
      </c>
      <c r="O41" s="275">
        <v>1964432216.25</v>
      </c>
      <c r="P41" s="275">
        <v>2040591257.05</v>
      </c>
      <c r="Q41" s="276">
        <v>21384870970.100002</v>
      </c>
      <c r="R41" s="75"/>
      <c r="S41" s="75"/>
    </row>
    <row r="42" spans="2:19" ht="15" x14ac:dyDescent="0.25">
      <c r="B42" s="39" t="s">
        <v>112</v>
      </c>
      <c r="C42" s="274">
        <v>105319296590</v>
      </c>
      <c r="D42" s="275">
        <v>111234395896.02</v>
      </c>
      <c r="E42" s="275">
        <v>7690631477.8400002</v>
      </c>
      <c r="F42" s="275">
        <v>9308012668.7399998</v>
      </c>
      <c r="G42" s="275">
        <v>9861558473.1299992</v>
      </c>
      <c r="H42" s="275">
        <v>9090126893.8899994</v>
      </c>
      <c r="I42" s="275">
        <v>12501507447.280001</v>
      </c>
      <c r="J42" s="275">
        <v>11187905433.57</v>
      </c>
      <c r="K42" s="275">
        <v>10751303958.629999</v>
      </c>
      <c r="L42" s="275">
        <v>9777757863.8899994</v>
      </c>
      <c r="M42" s="275">
        <v>6621888742.9899998</v>
      </c>
      <c r="N42" s="275">
        <v>5784465149.3000002</v>
      </c>
      <c r="O42" s="275">
        <v>6960905917.0500002</v>
      </c>
      <c r="P42" s="275">
        <v>5468290564.1000004</v>
      </c>
      <c r="Q42" s="276">
        <v>105004354590.40999</v>
      </c>
      <c r="R42" s="75"/>
      <c r="S42" s="75"/>
    </row>
    <row r="43" spans="2:19" ht="15" x14ac:dyDescent="0.25">
      <c r="B43" s="39" t="s">
        <v>113</v>
      </c>
      <c r="C43" s="274">
        <v>238436090</v>
      </c>
      <c r="D43" s="275">
        <v>336976398</v>
      </c>
      <c r="E43" s="275">
        <v>6411114.3300000001</v>
      </c>
      <c r="F43" s="275">
        <v>15424174.34</v>
      </c>
      <c r="G43" s="275">
        <v>6612411.7199999997</v>
      </c>
      <c r="H43" s="275">
        <v>36873731.390000001</v>
      </c>
      <c r="I43" s="275">
        <v>55733696.850000001</v>
      </c>
      <c r="J43" s="275">
        <v>6984234.1299999999</v>
      </c>
      <c r="K43" s="275">
        <v>16472236.819999998</v>
      </c>
      <c r="L43" s="275">
        <v>23982874.75</v>
      </c>
      <c r="M43" s="275">
        <v>10655571.619999999</v>
      </c>
      <c r="N43" s="275">
        <v>8206984.6100000013</v>
      </c>
      <c r="O43" s="275">
        <v>10161983.83</v>
      </c>
      <c r="P43" s="275">
        <v>104273130.98999999</v>
      </c>
      <c r="Q43" s="276">
        <v>301792145.38</v>
      </c>
      <c r="R43" s="75"/>
      <c r="S43" s="75"/>
    </row>
    <row r="44" spans="2:19" ht="15" x14ac:dyDescent="0.25">
      <c r="B44" s="41" t="s">
        <v>114</v>
      </c>
      <c r="C44" s="223">
        <v>29519057748</v>
      </c>
      <c r="D44" s="199">
        <v>28974077989.310001</v>
      </c>
      <c r="E44" s="199">
        <v>904635942.24000013</v>
      </c>
      <c r="F44" s="199">
        <v>1209071496.1300001</v>
      </c>
      <c r="G44" s="199">
        <v>1841965224.9400001</v>
      </c>
      <c r="H44" s="199">
        <v>1071032871.74</v>
      </c>
      <c r="I44" s="199">
        <v>4241483140.8700004</v>
      </c>
      <c r="J44" s="199">
        <v>1918581149.9100003</v>
      </c>
      <c r="K44" s="199">
        <v>1687830990.3700001</v>
      </c>
      <c r="L44" s="199">
        <v>1049202690.53</v>
      </c>
      <c r="M44" s="199">
        <v>977376048.56999993</v>
      </c>
      <c r="N44" s="199">
        <v>1153618602.9599998</v>
      </c>
      <c r="O44" s="199">
        <v>1786426613.02</v>
      </c>
      <c r="P44" s="199">
        <v>6507387541.0299997</v>
      </c>
      <c r="Q44" s="277">
        <v>24348612312.310001</v>
      </c>
      <c r="R44" s="75"/>
      <c r="S44" s="75"/>
    </row>
    <row r="45" spans="2:19" ht="15" x14ac:dyDescent="0.25">
      <c r="B45" s="39" t="s">
        <v>115</v>
      </c>
      <c r="C45" s="274">
        <v>464769924</v>
      </c>
      <c r="D45" s="275">
        <v>677568946</v>
      </c>
      <c r="E45" s="275">
        <v>280379</v>
      </c>
      <c r="F45" s="275">
        <v>115994980.95</v>
      </c>
      <c r="G45" s="275">
        <v>32458861.499999996</v>
      </c>
      <c r="H45" s="275">
        <v>53595552.950000003</v>
      </c>
      <c r="I45" s="275">
        <v>54947045</v>
      </c>
      <c r="J45" s="275">
        <v>36113712</v>
      </c>
      <c r="K45" s="275">
        <v>101915247.95</v>
      </c>
      <c r="L45" s="275">
        <v>63613712</v>
      </c>
      <c r="M45" s="275">
        <v>37861379</v>
      </c>
      <c r="N45" s="275">
        <v>33590379.5</v>
      </c>
      <c r="O45" s="275">
        <v>75047045.5</v>
      </c>
      <c r="P45" s="275">
        <v>62598300.829999998</v>
      </c>
      <c r="Q45" s="276">
        <v>668016596.18000007</v>
      </c>
      <c r="R45" s="75"/>
      <c r="S45" s="75"/>
    </row>
    <row r="46" spans="2:19" ht="15" x14ac:dyDescent="0.25">
      <c r="B46" s="39" t="s">
        <v>116</v>
      </c>
      <c r="C46" s="274">
        <v>29054287824</v>
      </c>
      <c r="D46" s="275">
        <v>28296509043.310001</v>
      </c>
      <c r="E46" s="275">
        <v>904355563.24000001</v>
      </c>
      <c r="F46" s="275">
        <v>1093076515.1800001</v>
      </c>
      <c r="G46" s="275">
        <v>1809506363.4400001</v>
      </c>
      <c r="H46" s="275">
        <v>1017437318.79</v>
      </c>
      <c r="I46" s="275">
        <v>4186536095.8700004</v>
      </c>
      <c r="J46" s="275">
        <v>1882467437.9100001</v>
      </c>
      <c r="K46" s="275">
        <v>1585915742.4200001</v>
      </c>
      <c r="L46" s="275">
        <v>985588978.52999997</v>
      </c>
      <c r="M46" s="275">
        <v>939514669.57000005</v>
      </c>
      <c r="N46" s="275">
        <v>1120028223.46</v>
      </c>
      <c r="O46" s="275">
        <v>1711379567.52</v>
      </c>
      <c r="P46" s="275">
        <v>6444789240.1999998</v>
      </c>
      <c r="Q46" s="276">
        <v>23680595716.130005</v>
      </c>
      <c r="R46" s="75"/>
      <c r="S46" s="75"/>
    </row>
    <row r="47" spans="2:19" ht="15" x14ac:dyDescent="0.25">
      <c r="B47" s="41" t="s">
        <v>117</v>
      </c>
      <c r="C47" s="223">
        <v>65035455448</v>
      </c>
      <c r="D47" s="199">
        <v>69180129502.469955</v>
      </c>
      <c r="E47" s="199">
        <v>811565637.20999992</v>
      </c>
      <c r="F47" s="199">
        <v>2567160173.6900001</v>
      </c>
      <c r="G47" s="199">
        <v>4074013247.4200006</v>
      </c>
      <c r="H47" s="199">
        <v>2869344062.77</v>
      </c>
      <c r="I47" s="199">
        <v>4363087363.2999992</v>
      </c>
      <c r="J47" s="199">
        <v>6559962581.7200003</v>
      </c>
      <c r="K47" s="199">
        <v>2404116267.7800002</v>
      </c>
      <c r="L47" s="199">
        <v>4157691944.7199998</v>
      </c>
      <c r="M47" s="199">
        <v>1768232732.2800002</v>
      </c>
      <c r="N47" s="199">
        <v>3864205314.8799996</v>
      </c>
      <c r="O47" s="199">
        <v>3534163518.0599999</v>
      </c>
      <c r="P47" s="199">
        <v>24854089789.52</v>
      </c>
      <c r="Q47" s="277">
        <v>61827632633.350006</v>
      </c>
      <c r="R47" s="75"/>
      <c r="S47" s="75"/>
    </row>
    <row r="48" spans="2:19" ht="15" x14ac:dyDescent="0.25">
      <c r="B48" s="39" t="s">
        <v>118</v>
      </c>
      <c r="C48" s="274">
        <v>5340334965</v>
      </c>
      <c r="D48" s="275">
        <v>6354553146.9700041</v>
      </c>
      <c r="E48" s="275">
        <v>669795373.38</v>
      </c>
      <c r="F48" s="275">
        <v>308363496.85000002</v>
      </c>
      <c r="G48" s="275">
        <v>209651894.41999999</v>
      </c>
      <c r="H48" s="275">
        <v>60027938.310000002</v>
      </c>
      <c r="I48" s="275">
        <v>142676505.27000001</v>
      </c>
      <c r="J48" s="275">
        <v>217654348.25999999</v>
      </c>
      <c r="K48" s="275">
        <v>194101757.27000001</v>
      </c>
      <c r="L48" s="275">
        <v>152287505.12</v>
      </c>
      <c r="M48" s="275">
        <v>404828606.22000003</v>
      </c>
      <c r="N48" s="275">
        <v>213760601.65000001</v>
      </c>
      <c r="O48" s="275">
        <v>231856302.49000001</v>
      </c>
      <c r="P48" s="275">
        <v>2275903273.3200002</v>
      </c>
      <c r="Q48" s="276">
        <v>5080907602.5600004</v>
      </c>
      <c r="R48" s="75"/>
      <c r="S48" s="75"/>
    </row>
    <row r="49" spans="2:19" ht="15" x14ac:dyDescent="0.25">
      <c r="B49" s="39" t="s">
        <v>119</v>
      </c>
      <c r="C49" s="274">
        <v>1809497354</v>
      </c>
      <c r="D49" s="275">
        <v>3411697493.79</v>
      </c>
      <c r="E49" s="275">
        <v>1166667</v>
      </c>
      <c r="F49" s="275">
        <v>17132007</v>
      </c>
      <c r="G49" s="275">
        <v>12758207</v>
      </c>
      <c r="H49" s="275">
        <v>1166667</v>
      </c>
      <c r="I49" s="275">
        <v>200757971</v>
      </c>
      <c r="J49" s="275">
        <v>138700718.94999999</v>
      </c>
      <c r="K49" s="275">
        <v>172778672</v>
      </c>
      <c r="L49" s="275">
        <v>137302738.5</v>
      </c>
      <c r="M49" s="275">
        <v>160449769.66</v>
      </c>
      <c r="N49" s="275">
        <v>47276962</v>
      </c>
      <c r="O49" s="275">
        <v>375128160.93000001</v>
      </c>
      <c r="P49" s="275">
        <v>1248269127.0999999</v>
      </c>
      <c r="Q49" s="276">
        <v>2512887668.1399999</v>
      </c>
      <c r="R49" s="75"/>
      <c r="S49" s="75"/>
    </row>
    <row r="50" spans="2:19" ht="15" x14ac:dyDescent="0.25">
      <c r="B50" s="39" t="s">
        <v>120</v>
      </c>
      <c r="C50" s="274">
        <v>55835779766</v>
      </c>
      <c r="D50" s="275">
        <v>58332281989.209961</v>
      </c>
      <c r="E50" s="275">
        <v>118774470.94</v>
      </c>
      <c r="F50" s="275">
        <v>2220568902.5999999</v>
      </c>
      <c r="G50" s="275">
        <v>3715936385.5300002</v>
      </c>
      <c r="H50" s="275">
        <v>2798863291.4499998</v>
      </c>
      <c r="I50" s="275">
        <v>3942380479.9499998</v>
      </c>
      <c r="J50" s="275">
        <v>6053682133.71</v>
      </c>
      <c r="K50" s="275">
        <v>1974721456.03</v>
      </c>
      <c r="L50" s="275">
        <v>3844274453.0999999</v>
      </c>
      <c r="M50" s="275">
        <v>1078465764.1700001</v>
      </c>
      <c r="N50" s="275">
        <v>3556398792.2199998</v>
      </c>
      <c r="O50" s="275">
        <v>2846008179.46</v>
      </c>
      <c r="P50" s="275">
        <v>21098841317.02</v>
      </c>
      <c r="Q50" s="276">
        <v>53248915626.179993</v>
      </c>
      <c r="R50" s="75"/>
      <c r="S50" s="75"/>
    </row>
    <row r="51" spans="2:19" ht="15" x14ac:dyDescent="0.25">
      <c r="B51" s="39" t="s">
        <v>121</v>
      </c>
      <c r="C51" s="274">
        <v>1267847984</v>
      </c>
      <c r="D51" s="275">
        <v>0.49</v>
      </c>
      <c r="E51" s="66">
        <v>0</v>
      </c>
      <c r="F51" s="66">
        <v>0</v>
      </c>
      <c r="G51" s="66">
        <v>0</v>
      </c>
      <c r="H51" s="66">
        <v>0</v>
      </c>
      <c r="I51" s="66">
        <v>0</v>
      </c>
      <c r="J51" s="66">
        <v>0</v>
      </c>
      <c r="K51" s="66">
        <v>0</v>
      </c>
      <c r="L51" s="66">
        <v>0</v>
      </c>
      <c r="M51" s="66">
        <v>0</v>
      </c>
      <c r="N51" s="66">
        <v>0</v>
      </c>
      <c r="O51" s="66">
        <v>0</v>
      </c>
      <c r="P51" s="66">
        <v>0</v>
      </c>
      <c r="Q51" s="65">
        <v>0</v>
      </c>
      <c r="R51" s="75"/>
      <c r="S51" s="75"/>
    </row>
    <row r="52" spans="2:19" ht="15" x14ac:dyDescent="0.25">
      <c r="B52" s="39" t="s">
        <v>122</v>
      </c>
      <c r="C52" s="274">
        <v>178436291</v>
      </c>
      <c r="D52" s="275">
        <v>130</v>
      </c>
      <c r="E52" s="66">
        <v>0</v>
      </c>
      <c r="F52" s="66">
        <v>0</v>
      </c>
      <c r="G52" s="66">
        <v>0</v>
      </c>
      <c r="H52" s="66">
        <v>0</v>
      </c>
      <c r="I52" s="66">
        <v>0</v>
      </c>
      <c r="J52" s="66">
        <v>0</v>
      </c>
      <c r="K52" s="66">
        <v>0</v>
      </c>
      <c r="L52" s="66">
        <v>0</v>
      </c>
      <c r="M52" s="66">
        <v>0</v>
      </c>
      <c r="N52" s="66">
        <v>0</v>
      </c>
      <c r="O52" s="66">
        <v>0</v>
      </c>
      <c r="P52" s="66">
        <v>0</v>
      </c>
      <c r="Q52" s="65">
        <v>0</v>
      </c>
      <c r="R52" s="75"/>
      <c r="S52" s="75"/>
    </row>
    <row r="53" spans="2:19" ht="15" x14ac:dyDescent="0.25">
      <c r="B53" s="39" t="s">
        <v>123</v>
      </c>
      <c r="C53" s="274">
        <v>603559088</v>
      </c>
      <c r="D53" s="275">
        <v>1081596742.0100002</v>
      </c>
      <c r="E53" s="275">
        <v>21829125.890000001</v>
      </c>
      <c r="F53" s="275">
        <v>21095767.239999998</v>
      </c>
      <c r="G53" s="275">
        <v>135666760.47</v>
      </c>
      <c r="H53" s="275">
        <v>9286166.0099999998</v>
      </c>
      <c r="I53" s="275">
        <v>77272407.079999998</v>
      </c>
      <c r="J53" s="275">
        <v>149925380.80000001</v>
      </c>
      <c r="K53" s="275">
        <v>62514382.479999997</v>
      </c>
      <c r="L53" s="275">
        <v>23827248</v>
      </c>
      <c r="M53" s="275">
        <v>124488592.23</v>
      </c>
      <c r="N53" s="275">
        <v>46768959.009999998</v>
      </c>
      <c r="O53" s="275">
        <v>81170875.180000007</v>
      </c>
      <c r="P53" s="275">
        <v>231076072.08000001</v>
      </c>
      <c r="Q53" s="276">
        <v>984921736.47000003</v>
      </c>
      <c r="R53" s="75"/>
      <c r="S53" s="75"/>
    </row>
    <row r="54" spans="2:19" ht="15" x14ac:dyDescent="0.25">
      <c r="B54" s="41" t="s">
        <v>124</v>
      </c>
      <c r="C54" s="223">
        <v>64202720000</v>
      </c>
      <c r="D54" s="199">
        <v>63020408316</v>
      </c>
      <c r="E54" s="199">
        <v>7192979235.3199997</v>
      </c>
      <c r="F54" s="199">
        <v>2519668655.1599998</v>
      </c>
      <c r="G54" s="199">
        <v>2064120944.7300003</v>
      </c>
      <c r="H54" s="199">
        <v>5096383580.8699999</v>
      </c>
      <c r="I54" s="199">
        <v>4556450343.9800005</v>
      </c>
      <c r="J54" s="199">
        <v>7279616003.6500006</v>
      </c>
      <c r="K54" s="199">
        <v>6726172879.7799997</v>
      </c>
      <c r="L54" s="199">
        <v>3873235942.4400001</v>
      </c>
      <c r="M54" s="199">
        <v>3993428558</v>
      </c>
      <c r="N54" s="199">
        <v>5561607398.460001</v>
      </c>
      <c r="O54" s="199">
        <v>4173225384.1800003</v>
      </c>
      <c r="P54" s="199">
        <v>6696636670.6200008</v>
      </c>
      <c r="Q54" s="277">
        <v>59733525597.189995</v>
      </c>
      <c r="R54" s="75"/>
      <c r="S54" s="75"/>
    </row>
    <row r="55" spans="2:19" ht="15" x14ac:dyDescent="0.25">
      <c r="B55" s="39" t="s">
        <v>125</v>
      </c>
      <c r="C55" s="274">
        <v>43429650000</v>
      </c>
      <c r="D55" s="275">
        <v>41420066542</v>
      </c>
      <c r="E55" s="275">
        <v>3730688051.0100002</v>
      </c>
      <c r="F55" s="275">
        <v>1504544803.55</v>
      </c>
      <c r="G55" s="275">
        <v>1546233607.4100001</v>
      </c>
      <c r="H55" s="275">
        <v>2000091010.3699999</v>
      </c>
      <c r="I55" s="275">
        <v>3445170627.1800003</v>
      </c>
      <c r="J55" s="275">
        <v>5482734441.29</v>
      </c>
      <c r="K55" s="275">
        <v>5211724039.5</v>
      </c>
      <c r="L55" s="275">
        <v>3312021914.3800001</v>
      </c>
      <c r="M55" s="275">
        <v>1424151781.3799999</v>
      </c>
      <c r="N55" s="275">
        <v>2004326881.4000001</v>
      </c>
      <c r="O55" s="275">
        <v>3003349911.5499997</v>
      </c>
      <c r="P55" s="275">
        <v>6024028574.9200001</v>
      </c>
      <c r="Q55" s="276">
        <v>38689065643.939995</v>
      </c>
      <c r="R55" s="75"/>
      <c r="S55" s="75"/>
    </row>
    <row r="56" spans="2:19" ht="15" x14ac:dyDescent="0.25">
      <c r="B56" s="39" t="s">
        <v>126</v>
      </c>
      <c r="C56" s="274">
        <v>20416360000</v>
      </c>
      <c r="D56" s="275">
        <v>21088615473</v>
      </c>
      <c r="E56" s="275">
        <v>3407729704.3899999</v>
      </c>
      <c r="F56" s="275">
        <v>996429612.04999995</v>
      </c>
      <c r="G56" s="275">
        <v>515340140.63999999</v>
      </c>
      <c r="H56" s="275">
        <v>3067562703.9899998</v>
      </c>
      <c r="I56" s="275">
        <v>1065616670.0500001</v>
      </c>
      <c r="J56" s="275">
        <v>1782542652.1200001</v>
      </c>
      <c r="K56" s="275">
        <v>1490516331.02</v>
      </c>
      <c r="L56" s="275">
        <v>550648046.57000005</v>
      </c>
      <c r="M56" s="275">
        <v>2568392273.4000001</v>
      </c>
      <c r="N56" s="275">
        <v>3529465137.3400002</v>
      </c>
      <c r="O56" s="275">
        <v>1094419978.05</v>
      </c>
      <c r="P56" s="275">
        <v>635701530.69000006</v>
      </c>
      <c r="Q56" s="276">
        <v>20704364780.309998</v>
      </c>
      <c r="R56" s="75"/>
      <c r="S56" s="75"/>
    </row>
    <row r="57" spans="2:19" ht="15" x14ac:dyDescent="0.25">
      <c r="B57" s="39" t="s">
        <v>127</v>
      </c>
      <c r="C57" s="274">
        <v>356710000</v>
      </c>
      <c r="D57" s="275">
        <v>511726301</v>
      </c>
      <c r="E57" s="275">
        <v>54561479.920000002</v>
      </c>
      <c r="F57" s="275">
        <v>18694239.559999999</v>
      </c>
      <c r="G57" s="275">
        <v>2547196.6800000002</v>
      </c>
      <c r="H57" s="275">
        <v>28729866.510000002</v>
      </c>
      <c r="I57" s="275">
        <v>45663046.75</v>
      </c>
      <c r="J57" s="275">
        <v>14338910.24</v>
      </c>
      <c r="K57" s="275">
        <v>23932509.260000002</v>
      </c>
      <c r="L57" s="275">
        <v>10565981.49</v>
      </c>
      <c r="M57" s="275">
        <v>884503.22</v>
      </c>
      <c r="N57" s="275">
        <v>27815379.720000003</v>
      </c>
      <c r="O57" s="275">
        <v>75455494.579999998</v>
      </c>
      <c r="P57" s="275">
        <v>36906565.010000005</v>
      </c>
      <c r="Q57" s="276">
        <v>340095172.94000006</v>
      </c>
      <c r="R57" s="75"/>
      <c r="S57" s="75"/>
    </row>
    <row r="58" spans="2:19" ht="15" x14ac:dyDescent="0.25">
      <c r="B58" s="155" t="s">
        <v>128</v>
      </c>
      <c r="C58" s="227">
        <v>454727293593.00006</v>
      </c>
      <c r="D58" s="228">
        <v>465456245667.35999</v>
      </c>
      <c r="E58" s="229">
        <v>28195332277.009995</v>
      </c>
      <c r="F58" s="230">
        <v>28495816586.520004</v>
      </c>
      <c r="G58" s="231">
        <v>32604940008.829998</v>
      </c>
      <c r="H58" s="229">
        <v>32040587192.699986</v>
      </c>
      <c r="I58" s="230">
        <v>41133796345.940002</v>
      </c>
      <c r="J58" s="231">
        <v>42245546520.559998</v>
      </c>
      <c r="K58" s="229">
        <v>35620171049.540001</v>
      </c>
      <c r="L58" s="230">
        <v>33632644073.159996</v>
      </c>
      <c r="M58" s="231">
        <v>29256540266.229996</v>
      </c>
      <c r="N58" s="229">
        <v>30427224785.559998</v>
      </c>
      <c r="O58" s="230">
        <v>38516988676.970009</v>
      </c>
      <c r="P58" s="231">
        <v>65701398909.520012</v>
      </c>
      <c r="Q58" s="232">
        <v>437870986692.5401</v>
      </c>
      <c r="R58" s="75"/>
      <c r="S58" s="251"/>
    </row>
    <row r="59" spans="2:19" ht="15" x14ac:dyDescent="0.25">
      <c r="B59" s="64"/>
      <c r="C59" s="46"/>
      <c r="D59" s="75"/>
      <c r="E59" s="75"/>
      <c r="F59" s="75"/>
      <c r="G59" s="75"/>
      <c r="H59" s="75"/>
      <c r="I59" s="75"/>
      <c r="J59" s="75"/>
      <c r="K59" s="75"/>
      <c r="L59" s="75"/>
      <c r="M59" s="75"/>
      <c r="N59" s="75"/>
      <c r="O59" s="75"/>
      <c r="P59" s="75"/>
      <c r="Q59" s="75"/>
      <c r="R59" s="75"/>
      <c r="S59" s="75"/>
    </row>
    <row r="60" spans="2:19" ht="15" x14ac:dyDescent="0.25">
      <c r="B60" s="155" t="s">
        <v>69</v>
      </c>
      <c r="C60" s="238"/>
      <c r="D60" s="239"/>
      <c r="E60" s="240"/>
      <c r="F60" s="241"/>
      <c r="G60" s="242"/>
      <c r="H60" s="240"/>
      <c r="I60" s="241"/>
      <c r="J60" s="242"/>
      <c r="K60" s="240"/>
      <c r="L60" s="241"/>
      <c r="M60" s="242"/>
      <c r="N60" s="240"/>
      <c r="O60" s="241"/>
      <c r="P60" s="242"/>
      <c r="Q60" s="243"/>
      <c r="R60" s="75"/>
      <c r="S60" s="251"/>
    </row>
    <row r="61" spans="2:19" ht="15" x14ac:dyDescent="0.25">
      <c r="B61" s="41" t="s">
        <v>129</v>
      </c>
      <c r="C61" s="223">
        <v>1000000000</v>
      </c>
      <c r="D61" s="199">
        <v>2253000000</v>
      </c>
      <c r="E61" s="40">
        <v>0</v>
      </c>
      <c r="F61" s="40">
        <v>0</v>
      </c>
      <c r="G61" s="199">
        <v>500000000</v>
      </c>
      <c r="H61" s="199">
        <v>500000000</v>
      </c>
      <c r="I61" s="40">
        <v>0</v>
      </c>
      <c r="J61" s="40">
        <v>0</v>
      </c>
      <c r="K61" s="40">
        <v>0</v>
      </c>
      <c r="L61" s="40">
        <v>0</v>
      </c>
      <c r="M61" s="40">
        <v>0</v>
      </c>
      <c r="N61" s="199">
        <v>216703909.53999999</v>
      </c>
      <c r="O61" s="40">
        <v>0</v>
      </c>
      <c r="P61" s="199">
        <v>1030676950.1900001</v>
      </c>
      <c r="Q61" s="199">
        <v>2247380859.7300005</v>
      </c>
      <c r="R61" s="75"/>
      <c r="S61" s="75"/>
    </row>
    <row r="62" spans="2:19" ht="15" x14ac:dyDescent="0.25">
      <c r="B62" s="39" t="s">
        <v>130</v>
      </c>
      <c r="C62" s="274">
        <v>1000000000</v>
      </c>
      <c r="D62" s="278">
        <v>2253000000</v>
      </c>
      <c r="E62" s="62">
        <v>0</v>
      </c>
      <c r="F62" s="60">
        <v>0</v>
      </c>
      <c r="G62" s="278">
        <v>500000000</v>
      </c>
      <c r="H62" s="278">
        <v>500000000</v>
      </c>
      <c r="I62" s="60">
        <v>0</v>
      </c>
      <c r="J62" s="60">
        <v>0</v>
      </c>
      <c r="K62" s="60">
        <v>0</v>
      </c>
      <c r="L62" s="60">
        <v>0</v>
      </c>
      <c r="M62" s="60">
        <v>0</v>
      </c>
      <c r="N62" s="278">
        <v>216703909.53999999</v>
      </c>
      <c r="O62" s="60">
        <v>0</v>
      </c>
      <c r="P62" s="279">
        <v>1030676950.1900001</v>
      </c>
      <c r="Q62" s="280">
        <v>2247380859.7300005</v>
      </c>
      <c r="R62" s="75"/>
      <c r="S62" s="75"/>
    </row>
    <row r="63" spans="2:19" ht="15" x14ac:dyDescent="0.25">
      <c r="B63" s="41" t="s">
        <v>131</v>
      </c>
      <c r="C63" s="281">
        <v>75119060000</v>
      </c>
      <c r="D63" s="281">
        <v>86398161756.790009</v>
      </c>
      <c r="E63" s="223">
        <v>10388569008.639999</v>
      </c>
      <c r="F63" s="223">
        <v>2229318048.8000002</v>
      </c>
      <c r="G63" s="223">
        <v>2691498868.5400004</v>
      </c>
      <c r="H63" s="223">
        <v>4148090610.3600001</v>
      </c>
      <c r="I63" s="223">
        <v>5685587873.3199997</v>
      </c>
      <c r="J63" s="223">
        <v>5148325277.2999992</v>
      </c>
      <c r="K63" s="223">
        <v>15707563307.540001</v>
      </c>
      <c r="L63" s="223">
        <v>2851419040.46</v>
      </c>
      <c r="M63" s="223">
        <v>4967460540.0100012</v>
      </c>
      <c r="N63" s="223">
        <v>5665778088.2999983</v>
      </c>
      <c r="O63" s="223">
        <v>5649903036.6399994</v>
      </c>
      <c r="P63" s="223">
        <v>7941060626.9300003</v>
      </c>
      <c r="Q63" s="199">
        <v>73074574326.839996</v>
      </c>
      <c r="R63" s="75"/>
      <c r="S63" s="75"/>
    </row>
    <row r="64" spans="2:19" ht="15" x14ac:dyDescent="0.25">
      <c r="B64" s="39" t="s">
        <v>132</v>
      </c>
      <c r="C64" s="278">
        <v>22034952580</v>
      </c>
      <c r="D64" s="278">
        <v>18020952580</v>
      </c>
      <c r="E64" s="279">
        <v>4414407012.8100004</v>
      </c>
      <c r="F64" s="278">
        <v>407864295.23000002</v>
      </c>
      <c r="G64" s="278">
        <v>406712816.5</v>
      </c>
      <c r="H64" s="278">
        <v>561809379</v>
      </c>
      <c r="I64" s="278">
        <v>1347341883</v>
      </c>
      <c r="J64" s="60">
        <v>0</v>
      </c>
      <c r="K64" s="278">
        <v>4160839920.4500003</v>
      </c>
      <c r="L64" s="278">
        <v>1196978895.49</v>
      </c>
      <c r="M64" s="278">
        <v>1208632317.72</v>
      </c>
      <c r="N64" s="278">
        <v>1399469714.1099999</v>
      </c>
      <c r="O64" s="278">
        <v>2902403912.6499996</v>
      </c>
      <c r="P64" s="60">
        <v>0</v>
      </c>
      <c r="Q64" s="280">
        <v>18006460146.959999</v>
      </c>
      <c r="R64" s="75"/>
      <c r="S64" s="75"/>
    </row>
    <row r="65" spans="1:19" ht="15" x14ac:dyDescent="0.25">
      <c r="B65" s="39" t="s">
        <v>133</v>
      </c>
      <c r="C65" s="278">
        <v>46472107420</v>
      </c>
      <c r="D65" s="278">
        <v>49143107420</v>
      </c>
      <c r="E65" s="244">
        <v>5974161995.8299999</v>
      </c>
      <c r="F65" s="278">
        <v>1580724417.0799999</v>
      </c>
      <c r="G65" s="278">
        <v>2229166780.8400002</v>
      </c>
      <c r="H65" s="278">
        <v>3369592458.79</v>
      </c>
      <c r="I65" s="278">
        <v>3341682700.9700003</v>
      </c>
      <c r="J65" s="278">
        <v>4843258461.8099995</v>
      </c>
      <c r="K65" s="278">
        <v>11386741490.790001</v>
      </c>
      <c r="L65" s="278">
        <v>1551271162.5</v>
      </c>
      <c r="M65" s="278">
        <v>3724890017.5500002</v>
      </c>
      <c r="N65" s="278">
        <v>4183197642.1399994</v>
      </c>
      <c r="O65" s="278">
        <v>2665999070.3900003</v>
      </c>
      <c r="P65" s="278">
        <v>1601862512.96</v>
      </c>
      <c r="Q65" s="280">
        <v>46452548711.650002</v>
      </c>
      <c r="R65" s="75"/>
      <c r="S65" s="75"/>
    </row>
    <row r="66" spans="1:19" ht="15" x14ac:dyDescent="0.25">
      <c r="B66" s="39" t="s">
        <v>134</v>
      </c>
      <c r="C66" s="278">
        <v>6612000000</v>
      </c>
      <c r="D66" s="278">
        <v>19234101756.790001</v>
      </c>
      <c r="E66" s="61">
        <v>0</v>
      </c>
      <c r="F66" s="278">
        <v>240729336.49000001</v>
      </c>
      <c r="G66" s="278">
        <v>55619271.200000003</v>
      </c>
      <c r="H66" s="278">
        <v>216688772.56999999</v>
      </c>
      <c r="I66" s="278">
        <v>996563289.35000002</v>
      </c>
      <c r="J66" s="278">
        <v>305066815.49000001</v>
      </c>
      <c r="K66" s="278">
        <v>159981896.30000001</v>
      </c>
      <c r="L66" s="278">
        <v>103168982.47</v>
      </c>
      <c r="M66" s="278">
        <v>33938204.739999995</v>
      </c>
      <c r="N66" s="278">
        <v>83110732.050000012</v>
      </c>
      <c r="O66" s="278">
        <v>81500053.599999994</v>
      </c>
      <c r="P66" s="278">
        <v>6339198113.9700003</v>
      </c>
      <c r="Q66" s="280">
        <v>8615565468.2300014</v>
      </c>
      <c r="R66" s="75"/>
      <c r="S66" s="75"/>
    </row>
    <row r="67" spans="1:19" ht="15" x14ac:dyDescent="0.25">
      <c r="B67" s="155" t="s">
        <v>135</v>
      </c>
      <c r="C67" s="228">
        <v>76119060000</v>
      </c>
      <c r="D67" s="228">
        <v>88651161756.790009</v>
      </c>
      <c r="E67" s="229">
        <v>10388569008.639999</v>
      </c>
      <c r="F67" s="230">
        <v>2229318048.8000002</v>
      </c>
      <c r="G67" s="231">
        <v>3191498868.5400004</v>
      </c>
      <c r="H67" s="229">
        <v>4648090610.3599997</v>
      </c>
      <c r="I67" s="230">
        <v>5685587873.3199997</v>
      </c>
      <c r="J67" s="231">
        <v>5148325277.2999992</v>
      </c>
      <c r="K67" s="229">
        <v>15707563307.540001</v>
      </c>
      <c r="L67" s="230">
        <v>2851419040.46</v>
      </c>
      <c r="M67" s="231">
        <v>4967460540.0100012</v>
      </c>
      <c r="N67" s="229">
        <v>5882481997.8399982</v>
      </c>
      <c r="O67" s="230">
        <v>5649903036.6399994</v>
      </c>
      <c r="P67" s="231">
        <v>8971737577.1200008</v>
      </c>
      <c r="Q67" s="232">
        <v>75321955186.569992</v>
      </c>
      <c r="R67" s="75"/>
      <c r="S67" s="251"/>
    </row>
    <row r="68" spans="1:19" ht="15" x14ac:dyDescent="0.25">
      <c r="B68" s="59"/>
      <c r="C68" s="266"/>
      <c r="D68" s="58"/>
      <c r="E68" s="58"/>
      <c r="F68" s="58"/>
      <c r="G68" s="58"/>
      <c r="H68" s="58"/>
      <c r="I68" s="58"/>
      <c r="J68" s="58"/>
      <c r="K68" s="58"/>
      <c r="L68" s="58"/>
      <c r="M68" s="58"/>
      <c r="N68" s="58"/>
      <c r="O68" s="58"/>
      <c r="P68" s="58"/>
      <c r="Q68" s="58"/>
      <c r="R68" s="75"/>
      <c r="S68" s="75"/>
    </row>
    <row r="69" spans="1:19" ht="15" x14ac:dyDescent="0.25">
      <c r="B69" s="155" t="s">
        <v>136</v>
      </c>
      <c r="C69" s="227">
        <v>530846353593</v>
      </c>
      <c r="D69" s="228">
        <v>554107407424.15002</v>
      </c>
      <c r="E69" s="229">
        <v>38583901285.649994</v>
      </c>
      <c r="F69" s="230">
        <v>30725134635.320004</v>
      </c>
      <c r="G69" s="231">
        <v>35796438877.369995</v>
      </c>
      <c r="H69" s="229">
        <v>36688677803.05999</v>
      </c>
      <c r="I69" s="230">
        <v>46819384219.260002</v>
      </c>
      <c r="J69" s="231">
        <v>47393871797.859993</v>
      </c>
      <c r="K69" s="229">
        <v>51327734357.080002</v>
      </c>
      <c r="L69" s="230">
        <v>36484063113.619995</v>
      </c>
      <c r="M69" s="231">
        <v>34224000806.240002</v>
      </c>
      <c r="N69" s="229">
        <v>36309706783.399994</v>
      </c>
      <c r="O69" s="230">
        <v>44166891713.610008</v>
      </c>
      <c r="P69" s="231">
        <v>74673136486.640015</v>
      </c>
      <c r="Q69" s="232">
        <v>513192941879.11011</v>
      </c>
      <c r="R69" s="75"/>
      <c r="S69" s="251"/>
    </row>
    <row r="70" spans="1:19" s="54" customFormat="1" ht="22.5" x14ac:dyDescent="0.3">
      <c r="A70" s="56"/>
      <c r="B70" s="57" t="s">
        <v>137</v>
      </c>
      <c r="C70" s="267"/>
      <c r="D70" s="268"/>
      <c r="E70" s="268"/>
      <c r="F70" s="268"/>
      <c r="G70" s="268"/>
      <c r="H70" s="268"/>
      <c r="I70" s="268"/>
      <c r="J70" s="268"/>
      <c r="K70" s="268"/>
      <c r="L70" s="268"/>
      <c r="M70" s="268"/>
      <c r="N70" s="268"/>
      <c r="O70" s="268"/>
      <c r="P70" s="268"/>
      <c r="Q70" s="268"/>
      <c r="R70" s="269"/>
      <c r="S70" s="269"/>
    </row>
    <row r="71" spans="1:19" s="54" customFormat="1" ht="13.5" x14ac:dyDescent="0.3">
      <c r="C71" s="269"/>
      <c r="D71" s="269"/>
      <c r="E71" s="269"/>
      <c r="F71" s="269"/>
      <c r="G71" s="269"/>
      <c r="H71" s="269"/>
      <c r="I71" s="269"/>
      <c r="J71" s="269"/>
      <c r="K71" s="269"/>
      <c r="L71" s="269"/>
      <c r="M71" s="269"/>
      <c r="N71" s="269"/>
      <c r="O71" s="269"/>
      <c r="P71" s="269"/>
      <c r="Q71" s="269"/>
      <c r="R71" s="269"/>
      <c r="S71" s="269"/>
    </row>
    <row r="72" spans="1:19" s="54" customFormat="1" ht="13.5" x14ac:dyDescent="0.3">
      <c r="C72" s="269"/>
      <c r="D72" s="269"/>
      <c r="E72" s="269"/>
      <c r="F72" s="269"/>
      <c r="G72" s="269"/>
      <c r="H72" s="269"/>
      <c r="I72" s="269"/>
      <c r="J72" s="269"/>
      <c r="K72" s="269"/>
      <c r="L72" s="269"/>
      <c r="M72" s="269"/>
      <c r="N72" s="269"/>
      <c r="O72" s="269"/>
      <c r="P72" s="269"/>
      <c r="Q72" s="269"/>
      <c r="R72" s="269"/>
      <c r="S72" s="269"/>
    </row>
    <row r="73" spans="1:19" s="54" customFormat="1" ht="14.25" x14ac:dyDescent="0.3">
      <c r="B73" s="55"/>
      <c r="C73" s="270"/>
      <c r="D73" s="271"/>
      <c r="E73" s="271"/>
      <c r="F73" s="271"/>
      <c r="G73" s="271"/>
      <c r="H73" s="269"/>
      <c r="I73" s="269"/>
      <c r="J73" s="269"/>
      <c r="K73" s="269"/>
      <c r="L73" s="269"/>
      <c r="M73" s="269"/>
      <c r="N73" s="269"/>
      <c r="O73" s="269"/>
      <c r="P73" s="269"/>
      <c r="Q73" s="269"/>
      <c r="R73" s="269"/>
      <c r="S73" s="269"/>
    </row>
    <row r="74" spans="1:19" s="54" customFormat="1" ht="13.5" x14ac:dyDescent="0.3">
      <c r="C74" s="269"/>
      <c r="D74" s="271"/>
      <c r="E74" s="271"/>
      <c r="F74" s="271"/>
      <c r="G74" s="271"/>
      <c r="H74" s="269"/>
      <c r="I74" s="269"/>
      <c r="J74" s="269"/>
      <c r="K74" s="269"/>
      <c r="L74" s="269"/>
      <c r="M74" s="269"/>
      <c r="N74" s="269"/>
      <c r="O74" s="269"/>
      <c r="P74" s="269"/>
      <c r="Q74" s="269"/>
      <c r="R74" s="269"/>
      <c r="S74" s="269"/>
    </row>
    <row r="75" spans="1:19" s="54" customFormat="1" ht="13.5" x14ac:dyDescent="0.3">
      <c r="C75" s="269"/>
      <c r="D75" s="271"/>
      <c r="E75" s="271"/>
      <c r="F75" s="269"/>
      <c r="G75" s="269"/>
      <c r="H75" s="269"/>
      <c r="I75" s="269"/>
      <c r="J75" s="269"/>
      <c r="K75" s="269"/>
      <c r="L75" s="269"/>
      <c r="M75" s="269"/>
      <c r="N75" s="269"/>
      <c r="O75" s="269"/>
      <c r="P75" s="269"/>
      <c r="Q75" s="269"/>
      <c r="R75" s="269"/>
      <c r="S75" s="269"/>
    </row>
    <row r="76" spans="1:19" s="54" customFormat="1" ht="13.5" x14ac:dyDescent="0.3">
      <c r="C76" s="269"/>
      <c r="D76" s="271"/>
      <c r="E76" s="269"/>
      <c r="F76" s="269"/>
      <c r="G76" s="269"/>
      <c r="H76" s="269"/>
      <c r="I76" s="269"/>
      <c r="J76" s="269"/>
      <c r="K76" s="269"/>
      <c r="L76" s="269"/>
      <c r="M76" s="269"/>
      <c r="N76" s="269"/>
      <c r="O76" s="269"/>
      <c r="P76" s="269"/>
      <c r="Q76" s="269"/>
      <c r="R76" s="269"/>
      <c r="S76" s="269"/>
    </row>
    <row r="77" spans="1:19" x14ac:dyDescent="0.3">
      <c r="A77" s="53"/>
      <c r="C77" s="272"/>
      <c r="D77" s="272"/>
      <c r="E77" s="272"/>
      <c r="F77" s="272"/>
      <c r="G77" s="272"/>
      <c r="H77" s="272"/>
      <c r="I77" s="272"/>
      <c r="J77" s="272"/>
      <c r="K77" s="272"/>
      <c r="L77" s="272"/>
      <c r="M77" s="272"/>
      <c r="N77" s="272"/>
      <c r="O77" s="272"/>
      <c r="P77" s="272"/>
      <c r="Q77" s="272"/>
      <c r="R77" s="75"/>
      <c r="S77" s="75"/>
    </row>
  </sheetData>
  <mergeCells count="8">
    <mergeCell ref="D8:D9"/>
    <mergeCell ref="B8:B9"/>
    <mergeCell ref="E8:Q8"/>
    <mergeCell ref="B3:Q3"/>
    <mergeCell ref="B4:Q4"/>
    <mergeCell ref="B5:Q5"/>
    <mergeCell ref="B6:Q6"/>
    <mergeCell ref="C8:C9"/>
  </mergeCells>
  <pageMargins left="0.7" right="0.7" top="0.75" bottom="0.75" header="0.3" footer="0.3"/>
  <pageSetup paperSize="9" orientation="portrait" horizontalDpi="4294967292" vertic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2:S81"/>
  <sheetViews>
    <sheetView showGridLines="0" topLeftCell="B1" zoomScale="89" zoomScaleNormal="89" workbookViewId="0">
      <selection activeCell="R60" sqref="R60"/>
    </sheetView>
  </sheetViews>
  <sheetFormatPr defaultColWidth="11.42578125" defaultRowHeight="15" x14ac:dyDescent="0.25"/>
  <cols>
    <col min="1" max="1" width="7.42578125" customWidth="1"/>
    <col min="2" max="2" width="48.28515625" customWidth="1"/>
    <col min="3" max="3" width="14.7109375" customWidth="1"/>
    <col min="4" max="4" width="16" customWidth="1"/>
    <col min="5" max="17" width="14.42578125" customWidth="1"/>
  </cols>
  <sheetData>
    <row r="2" spans="2:19" s="74" customFormat="1" ht="28.5" x14ac:dyDescent="0.25">
      <c r="B2" s="344" t="s">
        <v>0</v>
      </c>
      <c r="C2" s="345"/>
      <c r="D2" s="345"/>
      <c r="E2" s="345"/>
      <c r="F2" s="345"/>
      <c r="G2" s="345"/>
      <c r="H2" s="345"/>
      <c r="I2" s="345"/>
      <c r="J2" s="345"/>
      <c r="K2" s="345"/>
      <c r="L2" s="345"/>
      <c r="M2" s="345"/>
      <c r="N2" s="345"/>
      <c r="O2" s="345"/>
      <c r="P2" s="345"/>
      <c r="Q2" s="345"/>
      <c r="R2" s="78"/>
    </row>
    <row r="3" spans="2:19" s="74" customFormat="1" ht="21" x14ac:dyDescent="0.25">
      <c r="B3" s="346" t="s">
        <v>1</v>
      </c>
      <c r="C3" s="347"/>
      <c r="D3" s="347"/>
      <c r="E3" s="347"/>
      <c r="F3" s="347"/>
      <c r="G3" s="347"/>
      <c r="H3" s="347"/>
      <c r="I3" s="347"/>
      <c r="J3" s="347"/>
      <c r="K3" s="347"/>
      <c r="L3" s="347"/>
      <c r="M3" s="347"/>
      <c r="N3" s="347"/>
      <c r="O3" s="347"/>
      <c r="P3" s="347"/>
      <c r="Q3" s="347"/>
    </row>
    <row r="4" spans="2:19" s="74" customFormat="1" ht="16.5" x14ac:dyDescent="0.25">
      <c r="B4" s="348" t="s">
        <v>2</v>
      </c>
      <c r="C4" s="349"/>
      <c r="D4" s="349"/>
      <c r="E4" s="349"/>
      <c r="F4" s="349"/>
      <c r="G4" s="349"/>
      <c r="H4" s="349"/>
      <c r="I4" s="349"/>
      <c r="J4" s="349"/>
      <c r="K4" s="349"/>
      <c r="L4" s="349"/>
      <c r="M4" s="349"/>
      <c r="N4" s="349"/>
      <c r="O4" s="349"/>
      <c r="P4" s="349"/>
      <c r="Q4" s="349"/>
      <c r="R4" s="77"/>
    </row>
    <row r="5" spans="2:19" s="74" customFormat="1" ht="15.75" x14ac:dyDescent="0.25">
      <c r="B5" s="348" t="s">
        <v>3</v>
      </c>
      <c r="C5" s="349"/>
      <c r="D5" s="349"/>
      <c r="E5" s="349"/>
      <c r="F5" s="349"/>
      <c r="G5" s="349"/>
      <c r="H5" s="349"/>
      <c r="I5" s="349"/>
      <c r="J5" s="349"/>
      <c r="K5" s="349"/>
      <c r="L5" s="349"/>
      <c r="M5" s="349"/>
      <c r="N5" s="349"/>
      <c r="O5" s="349"/>
      <c r="P5" s="349"/>
      <c r="Q5" s="349"/>
    </row>
    <row r="6" spans="2:19" s="74" customFormat="1" x14ac:dyDescent="0.25">
      <c r="B6" s="2" t="s">
        <v>138</v>
      </c>
      <c r="C6" s="156"/>
      <c r="D6" s="156"/>
      <c r="E6" s="76"/>
      <c r="F6" s="76"/>
      <c r="G6" s="76"/>
      <c r="H6" s="76"/>
      <c r="I6"/>
      <c r="J6"/>
      <c r="K6"/>
      <c r="L6"/>
      <c r="M6"/>
      <c r="N6"/>
      <c r="O6"/>
      <c r="P6"/>
      <c r="Q6" s="75" t="s">
        <v>5</v>
      </c>
      <c r="R6" s="69"/>
    </row>
    <row r="7" spans="2:19" s="74" customFormat="1" ht="24" customHeight="1" x14ac:dyDescent="0.25">
      <c r="B7" s="352" t="s">
        <v>6</v>
      </c>
      <c r="C7" s="360" t="s">
        <v>7</v>
      </c>
      <c r="D7" s="360" t="s">
        <v>8</v>
      </c>
      <c r="E7" s="359" t="s">
        <v>9</v>
      </c>
      <c r="F7" s="359"/>
      <c r="G7" s="359"/>
      <c r="H7" s="359"/>
      <c r="I7" s="359"/>
      <c r="J7" s="359"/>
      <c r="K7" s="359"/>
      <c r="L7" s="359"/>
      <c r="M7" s="359"/>
      <c r="N7" s="359"/>
      <c r="O7" s="359"/>
      <c r="P7" s="359"/>
      <c r="Q7" s="359"/>
    </row>
    <row r="8" spans="2:19" s="74" customFormat="1" ht="25.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x14ac:dyDescent="0.25">
      <c r="B9" s="41" t="s">
        <v>139</v>
      </c>
      <c r="C9" s="282">
        <v>117401508421</v>
      </c>
      <c r="D9" s="282">
        <v>128544168335.23997</v>
      </c>
      <c r="E9" s="282">
        <v>9042084053.3700008</v>
      </c>
      <c r="F9" s="282">
        <v>9128820050.6500015</v>
      </c>
      <c r="G9" s="282">
        <v>10081500656.010002</v>
      </c>
      <c r="H9" s="282">
        <v>9386413158.4199982</v>
      </c>
      <c r="I9" s="282">
        <v>9774159446.1199989</v>
      </c>
      <c r="J9" s="282">
        <v>9737764528.5900002</v>
      </c>
      <c r="K9" s="282">
        <v>9865924174.7699986</v>
      </c>
      <c r="L9" s="282">
        <v>10078478219.950003</v>
      </c>
      <c r="M9" s="282">
        <v>10098196160.599997</v>
      </c>
      <c r="N9" s="282">
        <v>10684606302.940001</v>
      </c>
      <c r="O9" s="282">
        <v>16552255557.559998</v>
      </c>
      <c r="P9" s="282">
        <v>13331546422.940004</v>
      </c>
      <c r="Q9" s="282">
        <v>127761748731.92</v>
      </c>
      <c r="R9" s="75"/>
      <c r="S9" s="75"/>
    </row>
    <row r="10" spans="2:19" x14ac:dyDescent="0.25">
      <c r="B10" s="39" t="s">
        <v>140</v>
      </c>
      <c r="C10" s="283">
        <v>96579065061</v>
      </c>
      <c r="D10" s="283">
        <v>106181665881.57997</v>
      </c>
      <c r="E10" s="283">
        <v>7523746831.920002</v>
      </c>
      <c r="F10" s="283">
        <v>7594983611.3600016</v>
      </c>
      <c r="G10" s="283">
        <v>8295494304.2300024</v>
      </c>
      <c r="H10" s="283">
        <v>7770918446.3099976</v>
      </c>
      <c r="I10" s="283">
        <v>8021592070.2199974</v>
      </c>
      <c r="J10" s="283">
        <v>8050340839.8099995</v>
      </c>
      <c r="K10" s="283">
        <v>8034733217.1899996</v>
      </c>
      <c r="L10" s="283">
        <v>8258597336.4699984</v>
      </c>
      <c r="M10" s="283">
        <v>8308165816.3799963</v>
      </c>
      <c r="N10" s="283">
        <v>8678012414.3699989</v>
      </c>
      <c r="O10" s="283">
        <v>14759856779.979996</v>
      </c>
      <c r="P10" s="283">
        <v>10374088394.930004</v>
      </c>
      <c r="Q10" s="283">
        <v>105670530063.17</v>
      </c>
      <c r="R10" s="75"/>
      <c r="S10" s="75"/>
    </row>
    <row r="11" spans="2:19" x14ac:dyDescent="0.25">
      <c r="B11" s="39" t="s">
        <v>141</v>
      </c>
      <c r="C11" s="283">
        <v>7449060063</v>
      </c>
      <c r="D11" s="283">
        <v>8635466942.2000008</v>
      </c>
      <c r="E11" s="283">
        <v>519825095.40000004</v>
      </c>
      <c r="F11" s="283">
        <v>600665944.83999991</v>
      </c>
      <c r="G11" s="283">
        <v>615419688.58000004</v>
      </c>
      <c r="H11" s="283">
        <v>595807268.13</v>
      </c>
      <c r="I11" s="283">
        <v>600690996.51999998</v>
      </c>
      <c r="J11" s="283">
        <v>633193565.18000007</v>
      </c>
      <c r="K11" s="283">
        <v>679040932.71999991</v>
      </c>
      <c r="L11" s="283">
        <v>651328343.12000012</v>
      </c>
      <c r="M11" s="283">
        <v>692008914.60000014</v>
      </c>
      <c r="N11" s="283">
        <v>642909494.7700001</v>
      </c>
      <c r="O11" s="283">
        <v>681678788.04000008</v>
      </c>
      <c r="P11" s="283">
        <v>1642653330.6899998</v>
      </c>
      <c r="Q11" s="283">
        <v>8555222362.5900002</v>
      </c>
      <c r="R11" s="75"/>
      <c r="S11" s="75"/>
    </row>
    <row r="12" spans="2:19" x14ac:dyDescent="0.25">
      <c r="B12" s="39" t="s">
        <v>142</v>
      </c>
      <c r="C12" s="283">
        <v>1200828491</v>
      </c>
      <c r="D12" s="283">
        <v>1239238263.24</v>
      </c>
      <c r="E12" s="283">
        <v>105080871.44</v>
      </c>
      <c r="F12" s="283">
        <v>29762627</v>
      </c>
      <c r="G12" s="283">
        <v>172893558.47999999</v>
      </c>
      <c r="H12" s="283">
        <v>87519440.620000005</v>
      </c>
      <c r="I12" s="283">
        <v>120253648.69</v>
      </c>
      <c r="J12" s="283">
        <v>100404463.92</v>
      </c>
      <c r="K12" s="283">
        <v>100625428.63</v>
      </c>
      <c r="L12" s="283">
        <v>101326532.54000001</v>
      </c>
      <c r="M12" s="283">
        <v>31815080.259999998</v>
      </c>
      <c r="N12" s="283">
        <v>172820193.84999999</v>
      </c>
      <c r="O12" s="283">
        <v>31502523.690000001</v>
      </c>
      <c r="P12" s="283">
        <v>176773323.99000001</v>
      </c>
      <c r="Q12" s="283">
        <v>1230777693.1100001</v>
      </c>
      <c r="R12" s="75"/>
      <c r="S12" s="75"/>
    </row>
    <row r="13" spans="2:19" x14ac:dyDescent="0.25">
      <c r="B13" s="39" t="s">
        <v>143</v>
      </c>
      <c r="C13" s="283">
        <v>788510154</v>
      </c>
      <c r="D13" s="283">
        <v>393901742</v>
      </c>
      <c r="E13" s="283">
        <v>12754902.24</v>
      </c>
      <c r="F13" s="283">
        <v>12754902.24</v>
      </c>
      <c r="G13" s="283">
        <v>27145428.810000002</v>
      </c>
      <c r="H13" s="283">
        <v>22031549.630000003</v>
      </c>
      <c r="I13" s="283">
        <v>66177593</v>
      </c>
      <c r="J13" s="283">
        <v>12754902.439999999</v>
      </c>
      <c r="K13" s="283">
        <v>45180175.100000001</v>
      </c>
      <c r="L13" s="283">
        <v>23218368.439999998</v>
      </c>
      <c r="M13" s="283">
        <v>35065983.07</v>
      </c>
      <c r="N13" s="283">
        <v>94469139.939999998</v>
      </c>
      <c r="O13" s="283">
        <v>13155312.52</v>
      </c>
      <c r="P13" s="283">
        <v>26316504.670000002</v>
      </c>
      <c r="Q13" s="283">
        <v>391024762.09999996</v>
      </c>
      <c r="R13" s="75"/>
      <c r="S13" s="75"/>
    </row>
    <row r="14" spans="2:19" x14ac:dyDescent="0.25">
      <c r="B14" s="39" t="s">
        <v>144</v>
      </c>
      <c r="C14" s="283">
        <v>11384044652</v>
      </c>
      <c r="D14" s="283">
        <v>12093895506.219995</v>
      </c>
      <c r="E14" s="283">
        <v>880676352.37</v>
      </c>
      <c r="F14" s="283">
        <v>890652965.21000016</v>
      </c>
      <c r="G14" s="283">
        <v>970547675.90999997</v>
      </c>
      <c r="H14" s="283">
        <v>910136453.73000014</v>
      </c>
      <c r="I14" s="283">
        <v>965445137.69000006</v>
      </c>
      <c r="J14" s="283">
        <v>941070757.23999989</v>
      </c>
      <c r="K14" s="283">
        <v>1006344421.13</v>
      </c>
      <c r="L14" s="283">
        <v>1044007639.3800002</v>
      </c>
      <c r="M14" s="283">
        <v>1031140366.2899997</v>
      </c>
      <c r="N14" s="283">
        <v>1096395060.0099995</v>
      </c>
      <c r="O14" s="283">
        <v>1066062153.33</v>
      </c>
      <c r="P14" s="283">
        <v>1111714868.6599996</v>
      </c>
      <c r="Q14" s="283">
        <v>11914193850.949999</v>
      </c>
      <c r="R14" s="75"/>
      <c r="S14" s="75"/>
    </row>
    <row r="15" spans="2:19" x14ac:dyDescent="0.25">
      <c r="B15" s="41" t="s">
        <v>145</v>
      </c>
      <c r="C15" s="282">
        <v>26421253355</v>
      </c>
      <c r="D15" s="282">
        <v>28558812842.489994</v>
      </c>
      <c r="E15" s="282">
        <v>1146728628.05</v>
      </c>
      <c r="F15" s="282">
        <v>1481160598.6400001</v>
      </c>
      <c r="G15" s="282">
        <v>2317543151.8900003</v>
      </c>
      <c r="H15" s="282">
        <v>1766633167.73</v>
      </c>
      <c r="I15" s="282">
        <v>1749911892.2600002</v>
      </c>
      <c r="J15" s="282">
        <v>2110062480.01</v>
      </c>
      <c r="K15" s="282">
        <v>2222722054.9400001</v>
      </c>
      <c r="L15" s="282">
        <v>1652079401.26</v>
      </c>
      <c r="M15" s="282">
        <v>1983310997.8600004</v>
      </c>
      <c r="N15" s="282">
        <v>2051508824.72</v>
      </c>
      <c r="O15" s="282">
        <v>1964665381.9100003</v>
      </c>
      <c r="P15" s="282">
        <v>5097925484.3400002</v>
      </c>
      <c r="Q15" s="282">
        <v>25544252063.610001</v>
      </c>
      <c r="R15" s="75"/>
      <c r="S15" s="75"/>
    </row>
    <row r="16" spans="2:19" x14ac:dyDescent="0.25">
      <c r="B16" s="39" t="s">
        <v>146</v>
      </c>
      <c r="C16" s="283">
        <v>5435645321</v>
      </c>
      <c r="D16" s="283">
        <v>5223267575.2599993</v>
      </c>
      <c r="E16" s="283">
        <v>387930888.02000004</v>
      </c>
      <c r="F16" s="283">
        <v>454223287.40000004</v>
      </c>
      <c r="G16" s="283">
        <v>419958800.04000008</v>
      </c>
      <c r="H16" s="283">
        <v>412409857.68999994</v>
      </c>
      <c r="I16" s="283">
        <v>425049468.99000007</v>
      </c>
      <c r="J16" s="283">
        <v>464100663.68000001</v>
      </c>
      <c r="K16" s="283">
        <v>468548024.25999999</v>
      </c>
      <c r="L16" s="283">
        <v>435045656.35000002</v>
      </c>
      <c r="M16" s="283">
        <v>497797817.48000026</v>
      </c>
      <c r="N16" s="283">
        <v>363043573.11000001</v>
      </c>
      <c r="O16" s="283">
        <v>341224056.60000002</v>
      </c>
      <c r="P16" s="283">
        <v>282007615.94</v>
      </c>
      <c r="Q16" s="283">
        <v>4951339709.5599995</v>
      </c>
      <c r="R16" s="75"/>
      <c r="S16" s="75"/>
    </row>
    <row r="17" spans="2:19" x14ac:dyDescent="0.25">
      <c r="B17" s="39" t="s">
        <v>147</v>
      </c>
      <c r="C17" s="283">
        <v>3171270806</v>
      </c>
      <c r="D17" s="283">
        <v>3971301551.369998</v>
      </c>
      <c r="E17" s="283">
        <v>156391562.23000002</v>
      </c>
      <c r="F17" s="283">
        <v>303219548.09999996</v>
      </c>
      <c r="G17" s="283">
        <v>288425907.28000003</v>
      </c>
      <c r="H17" s="283">
        <v>319424087.34999996</v>
      </c>
      <c r="I17" s="283">
        <v>290204433.39999998</v>
      </c>
      <c r="J17" s="283">
        <v>349686341.87000006</v>
      </c>
      <c r="K17" s="283">
        <v>302789538.35000002</v>
      </c>
      <c r="L17" s="283">
        <v>232870789.69999996</v>
      </c>
      <c r="M17" s="283">
        <v>294243916.87</v>
      </c>
      <c r="N17" s="283">
        <v>254611123.01999998</v>
      </c>
      <c r="O17" s="283">
        <v>391953080.52000004</v>
      </c>
      <c r="P17" s="283">
        <v>597982612.94000018</v>
      </c>
      <c r="Q17" s="283">
        <v>3781802941.6300001</v>
      </c>
      <c r="R17" s="75"/>
      <c r="S17" s="75"/>
    </row>
    <row r="18" spans="2:19" x14ac:dyDescent="0.25">
      <c r="B18" s="39" t="s">
        <v>148</v>
      </c>
      <c r="C18" s="283">
        <v>1740324959</v>
      </c>
      <c r="D18" s="283">
        <v>1756574085.8800001</v>
      </c>
      <c r="E18" s="283">
        <v>38551617.329999998</v>
      </c>
      <c r="F18" s="283">
        <v>65513793.920000009</v>
      </c>
      <c r="G18" s="283">
        <v>78133975.020000011</v>
      </c>
      <c r="H18" s="283">
        <v>98755291.950000003</v>
      </c>
      <c r="I18" s="283">
        <v>79947072.700000003</v>
      </c>
      <c r="J18" s="283">
        <v>82475003.049999967</v>
      </c>
      <c r="K18" s="283">
        <v>107959357.31999999</v>
      </c>
      <c r="L18" s="283">
        <v>79129292.079999998</v>
      </c>
      <c r="M18" s="283">
        <v>174595941.19000003</v>
      </c>
      <c r="N18" s="283">
        <v>165396773.23000002</v>
      </c>
      <c r="O18" s="283">
        <v>110712610.03000002</v>
      </c>
      <c r="P18" s="283">
        <v>427805191.88999999</v>
      </c>
      <c r="Q18" s="283">
        <v>1508975919.71</v>
      </c>
      <c r="R18" s="75"/>
      <c r="S18" s="75"/>
    </row>
    <row r="19" spans="2:19" x14ac:dyDescent="0.25">
      <c r="B19" s="39" t="s">
        <v>149</v>
      </c>
      <c r="C19" s="283">
        <v>372971535</v>
      </c>
      <c r="D19" s="283">
        <v>765595932.23000002</v>
      </c>
      <c r="E19" s="283">
        <v>6328312.9100000001</v>
      </c>
      <c r="F19" s="283">
        <v>23414039.07</v>
      </c>
      <c r="G19" s="283">
        <v>26771657.960000001</v>
      </c>
      <c r="H19" s="283">
        <v>37451607.030000001</v>
      </c>
      <c r="I19" s="283">
        <v>41528185.470000006</v>
      </c>
      <c r="J19" s="283">
        <v>36334555.340000004</v>
      </c>
      <c r="K19" s="283">
        <v>37763945.560000002</v>
      </c>
      <c r="L19" s="283">
        <v>29247954.530000001</v>
      </c>
      <c r="M19" s="283">
        <v>37274592.300000004</v>
      </c>
      <c r="N19" s="283">
        <v>79912167.560000002</v>
      </c>
      <c r="O19" s="283">
        <v>112987246.55</v>
      </c>
      <c r="P19" s="283">
        <v>198881190.69000006</v>
      </c>
      <c r="Q19" s="283">
        <v>667895454.97000003</v>
      </c>
      <c r="R19" s="75"/>
      <c r="S19" s="75"/>
    </row>
    <row r="20" spans="2:19" x14ac:dyDescent="0.25">
      <c r="B20" s="39" t="s">
        <v>150</v>
      </c>
      <c r="C20" s="283">
        <v>2336164227</v>
      </c>
      <c r="D20" s="283">
        <v>3027805057.8299994</v>
      </c>
      <c r="E20" s="283">
        <v>283695219.20999992</v>
      </c>
      <c r="F20" s="283">
        <v>72425984.669999987</v>
      </c>
      <c r="G20" s="283">
        <v>478633981.09000009</v>
      </c>
      <c r="H20" s="283">
        <v>185286043.68999997</v>
      </c>
      <c r="I20" s="283">
        <v>212423089.57999995</v>
      </c>
      <c r="J20" s="283">
        <v>229410780.52000007</v>
      </c>
      <c r="K20" s="283">
        <v>236832472.22999999</v>
      </c>
      <c r="L20" s="283">
        <v>200422039.56</v>
      </c>
      <c r="M20" s="283">
        <v>112693317.72000003</v>
      </c>
      <c r="N20" s="283">
        <v>209502623.60999995</v>
      </c>
      <c r="O20" s="283">
        <v>103465162.69999999</v>
      </c>
      <c r="P20" s="283">
        <v>580431392.98000002</v>
      </c>
      <c r="Q20" s="283">
        <v>2905222107.5599999</v>
      </c>
      <c r="R20" s="75"/>
      <c r="S20" s="75"/>
    </row>
    <row r="21" spans="2:19" x14ac:dyDescent="0.25">
      <c r="B21" s="39" t="s">
        <v>151</v>
      </c>
      <c r="C21" s="283">
        <v>1241333378</v>
      </c>
      <c r="D21" s="283">
        <v>1407896604.8900001</v>
      </c>
      <c r="E21" s="283">
        <v>69104062.870000005</v>
      </c>
      <c r="F21" s="283">
        <v>120613788.23999998</v>
      </c>
      <c r="G21" s="283">
        <v>124825117.22999999</v>
      </c>
      <c r="H21" s="283">
        <v>92282025.590000004</v>
      </c>
      <c r="I21" s="283">
        <v>139239178.99000001</v>
      </c>
      <c r="J21" s="283">
        <v>100469419.3</v>
      </c>
      <c r="K21" s="283">
        <v>106262164.74000001</v>
      </c>
      <c r="L21" s="283">
        <v>125706773.37</v>
      </c>
      <c r="M21" s="283">
        <v>106762028.19</v>
      </c>
      <c r="N21" s="283">
        <v>154153603.57999998</v>
      </c>
      <c r="O21" s="283">
        <v>105681453.59999998</v>
      </c>
      <c r="P21" s="283">
        <v>98231005.539999992</v>
      </c>
      <c r="Q21" s="283">
        <v>1343330621.2399998</v>
      </c>
      <c r="R21" s="75"/>
      <c r="S21" s="75"/>
    </row>
    <row r="22" spans="2:19" x14ac:dyDescent="0.25">
      <c r="B22" s="39" t="s">
        <v>152</v>
      </c>
      <c r="C22" s="283">
        <v>2976890822</v>
      </c>
      <c r="D22" s="283">
        <v>3973120638.6800027</v>
      </c>
      <c r="E22" s="283">
        <v>31842283.140000001</v>
      </c>
      <c r="F22" s="283">
        <v>172478452.75</v>
      </c>
      <c r="G22" s="283">
        <v>429090047.35999995</v>
      </c>
      <c r="H22" s="283">
        <v>211064857.78999999</v>
      </c>
      <c r="I22" s="283">
        <v>236969360.91999999</v>
      </c>
      <c r="J22" s="283">
        <v>470642468.2299999</v>
      </c>
      <c r="K22" s="283">
        <v>414734684.44</v>
      </c>
      <c r="L22" s="283">
        <v>271450972.40999997</v>
      </c>
      <c r="M22" s="283">
        <v>358951797.24999982</v>
      </c>
      <c r="N22" s="283">
        <v>217470511.75</v>
      </c>
      <c r="O22" s="283">
        <v>231531670.47</v>
      </c>
      <c r="P22" s="283">
        <v>569997161.24999988</v>
      </c>
      <c r="Q22" s="283">
        <v>3616224267.7599998</v>
      </c>
      <c r="R22" s="75"/>
      <c r="S22" s="75"/>
    </row>
    <row r="23" spans="2:19" x14ac:dyDescent="0.25">
      <c r="B23" s="39" t="s">
        <v>153</v>
      </c>
      <c r="C23" s="283">
        <v>9146652307</v>
      </c>
      <c r="D23" s="283">
        <v>8433251396.3499947</v>
      </c>
      <c r="E23" s="283">
        <v>172884682.33999997</v>
      </c>
      <c r="F23" s="283">
        <v>269271704.49000001</v>
      </c>
      <c r="G23" s="283">
        <v>471703665.91000009</v>
      </c>
      <c r="H23" s="283">
        <v>409959396.64000016</v>
      </c>
      <c r="I23" s="283">
        <v>324551102.21000004</v>
      </c>
      <c r="J23" s="283">
        <v>376943248.01999986</v>
      </c>
      <c r="K23" s="283">
        <v>547831868.03999996</v>
      </c>
      <c r="L23" s="283">
        <v>278205923.25999999</v>
      </c>
      <c r="M23" s="283">
        <v>400991586.86000007</v>
      </c>
      <c r="N23" s="283">
        <v>607418448.86000025</v>
      </c>
      <c r="O23" s="283">
        <v>567110101.44000018</v>
      </c>
      <c r="P23" s="283">
        <v>2342589313.1100006</v>
      </c>
      <c r="Q23" s="283">
        <v>6769461041.1800013</v>
      </c>
      <c r="R23" s="75"/>
      <c r="S23" s="75"/>
    </row>
    <row r="24" spans="2:19" x14ac:dyDescent="0.25">
      <c r="B24" s="41" t="s">
        <v>154</v>
      </c>
      <c r="C24" s="282">
        <v>24066562725</v>
      </c>
      <c r="D24" s="282">
        <v>23486547370.320007</v>
      </c>
      <c r="E24" s="282">
        <v>543639322.96000004</v>
      </c>
      <c r="F24" s="282">
        <v>1688849895.8900001</v>
      </c>
      <c r="G24" s="282">
        <v>1555463640</v>
      </c>
      <c r="H24" s="282">
        <v>1528233956.98</v>
      </c>
      <c r="I24" s="282">
        <v>1725548768.49</v>
      </c>
      <c r="J24" s="282">
        <v>1930065164.9800005</v>
      </c>
      <c r="K24" s="282">
        <v>1302703177.6500003</v>
      </c>
      <c r="L24" s="282">
        <v>1451752734.9700003</v>
      </c>
      <c r="M24" s="282">
        <v>1640037996.6199999</v>
      </c>
      <c r="N24" s="282">
        <v>1017104675.5200001</v>
      </c>
      <c r="O24" s="282">
        <v>2138535630.6500003</v>
      </c>
      <c r="P24" s="282">
        <v>5025888721.4900007</v>
      </c>
      <c r="Q24" s="282">
        <v>21547823686.199997</v>
      </c>
      <c r="R24" s="75"/>
      <c r="S24" s="75"/>
    </row>
    <row r="25" spans="2:19" x14ac:dyDescent="0.25">
      <c r="B25" s="39" t="s">
        <v>155</v>
      </c>
      <c r="C25" s="283">
        <v>4611321429</v>
      </c>
      <c r="D25" s="283">
        <v>5940130024.1399994</v>
      </c>
      <c r="E25" s="283">
        <v>122294167.16</v>
      </c>
      <c r="F25" s="283">
        <v>612059744.95000017</v>
      </c>
      <c r="G25" s="283">
        <v>446097296.32000005</v>
      </c>
      <c r="H25" s="283">
        <v>272239590.14999998</v>
      </c>
      <c r="I25" s="283">
        <v>292284224.23000002</v>
      </c>
      <c r="J25" s="283">
        <v>617721433.42000055</v>
      </c>
      <c r="K25" s="283">
        <v>290338923.99000007</v>
      </c>
      <c r="L25" s="283">
        <v>335418390.97000009</v>
      </c>
      <c r="M25" s="283">
        <v>368231321.22000003</v>
      </c>
      <c r="N25" s="283">
        <v>363218016.94999999</v>
      </c>
      <c r="O25" s="283">
        <v>534072531.0599997</v>
      </c>
      <c r="P25" s="283">
        <v>1461907714.5400002</v>
      </c>
      <c r="Q25" s="283">
        <v>5715883354.9600019</v>
      </c>
      <c r="R25" s="75"/>
      <c r="S25" s="75"/>
    </row>
    <row r="26" spans="2:19" x14ac:dyDescent="0.25">
      <c r="B26" s="39" t="s">
        <v>156</v>
      </c>
      <c r="C26" s="283">
        <v>588189251</v>
      </c>
      <c r="D26" s="283">
        <v>1170921282.03</v>
      </c>
      <c r="E26" s="283">
        <v>3724629.5</v>
      </c>
      <c r="F26" s="283">
        <v>34661029.549999997</v>
      </c>
      <c r="G26" s="283">
        <v>91756647.170000002</v>
      </c>
      <c r="H26" s="283">
        <v>45505613.369999997</v>
      </c>
      <c r="I26" s="283">
        <v>58791968.210000001</v>
      </c>
      <c r="J26" s="283">
        <v>174179736.02000001</v>
      </c>
      <c r="K26" s="283">
        <v>47620309.239999995</v>
      </c>
      <c r="L26" s="283">
        <v>81391207.789999992</v>
      </c>
      <c r="M26" s="283">
        <v>69472755.519999996</v>
      </c>
      <c r="N26" s="283">
        <v>7338664.25</v>
      </c>
      <c r="O26" s="283">
        <v>158930038.06999999</v>
      </c>
      <c r="P26" s="283">
        <v>252748335.91999993</v>
      </c>
      <c r="Q26" s="283">
        <v>1026120934.6099999</v>
      </c>
      <c r="R26" s="75"/>
      <c r="S26" s="75"/>
    </row>
    <row r="27" spans="2:19" x14ac:dyDescent="0.25">
      <c r="B27" s="39" t="s">
        <v>157</v>
      </c>
      <c r="C27" s="283">
        <v>3022819302</v>
      </c>
      <c r="D27" s="283">
        <v>3221283841.7600002</v>
      </c>
      <c r="E27" s="283">
        <v>185938890.76000002</v>
      </c>
      <c r="F27" s="283">
        <v>32833569.099999998</v>
      </c>
      <c r="G27" s="283">
        <v>170748792.29000005</v>
      </c>
      <c r="H27" s="283">
        <v>465355648.59000003</v>
      </c>
      <c r="I27" s="283">
        <v>184429055.29000002</v>
      </c>
      <c r="J27" s="283">
        <v>157701615.84</v>
      </c>
      <c r="K27" s="283">
        <v>199805987.43000001</v>
      </c>
      <c r="L27" s="283">
        <v>97409290.660000011</v>
      </c>
      <c r="M27" s="283">
        <v>96842007.320000038</v>
      </c>
      <c r="N27" s="283">
        <v>61072945.920000002</v>
      </c>
      <c r="O27" s="283">
        <v>309920163.65000004</v>
      </c>
      <c r="P27" s="283">
        <v>1057419233.87</v>
      </c>
      <c r="Q27" s="283">
        <v>3019477200.7200003</v>
      </c>
      <c r="R27" s="75"/>
      <c r="S27" s="75"/>
    </row>
    <row r="28" spans="2:19" x14ac:dyDescent="0.25">
      <c r="B28" s="39" t="s">
        <v>158</v>
      </c>
      <c r="C28" s="283">
        <v>2416811194</v>
      </c>
      <c r="D28" s="283">
        <v>2870504116.98</v>
      </c>
      <c r="E28" s="283">
        <v>8004162.040000001</v>
      </c>
      <c r="F28" s="283">
        <v>325064379.19</v>
      </c>
      <c r="G28" s="283">
        <v>78374159.25999999</v>
      </c>
      <c r="H28" s="283">
        <v>63356147.200000003</v>
      </c>
      <c r="I28" s="283">
        <v>548482866.83000004</v>
      </c>
      <c r="J28" s="283">
        <v>137578750.74000001</v>
      </c>
      <c r="K28" s="283">
        <v>150778821.68000004</v>
      </c>
      <c r="L28" s="283">
        <v>170512497.60999998</v>
      </c>
      <c r="M28" s="283">
        <v>261673410.11000001</v>
      </c>
      <c r="N28" s="283">
        <v>25825524.350000001</v>
      </c>
      <c r="O28" s="283">
        <v>421525412.84000003</v>
      </c>
      <c r="P28" s="283">
        <v>529108699.91999996</v>
      </c>
      <c r="Q28" s="283">
        <v>2720284831.77</v>
      </c>
      <c r="R28" s="75"/>
      <c r="S28" s="75"/>
    </row>
    <row r="29" spans="2:19" x14ac:dyDescent="0.25">
      <c r="B29" s="39" t="s">
        <v>159</v>
      </c>
      <c r="C29" s="283">
        <v>732541895</v>
      </c>
      <c r="D29" s="283">
        <v>757778219.7099998</v>
      </c>
      <c r="E29" s="283">
        <v>4385019.49</v>
      </c>
      <c r="F29" s="283">
        <v>103554056.47</v>
      </c>
      <c r="G29" s="283">
        <v>28582506.019999996</v>
      </c>
      <c r="H29" s="283">
        <v>137464448.72999999</v>
      </c>
      <c r="I29" s="283">
        <v>27045616.969999991</v>
      </c>
      <c r="J29" s="283">
        <v>51112255.609999992</v>
      </c>
      <c r="K29" s="283">
        <v>26447687.109999996</v>
      </c>
      <c r="L29" s="283">
        <v>123796125.30000001</v>
      </c>
      <c r="M29" s="283">
        <v>58907672.380000003</v>
      </c>
      <c r="N29" s="283">
        <v>14260337.109999998</v>
      </c>
      <c r="O29" s="283">
        <v>39014106.950000003</v>
      </c>
      <c r="P29" s="283">
        <v>67998019.969999999</v>
      </c>
      <c r="Q29" s="283">
        <v>682567852.11000013</v>
      </c>
      <c r="R29" s="75"/>
      <c r="S29" s="75"/>
    </row>
    <row r="30" spans="2:19" x14ac:dyDescent="0.25">
      <c r="B30" s="39" t="s">
        <v>160</v>
      </c>
      <c r="C30" s="283">
        <v>431224887</v>
      </c>
      <c r="D30" s="283">
        <v>352684842.68999994</v>
      </c>
      <c r="E30" s="283">
        <v>10351524.210000001</v>
      </c>
      <c r="F30" s="283">
        <v>11617522.310000001</v>
      </c>
      <c r="G30" s="283">
        <v>35318939.93</v>
      </c>
      <c r="H30" s="283">
        <v>7895018.3100000005</v>
      </c>
      <c r="I30" s="283">
        <v>14614242.809999999</v>
      </c>
      <c r="J30" s="283">
        <v>15759825.720000003</v>
      </c>
      <c r="K30" s="283">
        <v>15883328.500000002</v>
      </c>
      <c r="L30" s="283">
        <v>37926263.399999984</v>
      </c>
      <c r="M30" s="283">
        <v>37297460.989999995</v>
      </c>
      <c r="N30" s="283">
        <v>15155017.209999999</v>
      </c>
      <c r="O30" s="283">
        <v>30197861.889999997</v>
      </c>
      <c r="P30" s="283">
        <v>71261616.440000013</v>
      </c>
      <c r="Q30" s="283">
        <v>303278621.72000003</v>
      </c>
      <c r="R30" s="75"/>
      <c r="S30" s="75"/>
    </row>
    <row r="31" spans="2:19" x14ac:dyDescent="0.25">
      <c r="B31" s="39" t="s">
        <v>161</v>
      </c>
      <c r="C31" s="283">
        <v>4320999990</v>
      </c>
      <c r="D31" s="283">
        <v>5493408112.3500023</v>
      </c>
      <c r="E31" s="283">
        <v>176254638.88</v>
      </c>
      <c r="F31" s="283">
        <v>366656726.9600001</v>
      </c>
      <c r="G31" s="283">
        <v>457457732.43000007</v>
      </c>
      <c r="H31" s="283">
        <v>361024302.1500001</v>
      </c>
      <c r="I31" s="283">
        <v>406987726.75</v>
      </c>
      <c r="J31" s="283">
        <v>504601550.94000006</v>
      </c>
      <c r="K31" s="283">
        <v>396924095.55999994</v>
      </c>
      <c r="L31" s="283">
        <v>403569505.28000003</v>
      </c>
      <c r="M31" s="283">
        <v>497521218.96999997</v>
      </c>
      <c r="N31" s="283">
        <v>452523958.02000004</v>
      </c>
      <c r="O31" s="283">
        <v>409183521.6400001</v>
      </c>
      <c r="P31" s="283">
        <v>676329666.16000032</v>
      </c>
      <c r="Q31" s="283">
        <v>5109034643.7400017</v>
      </c>
      <c r="R31" s="75"/>
      <c r="S31" s="75"/>
    </row>
    <row r="32" spans="2:19" x14ac:dyDescent="0.25">
      <c r="B32" s="39" t="s">
        <v>162</v>
      </c>
      <c r="C32" s="283">
        <v>4070827018</v>
      </c>
      <c r="D32" s="283">
        <v>30002.539999946952</v>
      </c>
      <c r="E32" s="264">
        <v>0</v>
      </c>
      <c r="F32" s="264">
        <v>0</v>
      </c>
      <c r="G32" s="264">
        <v>0</v>
      </c>
      <c r="H32" s="264">
        <v>0</v>
      </c>
      <c r="I32" s="264">
        <v>0</v>
      </c>
      <c r="J32" s="264">
        <v>0</v>
      </c>
      <c r="K32" s="264">
        <v>0</v>
      </c>
      <c r="L32" s="264">
        <v>0</v>
      </c>
      <c r="M32" s="264">
        <v>0</v>
      </c>
      <c r="N32" s="264">
        <v>0</v>
      </c>
      <c r="O32" s="264">
        <v>0</v>
      </c>
      <c r="P32" s="264">
        <v>0</v>
      </c>
      <c r="Q32" s="264">
        <v>0</v>
      </c>
      <c r="R32" s="75"/>
      <c r="S32" s="75"/>
    </row>
    <row r="33" spans="2:19" x14ac:dyDescent="0.25">
      <c r="B33" s="39" t="s">
        <v>163</v>
      </c>
      <c r="C33" s="283">
        <v>3871827759</v>
      </c>
      <c r="D33" s="283">
        <v>3679806928.1200008</v>
      </c>
      <c r="E33" s="283">
        <v>32686290.920000006</v>
      </c>
      <c r="F33" s="283">
        <v>202402867.3599999</v>
      </c>
      <c r="G33" s="283">
        <v>247127566.57999998</v>
      </c>
      <c r="H33" s="283">
        <v>175393188.47999996</v>
      </c>
      <c r="I33" s="283">
        <v>192913067.40000004</v>
      </c>
      <c r="J33" s="283">
        <v>271409996.69</v>
      </c>
      <c r="K33" s="283">
        <v>174904024.14000005</v>
      </c>
      <c r="L33" s="283">
        <v>201729453.96000001</v>
      </c>
      <c r="M33" s="283">
        <v>250092150.11000001</v>
      </c>
      <c r="N33" s="283">
        <v>77710211.710000008</v>
      </c>
      <c r="O33" s="283">
        <v>235691994.55000007</v>
      </c>
      <c r="P33" s="283">
        <v>909115434.67000067</v>
      </c>
      <c r="Q33" s="283">
        <v>2971176246.5700011</v>
      </c>
      <c r="R33" s="75"/>
      <c r="S33" s="75"/>
    </row>
    <row r="34" spans="2:19" x14ac:dyDescent="0.25">
      <c r="B34" s="41" t="s">
        <v>164</v>
      </c>
      <c r="C34" s="282">
        <v>169403209565</v>
      </c>
      <c r="D34" s="282">
        <v>171166682042.47998</v>
      </c>
      <c r="E34" s="282">
        <v>12241097543.800001</v>
      </c>
      <c r="F34" s="282">
        <v>14038646684.049999</v>
      </c>
      <c r="G34" s="282">
        <v>14829851434.17</v>
      </c>
      <c r="H34" s="282">
        <v>13562768793.550001</v>
      </c>
      <c r="I34" s="282">
        <v>13368831216.960001</v>
      </c>
      <c r="J34" s="282">
        <v>14377949913.469999</v>
      </c>
      <c r="K34" s="282">
        <v>14089227451.410002</v>
      </c>
      <c r="L34" s="282">
        <v>14214825147.940001</v>
      </c>
      <c r="M34" s="282">
        <v>14884820638.630001</v>
      </c>
      <c r="N34" s="282">
        <v>9942293402.4799995</v>
      </c>
      <c r="O34" s="282">
        <v>19612826251.419998</v>
      </c>
      <c r="P34" s="282">
        <v>15053956065.500002</v>
      </c>
      <c r="Q34" s="282">
        <v>170217094543.38</v>
      </c>
      <c r="R34" s="75"/>
      <c r="S34" s="75"/>
    </row>
    <row r="35" spans="2:19" x14ac:dyDescent="0.25">
      <c r="B35" s="39" t="s">
        <v>165</v>
      </c>
      <c r="C35" s="283">
        <v>48679843898</v>
      </c>
      <c r="D35" s="283">
        <v>50069977025.220001</v>
      </c>
      <c r="E35" s="283">
        <v>3374230634.3299999</v>
      </c>
      <c r="F35" s="283">
        <v>3982431109.7099996</v>
      </c>
      <c r="G35" s="283">
        <v>3887070691.8600001</v>
      </c>
      <c r="H35" s="283">
        <v>4143120318.3000007</v>
      </c>
      <c r="I35" s="283">
        <v>3295437947.4200006</v>
      </c>
      <c r="J35" s="283">
        <v>4360150769.3900003</v>
      </c>
      <c r="K35" s="283">
        <v>4037938705.48</v>
      </c>
      <c r="L35" s="283">
        <v>3814105531.4299998</v>
      </c>
      <c r="M35" s="283">
        <v>4118298693.4099998</v>
      </c>
      <c r="N35" s="283">
        <v>3935233771.8600001</v>
      </c>
      <c r="O35" s="283">
        <v>4777637376.4700003</v>
      </c>
      <c r="P35" s="283">
        <v>5969650251.46</v>
      </c>
      <c r="Q35" s="283">
        <v>49695305801.120003</v>
      </c>
      <c r="R35" s="75"/>
      <c r="S35" s="75"/>
    </row>
    <row r="36" spans="2:19" x14ac:dyDescent="0.25">
      <c r="B36" s="39" t="s">
        <v>166</v>
      </c>
      <c r="C36" s="283">
        <v>41469715957</v>
      </c>
      <c r="D36" s="283">
        <v>39111646409.520004</v>
      </c>
      <c r="E36" s="283">
        <v>3094922086.71</v>
      </c>
      <c r="F36" s="283">
        <v>3241387287.3599992</v>
      </c>
      <c r="G36" s="283">
        <v>3186329796.0799999</v>
      </c>
      <c r="H36" s="283">
        <v>3095335661.4699993</v>
      </c>
      <c r="I36" s="283">
        <v>3245499184.8400002</v>
      </c>
      <c r="J36" s="283">
        <v>3152570108.7499995</v>
      </c>
      <c r="K36" s="283">
        <v>3186344629.4900007</v>
      </c>
      <c r="L36" s="283">
        <v>3197361631.3099995</v>
      </c>
      <c r="M36" s="283">
        <v>3228143814.2799997</v>
      </c>
      <c r="N36" s="283">
        <v>3151679685.0299997</v>
      </c>
      <c r="O36" s="283">
        <v>3898117413.559999</v>
      </c>
      <c r="P36" s="283">
        <v>3382802971.5799999</v>
      </c>
      <c r="Q36" s="283">
        <v>39060494270.459999</v>
      </c>
      <c r="R36" s="75"/>
      <c r="S36" s="75"/>
    </row>
    <row r="37" spans="2:19" x14ac:dyDescent="0.25">
      <c r="B37" s="39" t="s">
        <v>167</v>
      </c>
      <c r="C37" s="283">
        <v>10610755314</v>
      </c>
      <c r="D37" s="283">
        <v>10598711674.27</v>
      </c>
      <c r="E37" s="283">
        <v>871076175.5</v>
      </c>
      <c r="F37" s="283">
        <v>877086312.82000005</v>
      </c>
      <c r="G37" s="283">
        <v>876269401.63</v>
      </c>
      <c r="H37" s="283">
        <v>876282113.97000003</v>
      </c>
      <c r="I37" s="283">
        <v>876282113.97000003</v>
      </c>
      <c r="J37" s="283">
        <v>877252115.97000003</v>
      </c>
      <c r="K37" s="283">
        <v>876282113.97000003</v>
      </c>
      <c r="L37" s="283">
        <v>876282113.97000003</v>
      </c>
      <c r="M37" s="283">
        <v>876282115.97000003</v>
      </c>
      <c r="N37" s="283">
        <v>886282113.97000003</v>
      </c>
      <c r="O37" s="283">
        <v>715929357</v>
      </c>
      <c r="P37" s="283">
        <v>1090263771.6199999</v>
      </c>
      <c r="Q37" s="283">
        <v>10575569820.360001</v>
      </c>
      <c r="R37" s="75"/>
      <c r="S37" s="75"/>
    </row>
    <row r="38" spans="2:19" x14ac:dyDescent="0.25">
      <c r="B38" s="39" t="s">
        <v>168</v>
      </c>
      <c r="C38" s="283">
        <v>47716347592</v>
      </c>
      <c r="D38" s="283">
        <v>46172052947.479996</v>
      </c>
      <c r="E38" s="283">
        <v>4108067648.4000006</v>
      </c>
      <c r="F38" s="283">
        <v>4162544056.5500002</v>
      </c>
      <c r="G38" s="283">
        <v>4106197595.9399996</v>
      </c>
      <c r="H38" s="283">
        <v>4066758109.2199998</v>
      </c>
      <c r="I38" s="283">
        <v>4082817653.1900001</v>
      </c>
      <c r="J38" s="283">
        <v>4126096721.7400002</v>
      </c>
      <c r="K38" s="283">
        <v>4124698742.8600006</v>
      </c>
      <c r="L38" s="283">
        <v>4265615870.8600006</v>
      </c>
      <c r="M38" s="283">
        <v>4209636844.4000001</v>
      </c>
      <c r="N38" s="283">
        <v>395509590.82999998</v>
      </c>
      <c r="O38" s="283">
        <v>7794595045.7399998</v>
      </c>
      <c r="P38" s="283">
        <v>437973587.5</v>
      </c>
      <c r="Q38" s="283">
        <v>45880511467.230003</v>
      </c>
      <c r="R38" s="75"/>
      <c r="S38" s="75"/>
    </row>
    <row r="39" spans="2:19" x14ac:dyDescent="0.25">
      <c r="B39" s="39" t="s">
        <v>169</v>
      </c>
      <c r="C39" s="283">
        <v>1360792866</v>
      </c>
      <c r="D39" s="283">
        <v>1699195331</v>
      </c>
      <c r="E39" s="283">
        <v>64430198.790000007</v>
      </c>
      <c r="F39" s="283">
        <v>65837148.950000003</v>
      </c>
      <c r="G39" s="283">
        <v>192245572.25999999</v>
      </c>
      <c r="H39" s="283">
        <v>67837640</v>
      </c>
      <c r="I39" s="283">
        <v>66837639.999999993</v>
      </c>
      <c r="J39" s="283">
        <v>191837640</v>
      </c>
      <c r="K39" s="283">
        <v>67837640</v>
      </c>
      <c r="L39" s="283">
        <v>190837640</v>
      </c>
      <c r="M39" s="283">
        <v>68837640</v>
      </c>
      <c r="N39" s="283">
        <v>34271486</v>
      </c>
      <c r="O39" s="283">
        <v>144863107</v>
      </c>
      <c r="P39" s="283">
        <v>531276188.69</v>
      </c>
      <c r="Q39" s="283">
        <v>1686949541.6900001</v>
      </c>
      <c r="R39" s="75"/>
      <c r="S39" s="75"/>
    </row>
    <row r="40" spans="2:19" x14ac:dyDescent="0.25">
      <c r="B40" s="39" t="s">
        <v>170</v>
      </c>
      <c r="C40" s="264">
        <v>0</v>
      </c>
      <c r="D40" s="264">
        <v>0</v>
      </c>
      <c r="E40" s="264">
        <v>0</v>
      </c>
      <c r="F40" s="264">
        <v>0</v>
      </c>
      <c r="G40" s="264">
        <v>0</v>
      </c>
      <c r="H40" s="264">
        <v>0</v>
      </c>
      <c r="I40" s="264">
        <v>0</v>
      </c>
      <c r="J40" s="264">
        <v>0</v>
      </c>
      <c r="K40" s="264">
        <v>0</v>
      </c>
      <c r="L40" s="264">
        <v>0</v>
      </c>
      <c r="M40" s="264">
        <v>0</v>
      </c>
      <c r="N40" s="264">
        <v>0</v>
      </c>
      <c r="O40" s="264">
        <v>0</v>
      </c>
      <c r="P40" s="264">
        <v>0</v>
      </c>
      <c r="Q40" s="264">
        <v>0</v>
      </c>
      <c r="R40" s="75"/>
      <c r="S40" s="75"/>
    </row>
    <row r="41" spans="2:19" x14ac:dyDescent="0.25">
      <c r="B41" s="39" t="s">
        <v>171</v>
      </c>
      <c r="C41" s="283">
        <v>284990283</v>
      </c>
      <c r="D41" s="283">
        <v>376585704.58999997</v>
      </c>
      <c r="E41" s="283">
        <v>8429242.6699999999</v>
      </c>
      <c r="F41" s="283">
        <v>6403062.6699999999</v>
      </c>
      <c r="G41" s="283">
        <v>47538033.719999999</v>
      </c>
      <c r="H41" s="283">
        <v>23331669.75</v>
      </c>
      <c r="I41" s="283">
        <v>36769358.520000003</v>
      </c>
      <c r="J41" s="283">
        <v>53062705.299999997</v>
      </c>
      <c r="K41" s="283">
        <v>44538430.869999997</v>
      </c>
      <c r="L41" s="283">
        <v>15268588</v>
      </c>
      <c r="M41" s="283">
        <v>24651167.900000002</v>
      </c>
      <c r="N41" s="283">
        <v>12557211.629999999</v>
      </c>
      <c r="O41" s="283">
        <v>27533451.240000002</v>
      </c>
      <c r="P41" s="283">
        <v>62706689.530000001</v>
      </c>
      <c r="Q41" s="283">
        <v>362789611.80000007</v>
      </c>
      <c r="R41" s="75"/>
      <c r="S41" s="75"/>
    </row>
    <row r="42" spans="2:19" x14ac:dyDescent="0.25">
      <c r="B42" s="39" t="s">
        <v>172</v>
      </c>
      <c r="C42" s="283">
        <v>19280763655</v>
      </c>
      <c r="D42" s="283">
        <v>23138512950.399998</v>
      </c>
      <c r="E42" s="283">
        <v>719941557.39999998</v>
      </c>
      <c r="F42" s="283">
        <v>1702957705.99</v>
      </c>
      <c r="G42" s="283">
        <v>2534200342.6799998</v>
      </c>
      <c r="H42" s="283">
        <v>1290103280.8400002</v>
      </c>
      <c r="I42" s="283">
        <v>1765187319.0200002</v>
      </c>
      <c r="J42" s="283">
        <v>1616979852.3199999</v>
      </c>
      <c r="K42" s="283">
        <v>1751587188.7400002</v>
      </c>
      <c r="L42" s="283">
        <v>1855353772.3700001</v>
      </c>
      <c r="M42" s="283">
        <v>2358970362.6699996</v>
      </c>
      <c r="N42" s="283">
        <v>1526759543.1600001</v>
      </c>
      <c r="O42" s="283">
        <v>2254150500.4100003</v>
      </c>
      <c r="P42" s="283">
        <v>3579282605.1200004</v>
      </c>
      <c r="Q42" s="283">
        <v>22955474030.720001</v>
      </c>
      <c r="R42" s="75"/>
      <c r="S42" s="75"/>
    </row>
    <row r="43" spans="2:19" x14ac:dyDescent="0.25">
      <c r="B43" s="41" t="s">
        <v>173</v>
      </c>
      <c r="C43" s="282">
        <v>26080897517</v>
      </c>
      <c r="D43" s="282">
        <v>26429540767.800003</v>
      </c>
      <c r="E43" s="282">
        <v>662755091.38999999</v>
      </c>
      <c r="F43" s="282">
        <v>5522493028.0100002</v>
      </c>
      <c r="G43" s="282">
        <v>1213478716.1300001</v>
      </c>
      <c r="H43" s="282">
        <v>1079794956.8499999</v>
      </c>
      <c r="I43" s="282">
        <v>1178117799.76</v>
      </c>
      <c r="J43" s="282">
        <v>1355627069.1599998</v>
      </c>
      <c r="K43" s="282">
        <v>2945148048.25</v>
      </c>
      <c r="L43" s="282">
        <v>3253314587.4400005</v>
      </c>
      <c r="M43" s="282">
        <v>1337199206.77</v>
      </c>
      <c r="N43" s="282">
        <v>744059384.92999995</v>
      </c>
      <c r="O43" s="282">
        <v>1502675628.5899999</v>
      </c>
      <c r="P43" s="282">
        <v>4018556909.5800004</v>
      </c>
      <c r="Q43" s="282">
        <v>24813220426.860004</v>
      </c>
      <c r="R43" s="75"/>
      <c r="S43" s="75"/>
    </row>
    <row r="44" spans="2:19" x14ac:dyDescent="0.25">
      <c r="B44" s="39" t="s">
        <v>174</v>
      </c>
      <c r="C44" s="283">
        <v>435883652</v>
      </c>
      <c r="D44" s="283">
        <v>1124341446.1100001</v>
      </c>
      <c r="E44" s="283">
        <v>25000000</v>
      </c>
      <c r="F44" s="283">
        <v>101436666.67</v>
      </c>
      <c r="G44" s="283">
        <v>76238205.960000008</v>
      </c>
      <c r="H44" s="283">
        <v>50412366.670000002</v>
      </c>
      <c r="I44" s="283">
        <v>67719999.670000002</v>
      </c>
      <c r="J44" s="283">
        <v>105421086.33</v>
      </c>
      <c r="K44" s="283">
        <v>61857587.25</v>
      </c>
      <c r="L44" s="283">
        <v>44567587.25</v>
      </c>
      <c r="M44" s="283">
        <v>130096536.15000002</v>
      </c>
      <c r="N44" s="283">
        <v>49583354.25</v>
      </c>
      <c r="O44" s="283">
        <v>73611661.269999996</v>
      </c>
      <c r="P44" s="283">
        <v>170349725.19</v>
      </c>
      <c r="Q44" s="283">
        <v>956294776.66000009</v>
      </c>
      <c r="R44" s="75"/>
      <c r="S44" s="75"/>
    </row>
    <row r="45" spans="2:19" x14ac:dyDescent="0.25">
      <c r="B45" s="39" t="s">
        <v>175</v>
      </c>
      <c r="C45" s="283">
        <v>2379312266</v>
      </c>
      <c r="D45" s="283">
        <v>2154895079</v>
      </c>
      <c r="E45" s="283">
        <v>10000000</v>
      </c>
      <c r="F45" s="283">
        <v>128000000</v>
      </c>
      <c r="G45" s="283">
        <v>378547336.83000004</v>
      </c>
      <c r="H45" s="283">
        <v>43145439</v>
      </c>
      <c r="I45" s="283">
        <v>304016194.82999998</v>
      </c>
      <c r="J45" s="283">
        <v>155249637</v>
      </c>
      <c r="K45" s="283">
        <v>108100000</v>
      </c>
      <c r="L45" s="283">
        <v>85370216.329999998</v>
      </c>
      <c r="M45" s="283">
        <v>73395959.5</v>
      </c>
      <c r="N45" s="283">
        <v>15511000</v>
      </c>
      <c r="O45" s="283">
        <v>126351315</v>
      </c>
      <c r="P45" s="283">
        <v>636062759.08999991</v>
      </c>
      <c r="Q45" s="283">
        <v>2063749857.5799999</v>
      </c>
      <c r="R45" s="75"/>
      <c r="S45" s="75"/>
    </row>
    <row r="46" spans="2:19" x14ac:dyDescent="0.25">
      <c r="B46" s="39" t="s">
        <v>176</v>
      </c>
      <c r="C46" s="283">
        <v>6512106447</v>
      </c>
      <c r="D46" s="283">
        <v>6665942237</v>
      </c>
      <c r="E46" s="283">
        <v>543339203.47000003</v>
      </c>
      <c r="F46" s="283">
        <v>537429066.14999998</v>
      </c>
      <c r="G46" s="283">
        <v>538208479.34000003</v>
      </c>
      <c r="H46" s="283">
        <v>538195765</v>
      </c>
      <c r="I46" s="283">
        <v>572169831.25999999</v>
      </c>
      <c r="J46" s="283">
        <v>552739866.54999995</v>
      </c>
      <c r="K46" s="283">
        <v>540325765</v>
      </c>
      <c r="L46" s="283">
        <v>546100180.67999995</v>
      </c>
      <c r="M46" s="283">
        <v>568803137.38999999</v>
      </c>
      <c r="N46" s="283">
        <v>586873096.67999995</v>
      </c>
      <c r="O46" s="283">
        <v>779682849.38999999</v>
      </c>
      <c r="P46" s="283">
        <v>361594439.48000002</v>
      </c>
      <c r="Q46" s="283">
        <v>6665461680.3900013</v>
      </c>
      <c r="R46" s="75"/>
      <c r="S46" s="75"/>
    </row>
    <row r="47" spans="2:19" x14ac:dyDescent="0.25">
      <c r="B47" s="39" t="s">
        <v>177</v>
      </c>
      <c r="C47" s="283">
        <v>16679908401</v>
      </c>
      <c r="D47" s="283">
        <v>16068823722.040001</v>
      </c>
      <c r="E47" s="283">
        <v>81283524.920000002</v>
      </c>
      <c r="F47" s="283">
        <v>4722490715.8200006</v>
      </c>
      <c r="G47" s="283">
        <v>144615494</v>
      </c>
      <c r="H47" s="283">
        <v>387741823.18000001</v>
      </c>
      <c r="I47" s="283">
        <v>177914546</v>
      </c>
      <c r="J47" s="283">
        <v>530746667.27999997</v>
      </c>
      <c r="K47" s="283">
        <v>2229256362</v>
      </c>
      <c r="L47" s="283">
        <v>2570201040.1800003</v>
      </c>
      <c r="M47" s="283">
        <v>552746051.60000002</v>
      </c>
      <c r="N47" s="283">
        <v>74910000</v>
      </c>
      <c r="O47" s="283">
        <v>509803423.93000001</v>
      </c>
      <c r="P47" s="283">
        <v>2740121242.1400003</v>
      </c>
      <c r="Q47" s="283">
        <v>14721830891.050003</v>
      </c>
      <c r="R47" s="75"/>
      <c r="S47" s="75"/>
    </row>
    <row r="48" spans="2:19" x14ac:dyDescent="0.25">
      <c r="B48" s="39" t="s">
        <v>178</v>
      </c>
      <c r="C48" s="283">
        <v>62186751</v>
      </c>
      <c r="D48" s="283">
        <v>60461294</v>
      </c>
      <c r="E48" s="264">
        <v>0</v>
      </c>
      <c r="F48" s="283">
        <v>15000000</v>
      </c>
      <c r="G48" s="283">
        <v>7000000</v>
      </c>
      <c r="H48" s="283">
        <v>5182229</v>
      </c>
      <c r="I48" s="283">
        <v>3800000</v>
      </c>
      <c r="J48" s="283">
        <v>5182229</v>
      </c>
      <c r="K48" s="264">
        <v>0</v>
      </c>
      <c r="L48" s="283">
        <v>5182229</v>
      </c>
      <c r="M48" s="283">
        <v>5182229</v>
      </c>
      <c r="N48" s="264">
        <v>0</v>
      </c>
      <c r="O48" s="283">
        <v>5182229</v>
      </c>
      <c r="P48" s="283">
        <v>8462178.370000001</v>
      </c>
      <c r="Q48" s="283">
        <v>60173323.370000005</v>
      </c>
      <c r="R48" s="75"/>
      <c r="S48" s="75"/>
    </row>
    <row r="49" spans="2:19" x14ac:dyDescent="0.25">
      <c r="B49" s="39" t="s">
        <v>179</v>
      </c>
      <c r="C49" s="283">
        <v>11500000</v>
      </c>
      <c r="D49" s="283">
        <v>355076989.64999998</v>
      </c>
      <c r="E49" s="283">
        <v>3132363</v>
      </c>
      <c r="F49" s="283">
        <v>18136579.370000001</v>
      </c>
      <c r="G49" s="283">
        <v>68869200</v>
      </c>
      <c r="H49" s="283">
        <v>55117334</v>
      </c>
      <c r="I49" s="283">
        <v>52497228</v>
      </c>
      <c r="J49" s="283">
        <v>6287583</v>
      </c>
      <c r="K49" s="283">
        <v>5608334</v>
      </c>
      <c r="L49" s="283">
        <v>1893334</v>
      </c>
      <c r="M49" s="283">
        <v>6975293.1299999999</v>
      </c>
      <c r="N49" s="283">
        <v>17181934</v>
      </c>
      <c r="O49" s="283">
        <v>8044150</v>
      </c>
      <c r="P49" s="283">
        <v>101966565.30999999</v>
      </c>
      <c r="Q49" s="283">
        <v>345709897.81</v>
      </c>
      <c r="R49" s="75"/>
      <c r="S49" s="75"/>
    </row>
    <row r="50" spans="2:19" x14ac:dyDescent="0.25">
      <c r="B50" s="41" t="s">
        <v>180</v>
      </c>
      <c r="C50" s="282">
        <v>10893616969</v>
      </c>
      <c r="D50" s="282">
        <v>14751305094.799999</v>
      </c>
      <c r="E50" s="282">
        <v>169299990.59999996</v>
      </c>
      <c r="F50" s="282">
        <v>359681352.68000001</v>
      </c>
      <c r="G50" s="282">
        <v>911303792.02999997</v>
      </c>
      <c r="H50" s="282">
        <v>753542505.19000006</v>
      </c>
      <c r="I50" s="282">
        <v>950747647.58999991</v>
      </c>
      <c r="J50" s="282">
        <v>1434574469.6799998</v>
      </c>
      <c r="K50" s="282">
        <v>364784128.89000005</v>
      </c>
      <c r="L50" s="282">
        <v>1218575769.6600001</v>
      </c>
      <c r="M50" s="282">
        <v>1346356637.2599998</v>
      </c>
      <c r="N50" s="282">
        <v>668494376.75</v>
      </c>
      <c r="O50" s="282">
        <v>898703898.35000002</v>
      </c>
      <c r="P50" s="282">
        <v>4106767238.7400007</v>
      </c>
      <c r="Q50" s="282">
        <v>13182831807.420002</v>
      </c>
      <c r="R50" s="75"/>
      <c r="S50" s="75"/>
    </row>
    <row r="51" spans="2:19" x14ac:dyDescent="0.25">
      <c r="B51" s="39" t="s">
        <v>181</v>
      </c>
      <c r="C51" s="283">
        <v>1789190717</v>
      </c>
      <c r="D51" s="283">
        <v>5707209297.3000011</v>
      </c>
      <c r="E51" s="283">
        <v>69019620.589999989</v>
      </c>
      <c r="F51" s="283">
        <v>114591742.83999999</v>
      </c>
      <c r="G51" s="283">
        <v>110046229.37999998</v>
      </c>
      <c r="H51" s="283">
        <v>116493267.36</v>
      </c>
      <c r="I51" s="283">
        <v>365652372.93999994</v>
      </c>
      <c r="J51" s="283">
        <v>415882158.41999996</v>
      </c>
      <c r="K51" s="283">
        <v>109862918.33</v>
      </c>
      <c r="L51" s="283">
        <v>677837483.50000012</v>
      </c>
      <c r="M51" s="283">
        <v>353482303.67999995</v>
      </c>
      <c r="N51" s="283">
        <v>43091204.200000003</v>
      </c>
      <c r="O51" s="283">
        <v>336951722.09999996</v>
      </c>
      <c r="P51" s="283">
        <v>2330093346.2000003</v>
      </c>
      <c r="Q51" s="283">
        <v>5043004369.539999</v>
      </c>
      <c r="R51" s="75"/>
      <c r="S51" s="75"/>
    </row>
    <row r="52" spans="2:19" x14ac:dyDescent="0.25">
      <c r="B52" s="39" t="s">
        <v>182</v>
      </c>
      <c r="C52" s="283">
        <v>1451889449</v>
      </c>
      <c r="D52" s="283">
        <v>275681313.8599999</v>
      </c>
      <c r="E52" s="283">
        <v>79167</v>
      </c>
      <c r="F52" s="283">
        <v>442048.54000000004</v>
      </c>
      <c r="G52" s="283">
        <v>11425186.91</v>
      </c>
      <c r="H52" s="283">
        <v>4061804.2900000005</v>
      </c>
      <c r="I52" s="283">
        <v>468053.17000000004</v>
      </c>
      <c r="J52" s="283">
        <v>50141067.81000001</v>
      </c>
      <c r="K52" s="283">
        <v>40868547.859999999</v>
      </c>
      <c r="L52" s="283">
        <v>16438355.839999996</v>
      </c>
      <c r="M52" s="283">
        <v>2188177.25</v>
      </c>
      <c r="N52" s="283">
        <v>248377.38</v>
      </c>
      <c r="O52" s="283">
        <v>1648039.7800000003</v>
      </c>
      <c r="P52" s="283">
        <v>80811987.090000004</v>
      </c>
      <c r="Q52" s="283">
        <v>208820812.92000002</v>
      </c>
      <c r="R52" s="75"/>
      <c r="S52" s="75"/>
    </row>
    <row r="53" spans="2:19" x14ac:dyDescent="0.25">
      <c r="B53" s="39" t="s">
        <v>183</v>
      </c>
      <c r="C53" s="283">
        <v>821324050</v>
      </c>
      <c r="D53" s="283">
        <v>482514135.75</v>
      </c>
      <c r="E53" s="283">
        <v>20149700</v>
      </c>
      <c r="F53" s="283">
        <v>57716853.130000003</v>
      </c>
      <c r="G53" s="283">
        <v>47975099.439999998</v>
      </c>
      <c r="H53" s="283">
        <v>1272465.95</v>
      </c>
      <c r="I53" s="283">
        <v>695518</v>
      </c>
      <c r="J53" s="283">
        <v>2026138.88</v>
      </c>
      <c r="K53" s="283">
        <v>43599172.119999997</v>
      </c>
      <c r="L53" s="283">
        <v>312252.32</v>
      </c>
      <c r="M53" s="283">
        <v>17365699.700000003</v>
      </c>
      <c r="N53" s="283">
        <v>16573222.340000002</v>
      </c>
      <c r="O53" s="283">
        <v>28229170.280000001</v>
      </c>
      <c r="P53" s="283">
        <v>174167972.93000001</v>
      </c>
      <c r="Q53" s="283">
        <v>410083265.08999997</v>
      </c>
      <c r="R53" s="75"/>
      <c r="S53" s="75"/>
    </row>
    <row r="54" spans="2:19" x14ac:dyDescent="0.25">
      <c r="B54" s="39" t="s">
        <v>184</v>
      </c>
      <c r="C54" s="283">
        <v>1923496694</v>
      </c>
      <c r="D54" s="283">
        <v>2122993363.8400002</v>
      </c>
      <c r="E54" s="283">
        <v>4243141</v>
      </c>
      <c r="F54" s="283">
        <v>95768990</v>
      </c>
      <c r="G54" s="283">
        <v>73926238.389999986</v>
      </c>
      <c r="H54" s="283">
        <v>58526761.32</v>
      </c>
      <c r="I54" s="283">
        <v>128317148.71999998</v>
      </c>
      <c r="J54" s="283">
        <v>175763920.59</v>
      </c>
      <c r="K54" s="283">
        <v>93994339.789999992</v>
      </c>
      <c r="L54" s="283">
        <v>234875363.02000001</v>
      </c>
      <c r="M54" s="283">
        <v>491143513.90000004</v>
      </c>
      <c r="N54" s="283">
        <v>19135267.859999999</v>
      </c>
      <c r="O54" s="283">
        <v>189608166.06999999</v>
      </c>
      <c r="P54" s="283">
        <v>366559799.86999995</v>
      </c>
      <c r="Q54" s="283">
        <v>1931862650.5299997</v>
      </c>
      <c r="R54" s="75"/>
      <c r="S54" s="75"/>
    </row>
    <row r="55" spans="2:19" x14ac:dyDescent="0.25">
      <c r="B55" s="39" t="s">
        <v>185</v>
      </c>
      <c r="C55" s="283">
        <v>1742635523</v>
      </c>
      <c r="D55" s="283">
        <v>1560327167.1400003</v>
      </c>
      <c r="E55" s="283">
        <v>16362387.189999996</v>
      </c>
      <c r="F55" s="283">
        <v>7656281.5599999996</v>
      </c>
      <c r="G55" s="283">
        <v>121066392.28999999</v>
      </c>
      <c r="H55" s="283">
        <v>15419484.169999998</v>
      </c>
      <c r="I55" s="283">
        <v>97744011.399999991</v>
      </c>
      <c r="J55" s="283">
        <v>94263459.579999998</v>
      </c>
      <c r="K55" s="283">
        <v>33225278.629999999</v>
      </c>
      <c r="L55" s="283">
        <v>89263478.420000002</v>
      </c>
      <c r="M55" s="283">
        <v>240356046.86999995</v>
      </c>
      <c r="N55" s="283">
        <v>250042498.21000001</v>
      </c>
      <c r="O55" s="283">
        <v>28383047.370000001</v>
      </c>
      <c r="P55" s="283">
        <v>323831681.8900001</v>
      </c>
      <c r="Q55" s="283">
        <v>1317614047.5799999</v>
      </c>
      <c r="R55" s="75"/>
      <c r="S55" s="75"/>
    </row>
    <row r="56" spans="2:19" x14ac:dyDescent="0.25">
      <c r="B56" s="39" t="s">
        <v>186</v>
      </c>
      <c r="C56" s="283">
        <v>66250904.000000007</v>
      </c>
      <c r="D56" s="283">
        <v>669293148.79999995</v>
      </c>
      <c r="E56" s="264">
        <v>0</v>
      </c>
      <c r="F56" s="283">
        <v>16745173.699999999</v>
      </c>
      <c r="G56" s="283">
        <v>3197601.3</v>
      </c>
      <c r="H56" s="283">
        <v>131069753.13999999</v>
      </c>
      <c r="I56" s="283">
        <v>2275200</v>
      </c>
      <c r="J56" s="283">
        <v>171547456.05000001</v>
      </c>
      <c r="K56" s="283">
        <v>400000</v>
      </c>
      <c r="L56" s="283">
        <v>58557252.280000001</v>
      </c>
      <c r="M56" s="283">
        <v>57522361.600000001</v>
      </c>
      <c r="N56" s="283">
        <v>153813</v>
      </c>
      <c r="O56" s="283">
        <v>127592204.40000001</v>
      </c>
      <c r="P56" s="283">
        <v>61352991.780000001</v>
      </c>
      <c r="Q56" s="283">
        <v>630413807.25</v>
      </c>
      <c r="R56" s="75"/>
      <c r="S56" s="75"/>
    </row>
    <row r="57" spans="2:19" x14ac:dyDescent="0.25">
      <c r="B57" s="39" t="s">
        <v>187</v>
      </c>
      <c r="C57" s="283">
        <v>48387908</v>
      </c>
      <c r="D57" s="264">
        <v>0</v>
      </c>
      <c r="E57" s="264">
        <v>0</v>
      </c>
      <c r="F57" s="264">
        <v>0</v>
      </c>
      <c r="G57" s="264">
        <v>0</v>
      </c>
      <c r="H57" s="264">
        <v>0</v>
      </c>
      <c r="I57" s="264">
        <v>0</v>
      </c>
      <c r="J57" s="264">
        <v>0</v>
      </c>
      <c r="K57" s="264">
        <v>0</v>
      </c>
      <c r="L57" s="264">
        <v>0</v>
      </c>
      <c r="M57" s="264">
        <v>0</v>
      </c>
      <c r="N57" s="264">
        <v>0</v>
      </c>
      <c r="O57" s="264">
        <v>0</v>
      </c>
      <c r="P57" s="264">
        <v>0</v>
      </c>
      <c r="Q57" s="264">
        <v>0</v>
      </c>
      <c r="R57" s="75"/>
      <c r="S57" s="75"/>
    </row>
    <row r="58" spans="2:19" x14ac:dyDescent="0.25">
      <c r="B58" s="39" t="s">
        <v>188</v>
      </c>
      <c r="C58" s="283">
        <v>1787363428</v>
      </c>
      <c r="D58" s="283">
        <v>943245297.31000018</v>
      </c>
      <c r="E58" s="283">
        <v>55118714.149999999</v>
      </c>
      <c r="F58" s="283">
        <v>62433002.239999995</v>
      </c>
      <c r="G58" s="283">
        <v>62320476.339999996</v>
      </c>
      <c r="H58" s="283">
        <v>34632479.130000003</v>
      </c>
      <c r="I58" s="283">
        <v>131122243.12999998</v>
      </c>
      <c r="J58" s="283">
        <v>90067363.540000007</v>
      </c>
      <c r="K58" s="283">
        <v>14795209.66</v>
      </c>
      <c r="L58" s="283">
        <v>18624669.109999999</v>
      </c>
      <c r="M58" s="283">
        <v>37632441.200000003</v>
      </c>
      <c r="N58" s="283">
        <v>61850296.560000002</v>
      </c>
      <c r="O58" s="283">
        <v>78638104.850000009</v>
      </c>
      <c r="P58" s="283">
        <v>185518979.80999997</v>
      </c>
      <c r="Q58" s="283">
        <v>832753979.72000003</v>
      </c>
      <c r="R58" s="75"/>
      <c r="S58" s="75"/>
    </row>
    <row r="59" spans="2:19" x14ac:dyDescent="0.25">
      <c r="B59" s="39" t="s">
        <v>189</v>
      </c>
      <c r="C59" s="283">
        <v>1263078296</v>
      </c>
      <c r="D59" s="283">
        <v>2990041370.7999997</v>
      </c>
      <c r="E59" s="283">
        <v>4327260.67</v>
      </c>
      <c r="F59" s="283">
        <v>4327260.67</v>
      </c>
      <c r="G59" s="283">
        <v>481346567.97999996</v>
      </c>
      <c r="H59" s="283">
        <v>392066489.82999998</v>
      </c>
      <c r="I59" s="283">
        <v>224473100.22999999</v>
      </c>
      <c r="J59" s="283">
        <v>434882904.81000006</v>
      </c>
      <c r="K59" s="283">
        <v>28038662.5</v>
      </c>
      <c r="L59" s="283">
        <v>122666915.17</v>
      </c>
      <c r="M59" s="283">
        <v>146666093.06</v>
      </c>
      <c r="N59" s="283">
        <v>277399697.20000005</v>
      </c>
      <c r="O59" s="283">
        <v>107653443.5</v>
      </c>
      <c r="P59" s="283">
        <v>584430479.16999996</v>
      </c>
      <c r="Q59" s="283">
        <v>2808278874.79</v>
      </c>
      <c r="R59" s="75"/>
      <c r="S59" s="75"/>
    </row>
    <row r="60" spans="2:19" x14ac:dyDescent="0.25">
      <c r="B60" s="41" t="s">
        <v>190</v>
      </c>
      <c r="C60" s="282">
        <v>55851996251</v>
      </c>
      <c r="D60" s="282">
        <v>41221430637.570023</v>
      </c>
      <c r="E60" s="282">
        <v>400005899.69</v>
      </c>
      <c r="F60" s="282">
        <v>2120882660.1099999</v>
      </c>
      <c r="G60" s="282">
        <v>2211011163.9199991</v>
      </c>
      <c r="H60" s="282">
        <v>2970350312.8300004</v>
      </c>
      <c r="I60" s="282">
        <v>2056712761.1800001</v>
      </c>
      <c r="J60" s="282">
        <v>3571960811.3300004</v>
      </c>
      <c r="K60" s="282">
        <v>2522403803.5299993</v>
      </c>
      <c r="L60" s="282">
        <v>3967764369.96</v>
      </c>
      <c r="M60" s="282">
        <v>3756650906.1700006</v>
      </c>
      <c r="N60" s="282">
        <v>3188846188.349999</v>
      </c>
      <c r="O60" s="282">
        <v>3858546493.0200005</v>
      </c>
      <c r="P60" s="282">
        <v>7481185985.2199974</v>
      </c>
      <c r="Q60" s="282">
        <v>38106321355.309998</v>
      </c>
      <c r="R60" s="75"/>
      <c r="S60" s="75"/>
    </row>
    <row r="61" spans="2:19" x14ac:dyDescent="0.25">
      <c r="B61" s="39" t="s">
        <v>191</v>
      </c>
      <c r="C61" s="283">
        <v>2013106457</v>
      </c>
      <c r="D61" s="283">
        <v>23469041994.500019</v>
      </c>
      <c r="E61" s="283">
        <v>53415780.759999998</v>
      </c>
      <c r="F61" s="283">
        <v>65733881.879999995</v>
      </c>
      <c r="G61" s="283">
        <v>704526415.99999952</v>
      </c>
      <c r="H61" s="283">
        <v>2263317415.7900004</v>
      </c>
      <c r="I61" s="283">
        <v>1633775578.7600002</v>
      </c>
      <c r="J61" s="283">
        <v>1937861914.0400002</v>
      </c>
      <c r="K61" s="283">
        <v>2320922985.3799992</v>
      </c>
      <c r="L61" s="283">
        <v>2386499569.1900001</v>
      </c>
      <c r="M61" s="283">
        <v>2123021215.8000004</v>
      </c>
      <c r="N61" s="283">
        <v>2967203831.3899989</v>
      </c>
      <c r="O61" s="283">
        <v>2490074546.25</v>
      </c>
      <c r="P61" s="283">
        <v>3312711652.7199974</v>
      </c>
      <c r="Q61" s="283">
        <v>22259064787.959999</v>
      </c>
      <c r="R61" s="75"/>
      <c r="S61" s="75"/>
    </row>
    <row r="62" spans="2:19" x14ac:dyDescent="0.25">
      <c r="B62" s="39" t="s">
        <v>192</v>
      </c>
      <c r="C62" s="283">
        <v>52382605519</v>
      </c>
      <c r="D62" s="283">
        <v>17746013643.07</v>
      </c>
      <c r="E62" s="283">
        <v>346590118.93000001</v>
      </c>
      <c r="F62" s="283">
        <v>2055148778.23</v>
      </c>
      <c r="G62" s="283">
        <v>1505201898.6099997</v>
      </c>
      <c r="H62" s="283">
        <v>706087325.03999984</v>
      </c>
      <c r="I62" s="283">
        <v>422937182.42000002</v>
      </c>
      <c r="J62" s="283">
        <v>1632845606.8500001</v>
      </c>
      <c r="K62" s="283">
        <v>201480818.15000001</v>
      </c>
      <c r="L62" s="283">
        <v>1581264800.7700002</v>
      </c>
      <c r="M62" s="283">
        <v>1633128012.4300001</v>
      </c>
      <c r="N62" s="283">
        <v>221642356.96000001</v>
      </c>
      <c r="O62" s="283">
        <v>1368471946.7700002</v>
      </c>
      <c r="P62" s="283">
        <v>4166537209.2200003</v>
      </c>
      <c r="Q62" s="283">
        <v>15841336054.380001</v>
      </c>
      <c r="R62" s="75"/>
      <c r="S62" s="75"/>
    </row>
    <row r="63" spans="2:19" x14ac:dyDescent="0.25">
      <c r="B63" s="39" t="s">
        <v>193</v>
      </c>
      <c r="C63" s="283">
        <v>10000000</v>
      </c>
      <c r="D63" s="283">
        <v>6375000</v>
      </c>
      <c r="E63" s="264">
        <v>0</v>
      </c>
      <c r="F63" s="264">
        <v>0</v>
      </c>
      <c r="G63" s="283">
        <v>1282849.3099999996</v>
      </c>
      <c r="H63" s="283">
        <v>945572</v>
      </c>
      <c r="I63" s="264">
        <v>0</v>
      </c>
      <c r="J63" s="283">
        <v>1253290.44</v>
      </c>
      <c r="K63" s="264">
        <v>0</v>
      </c>
      <c r="L63" s="264">
        <v>0</v>
      </c>
      <c r="M63" s="283">
        <v>501677.94</v>
      </c>
      <c r="N63" s="264">
        <v>0</v>
      </c>
      <c r="O63" s="264">
        <v>0</v>
      </c>
      <c r="P63" s="283">
        <v>1937123.28</v>
      </c>
      <c r="Q63" s="283">
        <v>5920512.9699999997</v>
      </c>
      <c r="R63" s="75"/>
      <c r="S63" s="75"/>
    </row>
    <row r="64" spans="2:19" x14ac:dyDescent="0.25">
      <c r="B64" s="39" t="s">
        <v>194</v>
      </c>
      <c r="C64" s="283">
        <v>1446284275</v>
      </c>
      <c r="D64" s="283">
        <v>2.9802322387695313E-8</v>
      </c>
      <c r="E64" s="264">
        <v>0</v>
      </c>
      <c r="F64" s="264">
        <v>0</v>
      </c>
      <c r="G64" s="264">
        <v>0</v>
      </c>
      <c r="H64" s="264">
        <v>0</v>
      </c>
      <c r="I64" s="264">
        <v>0</v>
      </c>
      <c r="J64" s="264">
        <v>0</v>
      </c>
      <c r="K64" s="264">
        <v>0</v>
      </c>
      <c r="L64" s="264">
        <v>0</v>
      </c>
      <c r="M64" s="264">
        <v>0</v>
      </c>
      <c r="N64" s="264">
        <v>0</v>
      </c>
      <c r="O64" s="264">
        <v>0</v>
      </c>
      <c r="P64" s="264">
        <v>0</v>
      </c>
      <c r="Q64" s="264">
        <v>0</v>
      </c>
      <c r="R64" s="75"/>
      <c r="S64" s="75"/>
    </row>
    <row r="65" spans="2:19" x14ac:dyDescent="0.25">
      <c r="B65" s="41" t="s">
        <v>195</v>
      </c>
      <c r="C65" s="282">
        <v>71465584950</v>
      </c>
      <c r="D65" s="282">
        <v>71032588000</v>
      </c>
      <c r="E65" s="282">
        <v>8210797311.04</v>
      </c>
      <c r="F65" s="282">
        <v>4391235601.4300003</v>
      </c>
      <c r="G65" s="282">
        <v>4229197587.1000004</v>
      </c>
      <c r="H65" s="282">
        <v>5791764756.1999998</v>
      </c>
      <c r="I65" s="282">
        <v>4262632716.0799999</v>
      </c>
      <c r="J65" s="282">
        <v>8285416024.5300007</v>
      </c>
      <c r="K65" s="282">
        <v>6382381943.8900013</v>
      </c>
      <c r="L65" s="282">
        <v>4451946126.8499994</v>
      </c>
      <c r="M65" s="282">
        <v>8313845635.5100002</v>
      </c>
      <c r="N65" s="282">
        <v>6395555329.6000004</v>
      </c>
      <c r="O65" s="282">
        <v>2825039080.1199999</v>
      </c>
      <c r="P65" s="282">
        <v>7198010316.5600014</v>
      </c>
      <c r="Q65" s="282">
        <v>70737822428.910004</v>
      </c>
      <c r="R65" s="75"/>
      <c r="S65" s="75"/>
    </row>
    <row r="66" spans="2:19" x14ac:dyDescent="0.25">
      <c r="B66" s="39" t="s">
        <v>196</v>
      </c>
      <c r="C66" s="283">
        <v>44660024171</v>
      </c>
      <c r="D66" s="283">
        <v>45211525137.440002</v>
      </c>
      <c r="E66" s="283">
        <v>5583182163.1700001</v>
      </c>
      <c r="F66" s="283">
        <v>3495437616.23</v>
      </c>
      <c r="G66" s="283">
        <v>1662024967.25</v>
      </c>
      <c r="H66" s="283">
        <v>2213663934.9400001</v>
      </c>
      <c r="I66" s="283">
        <v>3165124326.0799999</v>
      </c>
      <c r="J66" s="283">
        <v>6011825452.2300005</v>
      </c>
      <c r="K66" s="283">
        <v>5328161069.460001</v>
      </c>
      <c r="L66" s="283">
        <v>3412606486.5699997</v>
      </c>
      <c r="M66" s="283">
        <v>3255566513.6500001</v>
      </c>
      <c r="N66" s="283">
        <v>2933992807.0700002</v>
      </c>
      <c r="O66" s="283">
        <v>1601124657.52</v>
      </c>
      <c r="P66" s="283">
        <v>6459887038.2600012</v>
      </c>
      <c r="Q66" s="283">
        <v>45122597032.43</v>
      </c>
      <c r="R66" s="75"/>
      <c r="S66" s="75"/>
    </row>
    <row r="67" spans="2:19" x14ac:dyDescent="0.25">
      <c r="B67" s="39" t="s">
        <v>197</v>
      </c>
      <c r="C67" s="283">
        <v>26399606814</v>
      </c>
      <c r="D67" s="283">
        <v>25327188054.560001</v>
      </c>
      <c r="E67" s="283">
        <v>2611372966.7599998</v>
      </c>
      <c r="F67" s="283">
        <v>889582046.91000009</v>
      </c>
      <c r="G67" s="283">
        <v>2564620666.0100002</v>
      </c>
      <c r="H67" s="283">
        <v>3563509903.48</v>
      </c>
      <c r="I67" s="283">
        <v>1026624793.77</v>
      </c>
      <c r="J67" s="283">
        <v>2250890821.2800002</v>
      </c>
      <c r="K67" s="283">
        <v>1044887724.02</v>
      </c>
      <c r="L67" s="283">
        <v>1018951967.6099999</v>
      </c>
      <c r="M67" s="283">
        <v>5003681114.5700006</v>
      </c>
      <c r="N67" s="283">
        <v>3421880932.8500004</v>
      </c>
      <c r="O67" s="283">
        <v>1208763791.8499999</v>
      </c>
      <c r="P67" s="283">
        <v>621825047.62</v>
      </c>
      <c r="Q67" s="283">
        <v>25226591776.73</v>
      </c>
      <c r="R67" s="75"/>
      <c r="S67" s="75"/>
    </row>
    <row r="68" spans="2:19" x14ac:dyDescent="0.25">
      <c r="B68" s="39" t="s">
        <v>198</v>
      </c>
      <c r="C68" s="283">
        <v>405953965</v>
      </c>
      <c r="D68" s="283">
        <v>493874808</v>
      </c>
      <c r="E68" s="283">
        <v>16242181.110000001</v>
      </c>
      <c r="F68" s="283">
        <v>6215938.29</v>
      </c>
      <c r="G68" s="283">
        <v>2551953.84</v>
      </c>
      <c r="H68" s="283">
        <v>14590917.779999999</v>
      </c>
      <c r="I68" s="283">
        <v>70883596.230000004</v>
      </c>
      <c r="J68" s="283">
        <v>22699751.02</v>
      </c>
      <c r="K68" s="283">
        <v>9333150.4100000001</v>
      </c>
      <c r="L68" s="283">
        <v>20387672.670000002</v>
      </c>
      <c r="M68" s="283">
        <v>54598007.289999999</v>
      </c>
      <c r="N68" s="283">
        <v>39681589.68</v>
      </c>
      <c r="O68" s="283">
        <v>15150630.75</v>
      </c>
      <c r="P68" s="283">
        <v>116298230.67999999</v>
      </c>
      <c r="Q68" s="283">
        <v>388633619.75000006</v>
      </c>
      <c r="R68" s="75"/>
      <c r="S68" s="75"/>
    </row>
    <row r="69" spans="2:19" x14ac:dyDescent="0.25">
      <c r="B69" s="155" t="s">
        <v>128</v>
      </c>
      <c r="C69" s="227">
        <v>501584629753</v>
      </c>
      <c r="D69" s="228">
        <v>505191075090.69995</v>
      </c>
      <c r="E69" s="229">
        <v>32416407840.899998</v>
      </c>
      <c r="F69" s="230">
        <v>38731769871.459999</v>
      </c>
      <c r="G69" s="231">
        <v>37349350141.25</v>
      </c>
      <c r="H69" s="229">
        <v>36839501607.75</v>
      </c>
      <c r="I69" s="230">
        <v>35066662248.440002</v>
      </c>
      <c r="J69" s="231">
        <v>42803420461.75</v>
      </c>
      <c r="K69" s="229">
        <v>39695294783.330002</v>
      </c>
      <c r="L69" s="230">
        <v>40288736358.030006</v>
      </c>
      <c r="M69" s="231">
        <v>43360418179.419998</v>
      </c>
      <c r="N69" s="229">
        <v>34692468485.290001</v>
      </c>
      <c r="O69" s="230">
        <v>49353247921.619987</v>
      </c>
      <c r="P69" s="231">
        <v>61313837144.37001</v>
      </c>
      <c r="Q69" s="232">
        <v>491911115043.60999</v>
      </c>
      <c r="R69" s="75"/>
      <c r="S69" s="251"/>
    </row>
    <row r="70" spans="2:19" ht="15.75" customHeight="1" x14ac:dyDescent="0.25">
      <c r="C70" s="75"/>
      <c r="D70" s="75"/>
      <c r="E70" s="75"/>
      <c r="F70" s="75"/>
      <c r="G70" s="75"/>
      <c r="H70" s="75"/>
      <c r="I70" s="75"/>
      <c r="J70" s="75"/>
      <c r="K70" s="75"/>
      <c r="L70" s="75"/>
      <c r="M70" s="75"/>
      <c r="N70" s="75"/>
      <c r="O70" s="75"/>
      <c r="P70" s="75"/>
      <c r="Q70" s="75"/>
      <c r="R70" s="75"/>
      <c r="S70" s="75"/>
    </row>
    <row r="71" spans="2:19" x14ac:dyDescent="0.25">
      <c r="B71" s="155" t="s">
        <v>69</v>
      </c>
      <c r="C71" s="238"/>
      <c r="D71" s="239"/>
      <c r="E71" s="240"/>
      <c r="F71" s="241"/>
      <c r="G71" s="242"/>
      <c r="H71" s="240"/>
      <c r="I71" s="241"/>
      <c r="J71" s="242"/>
      <c r="K71" s="240"/>
      <c r="L71" s="241"/>
      <c r="M71" s="242"/>
      <c r="N71" s="240"/>
      <c r="O71" s="241"/>
      <c r="P71" s="242"/>
      <c r="Q71" s="243"/>
      <c r="R71" s="75"/>
      <c r="S71" s="251"/>
    </row>
    <row r="72" spans="2:19" x14ac:dyDescent="0.25">
      <c r="B72" s="41" t="s">
        <v>199</v>
      </c>
      <c r="C72" s="282">
        <v>3221769807</v>
      </c>
      <c r="D72" s="282">
        <v>3196287943</v>
      </c>
      <c r="E72" s="263">
        <v>0</v>
      </c>
      <c r="F72" s="282">
        <v>83333333</v>
      </c>
      <c r="G72" s="282">
        <v>501565142.75</v>
      </c>
      <c r="H72" s="282">
        <v>166666666</v>
      </c>
      <c r="I72" s="263">
        <v>0</v>
      </c>
      <c r="J72" s="282">
        <v>333333332</v>
      </c>
      <c r="K72" s="282">
        <v>492112512.51999998</v>
      </c>
      <c r="L72" s="282">
        <v>83333333</v>
      </c>
      <c r="M72" s="282">
        <v>83333333</v>
      </c>
      <c r="N72" s="282">
        <v>15754324.460000001</v>
      </c>
      <c r="O72" s="282">
        <v>166666666</v>
      </c>
      <c r="P72" s="282">
        <v>249999999</v>
      </c>
      <c r="Q72" s="282">
        <v>2176098641.73</v>
      </c>
      <c r="R72" s="75"/>
      <c r="S72" s="75"/>
    </row>
    <row r="73" spans="2:19" x14ac:dyDescent="0.25">
      <c r="B73" s="39" t="s">
        <v>200</v>
      </c>
      <c r="C73" s="283">
        <v>3221769807</v>
      </c>
      <c r="D73" s="283">
        <v>3196287943</v>
      </c>
      <c r="E73" s="264">
        <v>0</v>
      </c>
      <c r="F73" s="283">
        <v>83333333</v>
      </c>
      <c r="G73" s="283">
        <v>501565142.75</v>
      </c>
      <c r="H73" s="283">
        <v>166666666</v>
      </c>
      <c r="I73" s="264">
        <v>0</v>
      </c>
      <c r="J73" s="283">
        <v>333333332</v>
      </c>
      <c r="K73" s="283">
        <v>492112512.51999998</v>
      </c>
      <c r="L73" s="283">
        <v>83333333</v>
      </c>
      <c r="M73" s="283">
        <v>83333333</v>
      </c>
      <c r="N73" s="283">
        <v>15754324.460000001</v>
      </c>
      <c r="O73" s="283">
        <v>166666666</v>
      </c>
      <c r="P73" s="283">
        <v>249999999</v>
      </c>
      <c r="Q73" s="283">
        <v>2176098641.73</v>
      </c>
      <c r="R73" s="75"/>
      <c r="S73" s="75"/>
    </row>
    <row r="74" spans="2:19" x14ac:dyDescent="0.25">
      <c r="B74" s="41" t="s">
        <v>201</v>
      </c>
      <c r="C74" s="282">
        <v>108330416517</v>
      </c>
      <c r="D74" s="282">
        <v>108355898381</v>
      </c>
      <c r="E74" s="282">
        <v>13510695834.17</v>
      </c>
      <c r="F74" s="282">
        <v>13686071331.5</v>
      </c>
      <c r="G74" s="282">
        <v>9163979041.4399986</v>
      </c>
      <c r="H74" s="282">
        <v>6674338549.0300007</v>
      </c>
      <c r="I74" s="282">
        <v>12854169022.719999</v>
      </c>
      <c r="J74" s="282">
        <v>8312681586.1499996</v>
      </c>
      <c r="K74" s="282">
        <v>7053085059.4100008</v>
      </c>
      <c r="L74" s="282">
        <v>12111388840.360001</v>
      </c>
      <c r="M74" s="282">
        <v>7961388588.0900021</v>
      </c>
      <c r="N74" s="282">
        <v>5525101598.1999998</v>
      </c>
      <c r="O74" s="282">
        <v>5457389643.4000006</v>
      </c>
      <c r="P74" s="282">
        <v>3830066055.7499995</v>
      </c>
      <c r="Q74" s="282">
        <v>106140355150.21999</v>
      </c>
      <c r="R74" s="75"/>
      <c r="S74" s="75"/>
    </row>
    <row r="75" spans="2:19" x14ac:dyDescent="0.25">
      <c r="B75" s="39" t="s">
        <v>202</v>
      </c>
      <c r="C75" s="283">
        <v>108330416517</v>
      </c>
      <c r="D75" s="283">
        <v>108355898381</v>
      </c>
      <c r="E75" s="283">
        <v>13510695834.17</v>
      </c>
      <c r="F75" s="283">
        <v>13686071331.5</v>
      </c>
      <c r="G75" s="283">
        <v>9163979041.4399986</v>
      </c>
      <c r="H75" s="283">
        <v>6674338549.0300007</v>
      </c>
      <c r="I75" s="283">
        <v>12854169022.719999</v>
      </c>
      <c r="J75" s="283">
        <v>8312681586.1499996</v>
      </c>
      <c r="K75" s="283">
        <v>7053085059.4100008</v>
      </c>
      <c r="L75" s="283">
        <v>12111388840.360001</v>
      </c>
      <c r="M75" s="283">
        <v>7961388588.0900021</v>
      </c>
      <c r="N75" s="283">
        <v>5525101598.1999998</v>
      </c>
      <c r="O75" s="283">
        <v>5457389643.4000006</v>
      </c>
      <c r="P75" s="283">
        <v>3830066055.7499995</v>
      </c>
      <c r="Q75" s="283">
        <v>106140355150.21999</v>
      </c>
      <c r="R75" s="75"/>
      <c r="S75" s="75"/>
    </row>
    <row r="76" spans="2:19" x14ac:dyDescent="0.25">
      <c r="B76" s="155" t="s">
        <v>77</v>
      </c>
      <c r="C76" s="227">
        <v>111552186324</v>
      </c>
      <c r="D76" s="228">
        <v>111552186324</v>
      </c>
      <c r="E76" s="229">
        <v>13510695834.17</v>
      </c>
      <c r="F76" s="230">
        <v>13769404664.5</v>
      </c>
      <c r="G76" s="231">
        <v>9665544184.1899986</v>
      </c>
      <c r="H76" s="229">
        <v>6841005215.0300007</v>
      </c>
      <c r="I76" s="230">
        <v>12854169022.719999</v>
      </c>
      <c r="J76" s="231">
        <v>8646014918.1500015</v>
      </c>
      <c r="K76" s="229">
        <v>7545197571.9300003</v>
      </c>
      <c r="L76" s="230">
        <v>12194722173.360001</v>
      </c>
      <c r="M76" s="231">
        <v>8044721921.0900021</v>
      </c>
      <c r="N76" s="229">
        <v>5540855922.6599998</v>
      </c>
      <c r="O76" s="230">
        <v>5624056309.4000006</v>
      </c>
      <c r="P76" s="231">
        <v>4080066054.7499995</v>
      </c>
      <c r="Q76" s="232">
        <v>108316453791.95</v>
      </c>
      <c r="R76" s="75"/>
      <c r="S76" s="251"/>
    </row>
    <row r="77" spans="2:19" ht="15.75" customHeight="1" x14ac:dyDescent="0.25">
      <c r="C77" s="75"/>
      <c r="D77" s="75"/>
      <c r="E77" s="75"/>
      <c r="F77" s="75"/>
      <c r="G77" s="75"/>
      <c r="H77" s="75"/>
      <c r="I77" s="75"/>
      <c r="J77" s="75"/>
      <c r="K77" s="75"/>
      <c r="L77" s="75"/>
      <c r="M77" s="75"/>
      <c r="N77" s="75"/>
      <c r="O77" s="75"/>
      <c r="P77" s="75"/>
      <c r="Q77" s="75"/>
      <c r="R77" s="75"/>
      <c r="S77" s="75"/>
    </row>
    <row r="78" spans="2:19" x14ac:dyDescent="0.25">
      <c r="B78" s="155" t="s">
        <v>203</v>
      </c>
      <c r="C78" s="202">
        <v>613136816077</v>
      </c>
      <c r="D78" s="203">
        <v>616743261414.69995</v>
      </c>
      <c r="E78" s="204">
        <v>45927103675.07</v>
      </c>
      <c r="F78" s="205">
        <v>52501174535.959999</v>
      </c>
      <c r="G78" s="206">
        <v>47014894325.440002</v>
      </c>
      <c r="H78" s="204">
        <v>43680506822.779999</v>
      </c>
      <c r="I78" s="205">
        <v>47920831271.160004</v>
      </c>
      <c r="J78" s="206">
        <v>51449435379.900002</v>
      </c>
      <c r="K78" s="204">
        <v>47240492355.260002</v>
      </c>
      <c r="L78" s="205">
        <v>52483458531.390007</v>
      </c>
      <c r="M78" s="206">
        <v>51405140100.510002</v>
      </c>
      <c r="N78" s="204">
        <v>40233324407.949997</v>
      </c>
      <c r="O78" s="205">
        <v>54977304231.019989</v>
      </c>
      <c r="P78" s="206">
        <v>65393903199.12001</v>
      </c>
      <c r="Q78" s="207">
        <v>600227568835.56006</v>
      </c>
      <c r="S78" s="7"/>
    </row>
    <row r="79" spans="2:19" x14ac:dyDescent="0.25">
      <c r="B79" s="73" t="s">
        <v>204</v>
      </c>
    </row>
    <row r="80" spans="2:19" ht="38.25" x14ac:dyDescent="0.25">
      <c r="B80" s="72" t="s">
        <v>205</v>
      </c>
    </row>
    <row r="81" spans="2:2" ht="38.25" x14ac:dyDescent="0.25">
      <c r="B81" s="72" t="s">
        <v>206</v>
      </c>
    </row>
  </sheetData>
  <mergeCells count="8">
    <mergeCell ref="B7:B8"/>
    <mergeCell ref="C7:C8"/>
    <mergeCell ref="D7:D8"/>
    <mergeCell ref="E7:Q7"/>
    <mergeCell ref="B2:Q2"/>
    <mergeCell ref="B4:Q4"/>
    <mergeCell ref="B3:Q3"/>
    <mergeCell ref="B5:Q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S100"/>
  <sheetViews>
    <sheetView showGridLines="0" topLeftCell="A79" zoomScale="89" zoomScaleNormal="89" workbookViewId="0">
      <selection activeCell="R60" sqref="R60"/>
    </sheetView>
  </sheetViews>
  <sheetFormatPr defaultColWidth="11.42578125" defaultRowHeight="15" x14ac:dyDescent="0.25"/>
  <cols>
    <col min="1" max="1" width="6.85546875" customWidth="1"/>
    <col min="2" max="2" width="48.28515625" customWidth="1"/>
    <col min="3" max="3" width="14.28515625" customWidth="1"/>
    <col min="4" max="4" width="15.42578125" customWidth="1"/>
    <col min="5" max="5" width="10.42578125" bestFit="1" customWidth="1"/>
    <col min="6" max="6" width="10.28515625" bestFit="1" customWidth="1"/>
    <col min="7" max="12" width="10.140625" bestFit="1" customWidth="1"/>
    <col min="13" max="13" width="13.7109375" bestFit="1" customWidth="1"/>
    <col min="14" max="16" width="12.28515625" customWidth="1"/>
    <col min="17" max="17" width="14.42578125" customWidth="1"/>
    <col min="18" max="18" width="11.85546875" bestFit="1" customWidth="1"/>
  </cols>
  <sheetData>
    <row r="2" spans="1:19" ht="28.5" x14ac:dyDescent="0.25">
      <c r="B2" s="344" t="s">
        <v>0</v>
      </c>
      <c r="C2" s="345"/>
      <c r="D2" s="345"/>
      <c r="E2" s="345"/>
      <c r="F2" s="345"/>
      <c r="G2" s="345"/>
      <c r="H2" s="345"/>
      <c r="I2" s="345"/>
      <c r="J2" s="345"/>
      <c r="K2" s="345"/>
      <c r="L2" s="345"/>
      <c r="M2" s="345"/>
      <c r="N2" s="345"/>
      <c r="O2" s="345"/>
      <c r="P2" s="345"/>
      <c r="Q2" s="345"/>
    </row>
    <row r="3" spans="1:19" ht="21" x14ac:dyDescent="0.25">
      <c r="A3" s="1"/>
      <c r="B3" s="346" t="s">
        <v>1</v>
      </c>
      <c r="C3" s="347"/>
      <c r="D3" s="347"/>
      <c r="E3" s="347"/>
      <c r="F3" s="347"/>
      <c r="G3" s="347"/>
      <c r="H3" s="347"/>
      <c r="I3" s="347"/>
      <c r="J3" s="347"/>
      <c r="K3" s="347"/>
      <c r="L3" s="347"/>
      <c r="M3" s="347"/>
      <c r="N3" s="347"/>
      <c r="O3" s="347"/>
      <c r="P3" s="347"/>
      <c r="Q3" s="347"/>
    </row>
    <row r="4" spans="1:19" ht="15.75" x14ac:dyDescent="0.25">
      <c r="A4" s="1"/>
      <c r="B4" s="348" t="s">
        <v>2</v>
      </c>
      <c r="C4" s="349"/>
      <c r="D4" s="349"/>
      <c r="E4" s="349"/>
      <c r="F4" s="349"/>
      <c r="G4" s="349"/>
      <c r="H4" s="349"/>
      <c r="I4" s="349"/>
      <c r="J4" s="349"/>
      <c r="K4" s="349"/>
      <c r="L4" s="349"/>
      <c r="M4" s="349"/>
      <c r="N4" s="349"/>
      <c r="O4" s="349"/>
      <c r="P4" s="349"/>
      <c r="Q4" s="349"/>
    </row>
    <row r="5" spans="1:19" x14ac:dyDescent="0.25">
      <c r="A5" s="1"/>
      <c r="B5" s="350" t="s">
        <v>3</v>
      </c>
      <c r="C5" s="351"/>
      <c r="D5" s="351"/>
      <c r="E5" s="351"/>
      <c r="F5" s="351"/>
      <c r="G5" s="351"/>
      <c r="H5" s="351"/>
      <c r="I5" s="351"/>
      <c r="J5" s="351"/>
      <c r="K5" s="351"/>
      <c r="L5" s="351"/>
      <c r="M5" s="351"/>
      <c r="N5" s="351"/>
      <c r="O5" s="351"/>
      <c r="P5" s="351"/>
      <c r="Q5" s="351"/>
    </row>
    <row r="6" spans="1:19" x14ac:dyDescent="0.25">
      <c r="A6" s="1"/>
      <c r="B6" s="2" t="s">
        <v>207</v>
      </c>
      <c r="C6" s="156"/>
      <c r="D6" s="156"/>
      <c r="E6" s="76"/>
      <c r="F6" s="76"/>
      <c r="G6" s="76"/>
      <c r="H6" s="76"/>
      <c r="I6" s="76"/>
      <c r="J6" s="76"/>
      <c r="K6" s="76"/>
      <c r="L6" s="76"/>
      <c r="M6" s="76"/>
      <c r="N6" s="76"/>
      <c r="O6" s="76"/>
      <c r="P6" s="76"/>
      <c r="Q6" s="75" t="s">
        <v>5</v>
      </c>
    </row>
    <row r="7" spans="1:19" ht="21.75" customHeight="1" x14ac:dyDescent="0.25">
      <c r="B7" s="352" t="s">
        <v>6</v>
      </c>
      <c r="C7" s="360" t="s">
        <v>7</v>
      </c>
      <c r="D7" s="360" t="s">
        <v>8</v>
      </c>
      <c r="E7" s="359" t="s">
        <v>9</v>
      </c>
      <c r="F7" s="359"/>
      <c r="G7" s="359"/>
      <c r="H7" s="359"/>
      <c r="I7" s="359"/>
      <c r="J7" s="359"/>
      <c r="K7" s="359"/>
      <c r="L7" s="359"/>
      <c r="M7" s="359"/>
      <c r="N7" s="359"/>
      <c r="O7" s="359"/>
      <c r="P7" s="359"/>
      <c r="Q7" s="359"/>
    </row>
    <row r="8" spans="1:19" ht="24"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1:19" x14ac:dyDescent="0.25">
      <c r="B9" s="41" t="s">
        <v>139</v>
      </c>
      <c r="C9" s="282">
        <v>139100026322</v>
      </c>
      <c r="D9" s="282">
        <v>154949204829.95996</v>
      </c>
      <c r="E9" s="282">
        <v>10847698989.169998</v>
      </c>
      <c r="F9" s="282">
        <v>11565691298.989998</v>
      </c>
      <c r="G9" s="282">
        <v>11944553965.260006</v>
      </c>
      <c r="H9" s="282">
        <v>11650019757.120001</v>
      </c>
      <c r="I9" s="282">
        <v>11924948339.73</v>
      </c>
      <c r="J9" s="282">
        <v>11743500678.530006</v>
      </c>
      <c r="K9" s="282">
        <v>11844176073.680004</v>
      </c>
      <c r="L9" s="282">
        <v>11801483782.879997</v>
      </c>
      <c r="M9" s="282">
        <v>12148342923.640003</v>
      </c>
      <c r="N9" s="282">
        <v>12134983331.120001</v>
      </c>
      <c r="O9" s="282">
        <v>20969481596.740002</v>
      </c>
      <c r="P9" s="282">
        <v>15134556750.220013</v>
      </c>
      <c r="Q9" s="282">
        <v>153709437487.08002</v>
      </c>
      <c r="R9" s="75"/>
      <c r="S9" s="75"/>
    </row>
    <row r="10" spans="1:19" x14ac:dyDescent="0.25">
      <c r="B10" s="39" t="s">
        <v>140</v>
      </c>
      <c r="C10" s="225">
        <v>114698629749</v>
      </c>
      <c r="D10" s="225">
        <v>126759999117.85999</v>
      </c>
      <c r="E10" s="225">
        <v>8894129617.789999</v>
      </c>
      <c r="F10" s="225">
        <v>9439417959.5099964</v>
      </c>
      <c r="G10" s="225">
        <v>9680888902.1000023</v>
      </c>
      <c r="H10" s="225">
        <v>9541214448.3499985</v>
      </c>
      <c r="I10" s="225">
        <v>9680250565.8099995</v>
      </c>
      <c r="J10" s="225">
        <v>9596090966.4100037</v>
      </c>
      <c r="K10" s="225">
        <v>9620812848.930006</v>
      </c>
      <c r="L10" s="225">
        <v>9690355739.2299976</v>
      </c>
      <c r="M10" s="225">
        <v>9930424912.9900017</v>
      </c>
      <c r="N10" s="225">
        <v>9906794700.6500015</v>
      </c>
      <c r="O10" s="225">
        <v>18655979051.210011</v>
      </c>
      <c r="P10" s="225">
        <v>11264403493.60001</v>
      </c>
      <c r="Q10" s="225">
        <v>125900763206.58003</v>
      </c>
      <c r="R10" s="75"/>
      <c r="S10" s="75"/>
    </row>
    <row r="11" spans="1:19" x14ac:dyDescent="0.25">
      <c r="B11" s="39" t="s">
        <v>141</v>
      </c>
      <c r="C11" s="225">
        <v>8919813727</v>
      </c>
      <c r="D11" s="225">
        <v>11237578795.429998</v>
      </c>
      <c r="E11" s="225">
        <v>745948394.96000028</v>
      </c>
      <c r="F11" s="225">
        <v>781919712.60000014</v>
      </c>
      <c r="G11" s="225">
        <v>847123823.56000066</v>
      </c>
      <c r="H11" s="225">
        <v>765293929.95000029</v>
      </c>
      <c r="I11" s="225">
        <v>836163767.81000066</v>
      </c>
      <c r="J11" s="225">
        <v>792327977.70000041</v>
      </c>
      <c r="K11" s="225">
        <v>825526990.69000018</v>
      </c>
      <c r="L11" s="225">
        <v>737898163.18000042</v>
      </c>
      <c r="M11" s="225">
        <v>792317185.5799998</v>
      </c>
      <c r="N11" s="225">
        <v>759967670.64000034</v>
      </c>
      <c r="O11" s="225">
        <v>780468514.12000024</v>
      </c>
      <c r="P11" s="225">
        <v>2411130517.3100004</v>
      </c>
      <c r="Q11" s="225">
        <v>11076086648.100004</v>
      </c>
      <c r="R11" s="75"/>
      <c r="S11" s="75"/>
    </row>
    <row r="12" spans="1:19" x14ac:dyDescent="0.25">
      <c r="B12" s="39" t="s">
        <v>142</v>
      </c>
      <c r="C12" s="225">
        <v>1243988297</v>
      </c>
      <c r="D12" s="225">
        <v>1136673154</v>
      </c>
      <c r="E12" s="225">
        <v>28661158.990000002</v>
      </c>
      <c r="F12" s="225">
        <v>84340115.399999991</v>
      </c>
      <c r="G12" s="225">
        <v>143976938.78999999</v>
      </c>
      <c r="H12" s="225">
        <v>87647349.689999998</v>
      </c>
      <c r="I12" s="225">
        <v>101057474.25</v>
      </c>
      <c r="J12" s="225">
        <v>95728110.319999993</v>
      </c>
      <c r="K12" s="225">
        <v>96128380.560000002</v>
      </c>
      <c r="L12" s="225">
        <v>97402984.870000005</v>
      </c>
      <c r="M12" s="225">
        <v>98340764.700000003</v>
      </c>
      <c r="N12" s="225">
        <v>95098017.689999998</v>
      </c>
      <c r="O12" s="225">
        <v>97652889.260000005</v>
      </c>
      <c r="P12" s="225">
        <v>104118269.17</v>
      </c>
      <c r="Q12" s="225">
        <v>1130152453.6900001</v>
      </c>
      <c r="R12" s="75"/>
      <c r="S12" s="75"/>
    </row>
    <row r="13" spans="1:19" x14ac:dyDescent="0.25">
      <c r="B13" s="39" t="s">
        <v>143</v>
      </c>
      <c r="C13" s="225">
        <v>573073258</v>
      </c>
      <c r="D13" s="225">
        <v>532051700.48999989</v>
      </c>
      <c r="E13" s="225">
        <v>17118483.41</v>
      </c>
      <c r="F13" s="225">
        <v>33292079.889999997</v>
      </c>
      <c r="G13" s="225">
        <v>17283483.41</v>
      </c>
      <c r="H13" s="225">
        <v>26512955.039999999</v>
      </c>
      <c r="I13" s="225">
        <v>71771923.969999999</v>
      </c>
      <c r="J13" s="225">
        <v>17283483.41</v>
      </c>
      <c r="K13" s="225">
        <v>58595670.390000001</v>
      </c>
      <c r="L13" s="225">
        <v>26727217.399999999</v>
      </c>
      <c r="M13" s="225">
        <v>41128307.409999996</v>
      </c>
      <c r="N13" s="225">
        <v>55712471.829999983</v>
      </c>
      <c r="O13" s="225">
        <v>92858309.670000002</v>
      </c>
      <c r="P13" s="225">
        <v>27811895.079999998</v>
      </c>
      <c r="Q13" s="225">
        <v>486096280.90999997</v>
      </c>
      <c r="R13" s="75"/>
      <c r="S13" s="75"/>
    </row>
    <row r="14" spans="1:19" x14ac:dyDescent="0.25">
      <c r="B14" s="39" t="s">
        <v>144</v>
      </c>
      <c r="C14" s="225">
        <v>13664521291</v>
      </c>
      <c r="D14" s="225">
        <v>15282902062.179996</v>
      </c>
      <c r="E14" s="225">
        <v>1161841334.0199993</v>
      </c>
      <c r="F14" s="225">
        <v>1226721431.5900023</v>
      </c>
      <c r="G14" s="225">
        <v>1255280817.4000006</v>
      </c>
      <c r="H14" s="225">
        <v>1229351074.0900002</v>
      </c>
      <c r="I14" s="225">
        <v>1235704607.8899987</v>
      </c>
      <c r="J14" s="225">
        <v>1242070140.6900027</v>
      </c>
      <c r="K14" s="225">
        <v>1243112183.1099994</v>
      </c>
      <c r="L14" s="225">
        <v>1249099678.1999986</v>
      </c>
      <c r="M14" s="225">
        <v>1286131752.9600003</v>
      </c>
      <c r="N14" s="225">
        <v>1317410470.3099995</v>
      </c>
      <c r="O14" s="225">
        <v>1342522832.4799972</v>
      </c>
      <c r="P14" s="225">
        <v>1327092575.0600011</v>
      </c>
      <c r="Q14" s="225">
        <v>15116338897.800001</v>
      </c>
      <c r="R14" s="75"/>
      <c r="S14" s="75"/>
    </row>
    <row r="15" spans="1:19" x14ac:dyDescent="0.25">
      <c r="B15" s="41" t="s">
        <v>145</v>
      </c>
      <c r="C15" s="282">
        <v>30555231801</v>
      </c>
      <c r="D15" s="282">
        <v>29203126411.77</v>
      </c>
      <c r="E15" s="282">
        <v>637903363.92000008</v>
      </c>
      <c r="F15" s="282">
        <v>1766887423.9899998</v>
      </c>
      <c r="G15" s="282">
        <v>2313762481.73</v>
      </c>
      <c r="H15" s="282">
        <v>1798425486.6200001</v>
      </c>
      <c r="I15" s="282">
        <v>2003522201.8199997</v>
      </c>
      <c r="J15" s="282">
        <v>1889664599.9100003</v>
      </c>
      <c r="K15" s="282">
        <v>1669549769.8900003</v>
      </c>
      <c r="L15" s="282">
        <v>1583657959.8899999</v>
      </c>
      <c r="M15" s="282">
        <v>2191679403.7800007</v>
      </c>
      <c r="N15" s="282">
        <v>1717599814.4599998</v>
      </c>
      <c r="O15" s="282">
        <v>2062203252.23</v>
      </c>
      <c r="P15" s="282">
        <v>6207621499.9099979</v>
      </c>
      <c r="Q15" s="282">
        <v>25842477258.149998</v>
      </c>
      <c r="R15" s="75"/>
      <c r="S15" s="75"/>
    </row>
    <row r="16" spans="1:19" x14ac:dyDescent="0.25">
      <c r="B16" s="39" t="s">
        <v>146</v>
      </c>
      <c r="C16" s="225">
        <v>5946160928</v>
      </c>
      <c r="D16" s="225">
        <v>5732983290.7600002</v>
      </c>
      <c r="E16" s="225">
        <v>372790724.88000017</v>
      </c>
      <c r="F16" s="225">
        <v>476589483.65999997</v>
      </c>
      <c r="G16" s="225">
        <v>500600841.18000007</v>
      </c>
      <c r="H16" s="225">
        <v>465274751.72000009</v>
      </c>
      <c r="I16" s="225">
        <v>452780537.41999984</v>
      </c>
      <c r="J16" s="225">
        <v>495979752.06000024</v>
      </c>
      <c r="K16" s="225">
        <v>430462339.63</v>
      </c>
      <c r="L16" s="225">
        <v>511952122.00999999</v>
      </c>
      <c r="M16" s="225">
        <v>489348943.91000003</v>
      </c>
      <c r="N16" s="225">
        <v>468173346.7700001</v>
      </c>
      <c r="O16" s="225">
        <v>406678780.59000021</v>
      </c>
      <c r="P16" s="225">
        <v>390154134.42999947</v>
      </c>
      <c r="Q16" s="225">
        <v>5460785758.2600002</v>
      </c>
      <c r="R16" s="75"/>
      <c r="S16" s="75"/>
    </row>
    <row r="17" spans="2:19" x14ac:dyDescent="0.25">
      <c r="B17" s="39" t="s">
        <v>147</v>
      </c>
      <c r="C17" s="225">
        <v>5326156833</v>
      </c>
      <c r="D17" s="225">
        <v>3973392791.5299993</v>
      </c>
      <c r="E17" s="225">
        <v>36639426.629999995</v>
      </c>
      <c r="F17" s="225">
        <v>361095749.05000001</v>
      </c>
      <c r="G17" s="225">
        <v>422193696.30000001</v>
      </c>
      <c r="H17" s="225">
        <v>233606347.59000009</v>
      </c>
      <c r="I17" s="225">
        <v>296204315.63</v>
      </c>
      <c r="J17" s="225">
        <v>305404749.52999991</v>
      </c>
      <c r="K17" s="225">
        <v>174187076.59000006</v>
      </c>
      <c r="L17" s="225">
        <v>191670874.65999997</v>
      </c>
      <c r="M17" s="225">
        <v>393080511.16000021</v>
      </c>
      <c r="N17" s="225">
        <v>358336146.87999982</v>
      </c>
      <c r="O17" s="225">
        <v>302783020.22999984</v>
      </c>
      <c r="P17" s="225">
        <v>557254000.4399997</v>
      </c>
      <c r="Q17" s="225">
        <v>3632455914.6899991</v>
      </c>
      <c r="R17" s="75"/>
      <c r="S17" s="75"/>
    </row>
    <row r="18" spans="2:19" x14ac:dyDescent="0.25">
      <c r="B18" s="39" t="s">
        <v>148</v>
      </c>
      <c r="C18" s="225">
        <v>2117637749</v>
      </c>
      <c r="D18" s="225">
        <v>2202311622.5299997</v>
      </c>
      <c r="E18" s="225">
        <v>33368123.170000006</v>
      </c>
      <c r="F18" s="225">
        <v>143826585.93000001</v>
      </c>
      <c r="G18" s="225">
        <v>180250257.03999993</v>
      </c>
      <c r="H18" s="225">
        <v>138138604.31999999</v>
      </c>
      <c r="I18" s="225">
        <v>140333050.70999998</v>
      </c>
      <c r="J18" s="225">
        <v>164749665.18000007</v>
      </c>
      <c r="K18" s="225">
        <v>179569070.1100001</v>
      </c>
      <c r="L18" s="225">
        <v>104868618.84999998</v>
      </c>
      <c r="M18" s="225">
        <v>157465315.77999988</v>
      </c>
      <c r="N18" s="225">
        <v>127450064.02</v>
      </c>
      <c r="O18" s="225">
        <v>127491267.89000002</v>
      </c>
      <c r="P18" s="225">
        <v>324662372.12999994</v>
      </c>
      <c r="Q18" s="225">
        <v>1822172995.1299999</v>
      </c>
      <c r="R18" s="75"/>
      <c r="S18" s="75"/>
    </row>
    <row r="19" spans="2:19" x14ac:dyDescent="0.25">
      <c r="B19" s="39" t="s">
        <v>149</v>
      </c>
      <c r="C19" s="225">
        <v>592244870</v>
      </c>
      <c r="D19" s="225">
        <v>799357504.79999971</v>
      </c>
      <c r="E19" s="225">
        <v>6885613.6499999994</v>
      </c>
      <c r="F19" s="225">
        <v>37217642.189999998</v>
      </c>
      <c r="G19" s="225">
        <v>33222011.889999997</v>
      </c>
      <c r="H19" s="225">
        <v>22769845.450000003</v>
      </c>
      <c r="I19" s="225">
        <v>30970677.150000002</v>
      </c>
      <c r="J19" s="225">
        <v>40532434.210000023</v>
      </c>
      <c r="K19" s="225">
        <v>51525089.090000018</v>
      </c>
      <c r="L19" s="225">
        <v>22612576.639999993</v>
      </c>
      <c r="M19" s="225">
        <v>88653395.86999999</v>
      </c>
      <c r="N19" s="225">
        <v>34249409.350000009</v>
      </c>
      <c r="O19" s="225">
        <v>69881646.899999991</v>
      </c>
      <c r="P19" s="225">
        <v>304455431.58000004</v>
      </c>
      <c r="Q19" s="225">
        <v>742975773.97000015</v>
      </c>
      <c r="R19" s="75"/>
      <c r="S19" s="75"/>
    </row>
    <row r="20" spans="2:19" x14ac:dyDescent="0.25">
      <c r="B20" s="39" t="s">
        <v>150</v>
      </c>
      <c r="C20" s="225">
        <v>2410505099</v>
      </c>
      <c r="D20" s="225">
        <v>3087614059.630002</v>
      </c>
      <c r="E20" s="225">
        <v>22465086.999999996</v>
      </c>
      <c r="F20" s="225">
        <v>236710267.98999989</v>
      </c>
      <c r="G20" s="225">
        <v>349983858.09999985</v>
      </c>
      <c r="H20" s="225">
        <v>174081017.9300001</v>
      </c>
      <c r="I20" s="225">
        <v>233399018.52999985</v>
      </c>
      <c r="J20" s="225">
        <v>301499938.16000015</v>
      </c>
      <c r="K20" s="225">
        <v>187515920.01000005</v>
      </c>
      <c r="L20" s="225">
        <v>266116506.87999985</v>
      </c>
      <c r="M20" s="225">
        <v>267683480.46999994</v>
      </c>
      <c r="N20" s="225">
        <v>187960523.18000001</v>
      </c>
      <c r="O20" s="225">
        <v>305738012.56999999</v>
      </c>
      <c r="P20" s="225">
        <v>342108643.5800001</v>
      </c>
      <c r="Q20" s="225">
        <v>2875262274.4000006</v>
      </c>
      <c r="R20" s="75"/>
      <c r="S20" s="75"/>
    </row>
    <row r="21" spans="2:19" x14ac:dyDescent="0.25">
      <c r="B21" s="39" t="s">
        <v>151</v>
      </c>
      <c r="C21" s="225">
        <v>1485754833</v>
      </c>
      <c r="D21" s="225">
        <v>1706171854.2200003</v>
      </c>
      <c r="E21" s="225">
        <v>63800277.829999991</v>
      </c>
      <c r="F21" s="225">
        <v>115556337.34999999</v>
      </c>
      <c r="G21" s="225">
        <v>151136041.05000001</v>
      </c>
      <c r="H21" s="225">
        <v>94924482.960000008</v>
      </c>
      <c r="I21" s="225">
        <v>247075299.03000009</v>
      </c>
      <c r="J21" s="225">
        <v>108222642.09999999</v>
      </c>
      <c r="K21" s="225">
        <v>94401764.540000007</v>
      </c>
      <c r="L21" s="225">
        <v>90679471.759999976</v>
      </c>
      <c r="M21" s="225">
        <v>164395403.89999998</v>
      </c>
      <c r="N21" s="225">
        <v>84033357.209999993</v>
      </c>
      <c r="O21" s="225">
        <v>184431191.69999993</v>
      </c>
      <c r="P21" s="225">
        <v>229202758.49999997</v>
      </c>
      <c r="Q21" s="225">
        <v>1627859027.9300001</v>
      </c>
      <c r="R21" s="75"/>
      <c r="S21" s="75"/>
    </row>
    <row r="22" spans="2:19" x14ac:dyDescent="0.25">
      <c r="B22" s="39" t="s">
        <v>152</v>
      </c>
      <c r="C22" s="225">
        <v>4151054754</v>
      </c>
      <c r="D22" s="225">
        <v>2835544523.3599997</v>
      </c>
      <c r="E22" s="225">
        <v>19405971.119999997</v>
      </c>
      <c r="F22" s="225">
        <v>140776842.79999989</v>
      </c>
      <c r="G22" s="225">
        <v>195692089.49999985</v>
      </c>
      <c r="H22" s="225">
        <v>134029042.03000003</v>
      </c>
      <c r="I22" s="225">
        <v>174641834.65999976</v>
      </c>
      <c r="J22" s="225">
        <v>160005738.5999999</v>
      </c>
      <c r="K22" s="225">
        <v>127584679.29000005</v>
      </c>
      <c r="L22" s="225">
        <v>71392671.39000003</v>
      </c>
      <c r="M22" s="225">
        <v>144584643.45999995</v>
      </c>
      <c r="N22" s="225">
        <v>119637483.49000004</v>
      </c>
      <c r="O22" s="225">
        <v>171430130.78999978</v>
      </c>
      <c r="P22" s="225">
        <v>1003775549.1799988</v>
      </c>
      <c r="Q22" s="225">
        <v>2462956676.309998</v>
      </c>
      <c r="R22" s="75"/>
      <c r="S22" s="75"/>
    </row>
    <row r="23" spans="2:19" x14ac:dyDescent="0.25">
      <c r="B23" s="39" t="s">
        <v>153</v>
      </c>
      <c r="C23" s="225">
        <v>8525716735</v>
      </c>
      <c r="D23" s="225">
        <v>8865750764.9399986</v>
      </c>
      <c r="E23" s="225">
        <v>82548139.640000015</v>
      </c>
      <c r="F23" s="225">
        <v>255114515.01999983</v>
      </c>
      <c r="G23" s="225">
        <v>480683686.67000014</v>
      </c>
      <c r="H23" s="225">
        <v>535601394.61999983</v>
      </c>
      <c r="I23" s="225">
        <v>428117468.69000018</v>
      </c>
      <c r="J23" s="225">
        <v>313269680.07000017</v>
      </c>
      <c r="K23" s="225">
        <v>424303830.63</v>
      </c>
      <c r="L23" s="225">
        <v>324365117.70000017</v>
      </c>
      <c r="M23" s="225">
        <v>486467709.2300005</v>
      </c>
      <c r="N23" s="225">
        <v>337759483.56</v>
      </c>
      <c r="O23" s="225">
        <v>493769201.56000048</v>
      </c>
      <c r="P23" s="225">
        <v>3056008610.0700006</v>
      </c>
      <c r="Q23" s="225">
        <v>7218008837.4600019</v>
      </c>
      <c r="R23" s="75"/>
      <c r="S23" s="75"/>
    </row>
    <row r="24" spans="2:19" x14ac:dyDescent="0.25">
      <c r="B24" s="41" t="s">
        <v>154</v>
      </c>
      <c r="C24" s="282">
        <v>30282022043</v>
      </c>
      <c r="D24" s="282">
        <v>26856490721.110001</v>
      </c>
      <c r="E24" s="282">
        <v>433543087.56000012</v>
      </c>
      <c r="F24" s="282">
        <v>1718649684.8699994</v>
      </c>
      <c r="G24" s="282">
        <v>1698472918.2100005</v>
      </c>
      <c r="H24" s="282">
        <v>2130897991.5099995</v>
      </c>
      <c r="I24" s="282">
        <v>1795884366.1900001</v>
      </c>
      <c r="J24" s="282">
        <v>2203357776.9800005</v>
      </c>
      <c r="K24" s="282">
        <v>2394007303.0999999</v>
      </c>
      <c r="L24" s="282">
        <v>1608802591.8399999</v>
      </c>
      <c r="M24" s="282">
        <v>2189493475.7700005</v>
      </c>
      <c r="N24" s="282">
        <v>1790880240.3200002</v>
      </c>
      <c r="O24" s="282">
        <v>2250842711.6300006</v>
      </c>
      <c r="P24" s="282">
        <v>4542805967.8799992</v>
      </c>
      <c r="Q24" s="282">
        <v>24757638115.859997</v>
      </c>
      <c r="R24" s="75"/>
      <c r="S24" s="75"/>
    </row>
    <row r="25" spans="2:19" x14ac:dyDescent="0.25">
      <c r="B25" s="39" t="s">
        <v>155</v>
      </c>
      <c r="C25" s="225">
        <v>5702415392</v>
      </c>
      <c r="D25" s="225">
        <v>5609132400.3800001</v>
      </c>
      <c r="E25" s="225">
        <v>105278537.16000001</v>
      </c>
      <c r="F25" s="225">
        <v>391146185.59000009</v>
      </c>
      <c r="G25" s="225">
        <v>419009933.12999988</v>
      </c>
      <c r="H25" s="225">
        <v>366924637.4799999</v>
      </c>
      <c r="I25" s="225">
        <v>319917886.06</v>
      </c>
      <c r="J25" s="225">
        <v>399895262.45000029</v>
      </c>
      <c r="K25" s="225">
        <v>488027354.3300004</v>
      </c>
      <c r="L25" s="225">
        <v>342927904.34000009</v>
      </c>
      <c r="M25" s="225">
        <v>545626500.94000006</v>
      </c>
      <c r="N25" s="225">
        <v>285575910.20999998</v>
      </c>
      <c r="O25" s="225">
        <v>417262363.13000017</v>
      </c>
      <c r="P25" s="225">
        <v>1098278980.4499996</v>
      </c>
      <c r="Q25" s="225">
        <v>5179871455.2700005</v>
      </c>
      <c r="R25" s="75"/>
      <c r="S25" s="75"/>
    </row>
    <row r="26" spans="2:19" x14ac:dyDescent="0.25">
      <c r="B26" s="39" t="s">
        <v>156</v>
      </c>
      <c r="C26" s="225">
        <v>1053331942</v>
      </c>
      <c r="D26" s="225">
        <v>1048837467.4700001</v>
      </c>
      <c r="E26" s="225">
        <v>3422361.99</v>
      </c>
      <c r="F26" s="225">
        <v>16067970.180000003</v>
      </c>
      <c r="G26" s="225">
        <v>82552178.289999977</v>
      </c>
      <c r="H26" s="225">
        <v>54465457.919999994</v>
      </c>
      <c r="I26" s="225">
        <v>97192638.870000005</v>
      </c>
      <c r="J26" s="225">
        <v>194897059.25999999</v>
      </c>
      <c r="K26" s="225">
        <v>34152028.410000011</v>
      </c>
      <c r="L26" s="225">
        <v>25536382.73</v>
      </c>
      <c r="M26" s="225">
        <v>82951260.500000015</v>
      </c>
      <c r="N26" s="225">
        <v>21709047.530000001</v>
      </c>
      <c r="O26" s="225">
        <v>54085229.200000018</v>
      </c>
      <c r="P26" s="225">
        <v>293932782.53999996</v>
      </c>
      <c r="Q26" s="225">
        <v>960964397.41999996</v>
      </c>
      <c r="R26" s="75"/>
      <c r="S26" s="75"/>
    </row>
    <row r="27" spans="2:19" x14ac:dyDescent="0.25">
      <c r="B27" s="39" t="s">
        <v>157</v>
      </c>
      <c r="C27" s="225">
        <v>2866466170</v>
      </c>
      <c r="D27" s="225">
        <v>3241162892.7500005</v>
      </c>
      <c r="E27" s="225">
        <v>8182850.8899999997</v>
      </c>
      <c r="F27" s="225">
        <v>370648604.32999986</v>
      </c>
      <c r="G27" s="225">
        <v>134136689.49000004</v>
      </c>
      <c r="H27" s="225">
        <v>327848259.63999987</v>
      </c>
      <c r="I27" s="225">
        <v>107775370.70999992</v>
      </c>
      <c r="J27" s="225">
        <v>416020762.15000033</v>
      </c>
      <c r="K27" s="225">
        <v>216321893.37000012</v>
      </c>
      <c r="L27" s="225">
        <v>257846372.43999994</v>
      </c>
      <c r="M27" s="225">
        <v>319112745.62999994</v>
      </c>
      <c r="N27" s="225">
        <v>94174796.169999972</v>
      </c>
      <c r="O27" s="225">
        <v>479394024.87000024</v>
      </c>
      <c r="P27" s="225">
        <v>287504385.32000005</v>
      </c>
      <c r="Q27" s="225">
        <v>3018966755.0099998</v>
      </c>
      <c r="R27" s="75"/>
      <c r="S27" s="75"/>
    </row>
    <row r="28" spans="2:19" x14ac:dyDescent="0.25">
      <c r="B28" s="39" t="s">
        <v>158</v>
      </c>
      <c r="C28" s="225">
        <v>5777666252</v>
      </c>
      <c r="D28" s="225">
        <v>5589773731.1500006</v>
      </c>
      <c r="E28" s="225">
        <v>101281346.74000001</v>
      </c>
      <c r="F28" s="225">
        <v>49229733.860000007</v>
      </c>
      <c r="G28" s="225">
        <v>226825568.60999998</v>
      </c>
      <c r="H28" s="225">
        <v>549177557.05999982</v>
      </c>
      <c r="I28" s="225">
        <v>249062488.46000001</v>
      </c>
      <c r="J28" s="225">
        <v>359677356.91000009</v>
      </c>
      <c r="K28" s="225">
        <v>885792153.67999983</v>
      </c>
      <c r="L28" s="225">
        <v>346511531.06000006</v>
      </c>
      <c r="M28" s="225">
        <v>465128100.12</v>
      </c>
      <c r="N28" s="225">
        <v>608821342.96999991</v>
      </c>
      <c r="O28" s="225">
        <v>413966569.44000018</v>
      </c>
      <c r="P28" s="225">
        <v>1047403606.72</v>
      </c>
      <c r="Q28" s="225">
        <v>5302877355.6300001</v>
      </c>
      <c r="R28" s="75"/>
      <c r="S28" s="75"/>
    </row>
    <row r="29" spans="2:19" x14ac:dyDescent="0.25">
      <c r="B29" s="39" t="s">
        <v>159</v>
      </c>
      <c r="C29" s="225">
        <v>745425006</v>
      </c>
      <c r="D29" s="225">
        <v>802085124.6099999</v>
      </c>
      <c r="E29" s="225">
        <v>8564456.7800000012</v>
      </c>
      <c r="F29" s="225">
        <v>108698946.39999999</v>
      </c>
      <c r="G29" s="225">
        <v>38597598.899999999</v>
      </c>
      <c r="H29" s="225">
        <v>21206500.720000003</v>
      </c>
      <c r="I29" s="225">
        <v>99451631.980000004</v>
      </c>
      <c r="J29" s="225">
        <v>97040617.12999998</v>
      </c>
      <c r="K29" s="225">
        <v>28675918.880000006</v>
      </c>
      <c r="L29" s="225">
        <v>25663097.750000007</v>
      </c>
      <c r="M29" s="225">
        <v>34211621.359999999</v>
      </c>
      <c r="N29" s="225">
        <v>21219577.829999998</v>
      </c>
      <c r="O29" s="225">
        <v>28769018.889999975</v>
      </c>
      <c r="P29" s="225">
        <v>226902183.49000028</v>
      </c>
      <c r="Q29" s="225">
        <v>739001170.11000025</v>
      </c>
      <c r="R29" s="75"/>
      <c r="S29" s="75"/>
    </row>
    <row r="30" spans="2:19" x14ac:dyDescent="0.25">
      <c r="B30" s="39" t="s">
        <v>160</v>
      </c>
      <c r="C30" s="225">
        <v>338620237</v>
      </c>
      <c r="D30" s="225">
        <v>419694354.80999994</v>
      </c>
      <c r="E30" s="225">
        <v>2214252</v>
      </c>
      <c r="F30" s="225">
        <v>17354779.38000001</v>
      </c>
      <c r="G30" s="225">
        <v>33854694.949999981</v>
      </c>
      <c r="H30" s="225">
        <v>13527498.25</v>
      </c>
      <c r="I30" s="225">
        <v>26736940.400000013</v>
      </c>
      <c r="J30" s="225">
        <v>29743765.809999973</v>
      </c>
      <c r="K30" s="225">
        <v>17158386.019999996</v>
      </c>
      <c r="L30" s="225">
        <v>17200744.38000001</v>
      </c>
      <c r="M30" s="225">
        <v>70595080.770000026</v>
      </c>
      <c r="N30" s="225">
        <v>15884261.660000006</v>
      </c>
      <c r="O30" s="225">
        <v>29447703.379999988</v>
      </c>
      <c r="P30" s="225">
        <v>69599473.599999979</v>
      </c>
      <c r="Q30" s="225">
        <v>343317580.60000002</v>
      </c>
      <c r="R30" s="75"/>
      <c r="S30" s="75"/>
    </row>
    <row r="31" spans="2:19" x14ac:dyDescent="0.25">
      <c r="B31" s="39" t="s">
        <v>161</v>
      </c>
      <c r="C31" s="225">
        <v>4501705362</v>
      </c>
      <c r="D31" s="225">
        <v>5217667541.2299986</v>
      </c>
      <c r="E31" s="225">
        <v>189976527.8000001</v>
      </c>
      <c r="F31" s="225">
        <v>509586261.08999979</v>
      </c>
      <c r="G31" s="225">
        <v>473741765.44000053</v>
      </c>
      <c r="H31" s="225">
        <v>271105058.33000004</v>
      </c>
      <c r="I31" s="225">
        <v>454020590.13999981</v>
      </c>
      <c r="J31" s="225">
        <v>369569085.95999986</v>
      </c>
      <c r="K31" s="225">
        <v>469669974.95999968</v>
      </c>
      <c r="L31" s="225">
        <v>382690442.67999995</v>
      </c>
      <c r="M31" s="225">
        <v>396116224.45000035</v>
      </c>
      <c r="N31" s="225">
        <v>371394338.38999987</v>
      </c>
      <c r="O31" s="225">
        <v>394427491.36000007</v>
      </c>
      <c r="P31" s="225">
        <v>711202379.69999945</v>
      </c>
      <c r="Q31" s="225">
        <v>4993500140.2999983</v>
      </c>
      <c r="R31" s="75"/>
      <c r="S31" s="75"/>
    </row>
    <row r="32" spans="2:19" x14ac:dyDescent="0.25">
      <c r="B32" s="39" t="s">
        <v>162</v>
      </c>
      <c r="C32" s="225">
        <v>4070957018</v>
      </c>
      <c r="D32" s="225">
        <v>3.9</v>
      </c>
      <c r="E32" s="234">
        <v>0</v>
      </c>
      <c r="F32" s="234">
        <v>0</v>
      </c>
      <c r="G32" s="234">
        <v>0</v>
      </c>
      <c r="H32" s="234">
        <v>0</v>
      </c>
      <c r="I32" s="234">
        <v>0</v>
      </c>
      <c r="J32" s="234">
        <v>0</v>
      </c>
      <c r="K32" s="234">
        <v>0</v>
      </c>
      <c r="L32" s="234">
        <v>0</v>
      </c>
      <c r="M32" s="234">
        <v>0</v>
      </c>
      <c r="N32" s="234">
        <v>0</v>
      </c>
      <c r="O32" s="234">
        <v>0</v>
      </c>
      <c r="P32" s="234">
        <v>0</v>
      </c>
      <c r="Q32" s="234">
        <v>0</v>
      </c>
      <c r="R32" s="75"/>
      <c r="S32" s="75"/>
    </row>
    <row r="33" spans="2:19" x14ac:dyDescent="0.25">
      <c r="B33" s="39" t="s">
        <v>163</v>
      </c>
      <c r="C33" s="225">
        <v>5225434664</v>
      </c>
      <c r="D33" s="225">
        <v>4928137204.8099995</v>
      </c>
      <c r="E33" s="225">
        <v>14622754.199999999</v>
      </c>
      <c r="F33" s="225">
        <v>255917204.03999984</v>
      </c>
      <c r="G33" s="225">
        <v>289754489.40000021</v>
      </c>
      <c r="H33" s="225">
        <v>526643022.10999972</v>
      </c>
      <c r="I33" s="225">
        <v>441726819.57000053</v>
      </c>
      <c r="J33" s="225">
        <v>336513867.31000024</v>
      </c>
      <c r="K33" s="225">
        <v>254209593.44999978</v>
      </c>
      <c r="L33" s="225">
        <v>210426116.4599998</v>
      </c>
      <c r="M33" s="225">
        <v>275751942</v>
      </c>
      <c r="N33" s="225">
        <v>372100965.5600003</v>
      </c>
      <c r="O33" s="225">
        <v>433490311.36000001</v>
      </c>
      <c r="P33" s="225">
        <v>807982176.06000018</v>
      </c>
      <c r="Q33" s="225">
        <v>4219139261.52</v>
      </c>
      <c r="R33" s="75"/>
      <c r="S33" s="75"/>
    </row>
    <row r="34" spans="2:19" x14ac:dyDescent="0.25">
      <c r="B34" s="41" t="s">
        <v>164</v>
      </c>
      <c r="C34" s="282">
        <v>166683004395</v>
      </c>
      <c r="D34" s="282">
        <v>152987183970.87</v>
      </c>
      <c r="E34" s="282">
        <v>6896595366.3499994</v>
      </c>
      <c r="F34" s="282">
        <v>12247990055.329998</v>
      </c>
      <c r="G34" s="282">
        <v>16530771704.129999</v>
      </c>
      <c r="H34" s="282">
        <v>12047933046.799999</v>
      </c>
      <c r="I34" s="282">
        <v>13218926210.330002</v>
      </c>
      <c r="J34" s="282">
        <v>12515915082.949999</v>
      </c>
      <c r="K34" s="282">
        <v>14918223579.510002</v>
      </c>
      <c r="L34" s="282">
        <v>12374363311.090002</v>
      </c>
      <c r="M34" s="282">
        <v>16169673325.030001</v>
      </c>
      <c r="N34" s="282">
        <v>9552786229.1599998</v>
      </c>
      <c r="O34" s="282">
        <v>14534711992.070002</v>
      </c>
      <c r="P34" s="282">
        <v>10284969613.270002</v>
      </c>
      <c r="Q34" s="282">
        <v>151292859516.01999</v>
      </c>
      <c r="R34" s="75"/>
      <c r="S34" s="75"/>
    </row>
    <row r="35" spans="2:19" x14ac:dyDescent="0.25">
      <c r="B35" s="39" t="s">
        <v>165</v>
      </c>
      <c r="C35" s="225">
        <v>54567212446</v>
      </c>
      <c r="D35" s="225">
        <v>52636401710.889999</v>
      </c>
      <c r="E35" s="225">
        <v>3237813676.5700006</v>
      </c>
      <c r="F35" s="225">
        <v>4547749676.9099989</v>
      </c>
      <c r="G35" s="225">
        <v>4369067923.1200018</v>
      </c>
      <c r="H35" s="225">
        <v>4079343318.5800014</v>
      </c>
      <c r="I35" s="225">
        <v>4435774277.3100014</v>
      </c>
      <c r="J35" s="225">
        <v>4130094024.6800003</v>
      </c>
      <c r="K35" s="225">
        <v>4139406463.9299994</v>
      </c>
      <c r="L35" s="225">
        <v>3991293717.8000026</v>
      </c>
      <c r="M35" s="225">
        <v>4159973066.6200013</v>
      </c>
      <c r="N35" s="225">
        <v>4202395276.1800003</v>
      </c>
      <c r="O35" s="225">
        <v>6154295736.0200024</v>
      </c>
      <c r="P35" s="225">
        <v>3955132192.9700003</v>
      </c>
      <c r="Q35" s="225">
        <v>51402339350.690002</v>
      </c>
      <c r="R35" s="75"/>
      <c r="S35" s="75"/>
    </row>
    <row r="36" spans="2:19" x14ac:dyDescent="0.25">
      <c r="B36" s="39" t="s">
        <v>166</v>
      </c>
      <c r="C36" s="225">
        <v>42828941166</v>
      </c>
      <c r="D36" s="225">
        <v>43977702613.489998</v>
      </c>
      <c r="E36" s="225">
        <v>1881433706.1199992</v>
      </c>
      <c r="F36" s="225">
        <v>5177363829.1900015</v>
      </c>
      <c r="G36" s="225">
        <v>3679607190.0599995</v>
      </c>
      <c r="H36" s="225">
        <v>3642555702.0299997</v>
      </c>
      <c r="I36" s="225">
        <v>3786553595.0999994</v>
      </c>
      <c r="J36" s="225">
        <v>3715402891.77</v>
      </c>
      <c r="K36" s="225">
        <v>3587066227.2800002</v>
      </c>
      <c r="L36" s="225">
        <v>3474616827.3300004</v>
      </c>
      <c r="M36" s="225">
        <v>3548216365.6700006</v>
      </c>
      <c r="N36" s="225">
        <v>3530994897.8200006</v>
      </c>
      <c r="O36" s="225">
        <v>3750806441.8900008</v>
      </c>
      <c r="P36" s="225">
        <v>4082773367.7000003</v>
      </c>
      <c r="Q36" s="225">
        <v>43857391041.959999</v>
      </c>
      <c r="R36" s="75"/>
      <c r="S36" s="75"/>
    </row>
    <row r="37" spans="2:19" x14ac:dyDescent="0.25">
      <c r="B37" s="39" t="s">
        <v>167</v>
      </c>
      <c r="C37" s="225">
        <v>10537015021</v>
      </c>
      <c r="D37" s="225">
        <v>10562163365</v>
      </c>
      <c r="E37" s="225">
        <v>875956322</v>
      </c>
      <c r="F37" s="225">
        <v>875956322</v>
      </c>
      <c r="G37" s="225">
        <v>875956322</v>
      </c>
      <c r="H37" s="225">
        <v>881257146.80999994</v>
      </c>
      <c r="I37" s="225">
        <v>876957146.80999994</v>
      </c>
      <c r="J37" s="225">
        <v>878457146.80999994</v>
      </c>
      <c r="K37" s="225">
        <v>879117146.80999994</v>
      </c>
      <c r="L37" s="225">
        <v>878345146.80999994</v>
      </c>
      <c r="M37" s="225">
        <v>878457146.80999994</v>
      </c>
      <c r="N37" s="225">
        <v>877838246.80999994</v>
      </c>
      <c r="O37" s="225">
        <v>876957146.80999994</v>
      </c>
      <c r="P37" s="225">
        <v>889114965.3599999</v>
      </c>
      <c r="Q37" s="225">
        <v>10544370205.840002</v>
      </c>
      <c r="R37" s="75"/>
      <c r="S37" s="75"/>
    </row>
    <row r="38" spans="2:19" x14ac:dyDescent="0.25">
      <c r="B38" s="39" t="s">
        <v>168</v>
      </c>
      <c r="C38" s="225">
        <v>45781900389</v>
      </c>
      <c r="D38" s="225">
        <v>30556145233.52</v>
      </c>
      <c r="E38" s="225">
        <v>435547471.51000005</v>
      </c>
      <c r="F38" s="225">
        <v>485325134.95999986</v>
      </c>
      <c r="G38" s="225">
        <v>6426565109.1600008</v>
      </c>
      <c r="H38" s="225">
        <v>2787923211.7400002</v>
      </c>
      <c r="I38" s="225">
        <v>2925996940.4099998</v>
      </c>
      <c r="J38" s="225">
        <v>2894892876.8400002</v>
      </c>
      <c r="K38" s="225">
        <v>5200599152.5500011</v>
      </c>
      <c r="L38" s="225">
        <v>2852753778.6700001</v>
      </c>
      <c r="M38" s="225">
        <v>2832699726.4799995</v>
      </c>
      <c r="N38" s="225">
        <v>345214166.83999997</v>
      </c>
      <c r="O38" s="225">
        <v>2929561611.8100004</v>
      </c>
      <c r="P38" s="225">
        <v>348903629.61000001</v>
      </c>
      <c r="Q38" s="225">
        <v>30465982810.580006</v>
      </c>
      <c r="R38" s="75"/>
      <c r="S38" s="75"/>
    </row>
    <row r="39" spans="2:19" x14ac:dyDescent="0.25">
      <c r="B39" s="39" t="s">
        <v>169</v>
      </c>
      <c r="C39" s="225">
        <v>943157855</v>
      </c>
      <c r="D39" s="225">
        <v>4688643075.1599998</v>
      </c>
      <c r="E39" s="225">
        <v>33399211</v>
      </c>
      <c r="F39" s="225">
        <v>35399211</v>
      </c>
      <c r="G39" s="225">
        <v>159399211</v>
      </c>
      <c r="H39" s="225">
        <v>34399211</v>
      </c>
      <c r="I39" s="225">
        <v>159399211</v>
      </c>
      <c r="J39" s="225">
        <v>34399211</v>
      </c>
      <c r="K39" s="225">
        <v>34398730</v>
      </c>
      <c r="L39" s="225">
        <v>159398730</v>
      </c>
      <c r="M39" s="225">
        <v>3748133950</v>
      </c>
      <c r="N39" s="225">
        <v>34398730</v>
      </c>
      <c r="O39" s="225">
        <v>55815562</v>
      </c>
      <c r="P39" s="225">
        <v>200099221</v>
      </c>
      <c r="Q39" s="225">
        <v>4688640189</v>
      </c>
      <c r="R39" s="75"/>
      <c r="S39" s="75"/>
    </row>
    <row r="40" spans="2:19" x14ac:dyDescent="0.25">
      <c r="B40" s="39" t="s">
        <v>171</v>
      </c>
      <c r="C40" s="225">
        <v>284787312</v>
      </c>
      <c r="D40" s="225">
        <v>366683589.31</v>
      </c>
      <c r="E40" s="225">
        <v>5850350.6699999999</v>
      </c>
      <c r="F40" s="225">
        <v>17726392.23</v>
      </c>
      <c r="G40" s="225">
        <v>39146095.25</v>
      </c>
      <c r="H40" s="225">
        <v>44278030.170000002</v>
      </c>
      <c r="I40" s="225">
        <v>35150537.040000007</v>
      </c>
      <c r="J40" s="225">
        <v>12948237.469999999</v>
      </c>
      <c r="K40" s="225">
        <v>7250054.5800000001</v>
      </c>
      <c r="L40" s="225">
        <v>15725841.299999999</v>
      </c>
      <c r="M40" s="225">
        <v>30177174.199999999</v>
      </c>
      <c r="N40" s="225">
        <v>9275562.0300000012</v>
      </c>
      <c r="O40" s="225">
        <v>12495715.800000001</v>
      </c>
      <c r="P40" s="225">
        <v>32563883.519999996</v>
      </c>
      <c r="Q40" s="225">
        <v>262587874.26000002</v>
      </c>
      <c r="R40" s="75"/>
      <c r="S40" s="75"/>
    </row>
    <row r="41" spans="2:19" x14ac:dyDescent="0.25">
      <c r="B41" s="39" t="s">
        <v>172</v>
      </c>
      <c r="C41" s="225">
        <v>11739990206</v>
      </c>
      <c r="D41" s="225">
        <v>10199444383.5</v>
      </c>
      <c r="E41" s="225">
        <v>426594628.4799999</v>
      </c>
      <c r="F41" s="225">
        <v>1108469489.04</v>
      </c>
      <c r="G41" s="225">
        <v>981029853.53999984</v>
      </c>
      <c r="H41" s="225">
        <v>578176426.47000003</v>
      </c>
      <c r="I41" s="225">
        <v>999094502.65999985</v>
      </c>
      <c r="J41" s="225">
        <v>849720694.37999976</v>
      </c>
      <c r="K41" s="225">
        <v>1070385804.3599999</v>
      </c>
      <c r="L41" s="225">
        <v>1002229269.1799998</v>
      </c>
      <c r="M41" s="225">
        <v>972015895.25</v>
      </c>
      <c r="N41" s="225">
        <v>552669349.48000014</v>
      </c>
      <c r="O41" s="225">
        <v>754779777.73999989</v>
      </c>
      <c r="P41" s="225">
        <v>776382353.11000001</v>
      </c>
      <c r="Q41" s="225">
        <v>10071548043.689997</v>
      </c>
      <c r="R41" s="75"/>
      <c r="S41" s="75"/>
    </row>
    <row r="42" spans="2:19" x14ac:dyDescent="0.25">
      <c r="B42" s="41" t="s">
        <v>173</v>
      </c>
      <c r="C42" s="282">
        <v>15118929687</v>
      </c>
      <c r="D42" s="282">
        <v>25687158348.139999</v>
      </c>
      <c r="E42" s="282">
        <v>744559955.3900001</v>
      </c>
      <c r="F42" s="282">
        <v>1128285294.8800001</v>
      </c>
      <c r="G42" s="282">
        <v>1206651866.72</v>
      </c>
      <c r="H42" s="282">
        <v>1063309584.3000001</v>
      </c>
      <c r="I42" s="282">
        <v>1319089893.97</v>
      </c>
      <c r="J42" s="282">
        <v>9145000486.1700001</v>
      </c>
      <c r="K42" s="282">
        <v>1313853367.98</v>
      </c>
      <c r="L42" s="282">
        <v>1127999916.4199998</v>
      </c>
      <c r="M42" s="282">
        <v>965812857.57999992</v>
      </c>
      <c r="N42" s="282">
        <v>1671464288.8999999</v>
      </c>
      <c r="O42" s="282">
        <v>901027372.02999997</v>
      </c>
      <c r="P42" s="282">
        <v>4901603637.29</v>
      </c>
      <c r="Q42" s="282">
        <v>25488658521.630001</v>
      </c>
      <c r="R42" s="75"/>
      <c r="S42" s="75"/>
    </row>
    <row r="43" spans="2:19" x14ac:dyDescent="0.25">
      <c r="B43" s="39" t="s">
        <v>174</v>
      </c>
      <c r="C43" s="225">
        <v>424500000</v>
      </c>
      <c r="D43" s="225">
        <v>943432145.32999992</v>
      </c>
      <c r="E43" s="225">
        <v>8333333</v>
      </c>
      <c r="F43" s="225">
        <v>114906959.86</v>
      </c>
      <c r="G43" s="225">
        <v>33695754.640000001</v>
      </c>
      <c r="H43" s="225">
        <v>82263020.579999998</v>
      </c>
      <c r="I43" s="225">
        <v>81166834.430000007</v>
      </c>
      <c r="J43" s="225">
        <v>60444194.530000001</v>
      </c>
      <c r="K43" s="225">
        <v>61713965.369999997</v>
      </c>
      <c r="L43" s="225">
        <v>91110287.459999993</v>
      </c>
      <c r="M43" s="225">
        <v>46470861.530000001</v>
      </c>
      <c r="N43" s="225">
        <v>170884924.98000002</v>
      </c>
      <c r="O43" s="225">
        <v>57492897.869999997</v>
      </c>
      <c r="P43" s="225">
        <v>103256328.52000001</v>
      </c>
      <c r="Q43" s="225">
        <v>911739362.7700001</v>
      </c>
      <c r="R43" s="75"/>
      <c r="S43" s="75"/>
    </row>
    <row r="44" spans="2:19" x14ac:dyDescent="0.25">
      <c r="B44" s="39" t="s">
        <v>175</v>
      </c>
      <c r="C44" s="225">
        <v>2545892480</v>
      </c>
      <c r="D44" s="225">
        <v>2302508593.8400002</v>
      </c>
      <c r="E44" s="234">
        <v>0</v>
      </c>
      <c r="F44" s="225">
        <v>106972399</v>
      </c>
      <c r="G44" s="225">
        <v>220857664</v>
      </c>
      <c r="H44" s="225">
        <v>16628491</v>
      </c>
      <c r="I44" s="225">
        <v>180314042.71000001</v>
      </c>
      <c r="J44" s="225">
        <v>14714634</v>
      </c>
      <c r="K44" s="225">
        <v>111900065</v>
      </c>
      <c r="L44" s="225">
        <v>57200360</v>
      </c>
      <c r="M44" s="225">
        <v>38019399</v>
      </c>
      <c r="N44" s="225">
        <v>91649743.900000006</v>
      </c>
      <c r="O44" s="225">
        <v>112469046</v>
      </c>
      <c r="P44" s="225">
        <v>1324609268.1599998</v>
      </c>
      <c r="Q44" s="225">
        <v>2275335112.77</v>
      </c>
      <c r="R44" s="75"/>
      <c r="S44" s="75"/>
    </row>
    <row r="45" spans="2:19" x14ac:dyDescent="0.25">
      <c r="B45" s="39" t="s">
        <v>176</v>
      </c>
      <c r="C45" s="225">
        <v>6464170496</v>
      </c>
      <c r="D45" s="225">
        <v>6790376773.1899996</v>
      </c>
      <c r="E45" s="225">
        <v>538454890.97000003</v>
      </c>
      <c r="F45" s="225">
        <v>569396416.60000002</v>
      </c>
      <c r="G45" s="225">
        <v>576152161.88999999</v>
      </c>
      <c r="H45" s="225">
        <v>583017565.44999993</v>
      </c>
      <c r="I45" s="225">
        <v>560233296.80999994</v>
      </c>
      <c r="J45" s="225">
        <v>567752264.10000002</v>
      </c>
      <c r="K45" s="225">
        <v>562971464.7299999</v>
      </c>
      <c r="L45" s="225">
        <v>601818575.13999987</v>
      </c>
      <c r="M45" s="225">
        <v>538641114.79999995</v>
      </c>
      <c r="N45" s="225">
        <v>541307361.18999994</v>
      </c>
      <c r="O45" s="225">
        <v>550454066.15999997</v>
      </c>
      <c r="P45" s="225">
        <v>547178320.02999997</v>
      </c>
      <c r="Q45" s="225">
        <v>6737377497.8699989</v>
      </c>
      <c r="R45" s="75"/>
      <c r="S45" s="75"/>
    </row>
    <row r="46" spans="2:19" x14ac:dyDescent="0.25">
      <c r="B46" s="39" t="s">
        <v>177</v>
      </c>
      <c r="C46" s="225">
        <v>5684366711</v>
      </c>
      <c r="D46" s="225">
        <v>15002619404</v>
      </c>
      <c r="E46" s="225">
        <v>197771731.42000002</v>
      </c>
      <c r="F46" s="225">
        <v>316827519.41999996</v>
      </c>
      <c r="G46" s="225">
        <v>321535000.29000002</v>
      </c>
      <c r="H46" s="225">
        <v>329545080.42000002</v>
      </c>
      <c r="I46" s="225">
        <v>455001222.60000002</v>
      </c>
      <c r="J46" s="225">
        <v>8489269093.5400009</v>
      </c>
      <c r="K46" s="225">
        <v>514899995.93000007</v>
      </c>
      <c r="L46" s="225">
        <v>348750807</v>
      </c>
      <c r="M46" s="225">
        <v>319666764.98000002</v>
      </c>
      <c r="N46" s="225">
        <v>830998993.05999994</v>
      </c>
      <c r="O46" s="225">
        <v>112961362</v>
      </c>
      <c r="P46" s="225">
        <v>2682357239.8999996</v>
      </c>
      <c r="Q46" s="225">
        <v>14919584810.560001</v>
      </c>
      <c r="R46" s="75"/>
      <c r="S46" s="75"/>
    </row>
    <row r="47" spans="2:19" x14ac:dyDescent="0.25">
      <c r="B47" s="39" t="s">
        <v>179</v>
      </c>
      <c r="C47" s="234">
        <v>0</v>
      </c>
      <c r="D47" s="225">
        <v>648221431.77999997</v>
      </c>
      <c r="E47" s="234">
        <v>0</v>
      </c>
      <c r="F47" s="225">
        <v>20182000</v>
      </c>
      <c r="G47" s="225">
        <v>54411285.899999999</v>
      </c>
      <c r="H47" s="225">
        <v>51855426.849999994</v>
      </c>
      <c r="I47" s="225">
        <v>42374497.420000002</v>
      </c>
      <c r="J47" s="225">
        <v>12820300</v>
      </c>
      <c r="K47" s="225">
        <v>62367876.950000003</v>
      </c>
      <c r="L47" s="225">
        <v>29119886.82</v>
      </c>
      <c r="M47" s="225">
        <v>23014717.27</v>
      </c>
      <c r="N47" s="225">
        <v>36623265.769999996</v>
      </c>
      <c r="O47" s="225">
        <v>67650000</v>
      </c>
      <c r="P47" s="225">
        <v>244202480.68000001</v>
      </c>
      <c r="Q47" s="225">
        <v>644621737.65999997</v>
      </c>
      <c r="R47" s="75"/>
      <c r="S47" s="75"/>
    </row>
    <row r="48" spans="2:19" x14ac:dyDescent="0.25">
      <c r="B48" s="41" t="s">
        <v>180</v>
      </c>
      <c r="C48" s="282">
        <v>11902216678</v>
      </c>
      <c r="D48" s="282">
        <v>10392809517.23</v>
      </c>
      <c r="E48" s="282">
        <v>30513861.73</v>
      </c>
      <c r="F48" s="282">
        <v>512171321.25999999</v>
      </c>
      <c r="G48" s="282">
        <v>924381542.4799999</v>
      </c>
      <c r="H48" s="282">
        <v>820272279.07000005</v>
      </c>
      <c r="I48" s="282">
        <v>560843694.37000012</v>
      </c>
      <c r="J48" s="282">
        <v>951340683.19999993</v>
      </c>
      <c r="K48" s="282">
        <v>474876327.3900001</v>
      </c>
      <c r="L48" s="282">
        <v>310407126.99000001</v>
      </c>
      <c r="M48" s="282">
        <v>1097229956.71</v>
      </c>
      <c r="N48" s="282">
        <v>374628199.27999991</v>
      </c>
      <c r="O48" s="282">
        <v>491035387.01000011</v>
      </c>
      <c r="P48" s="282">
        <v>1945695019.6399999</v>
      </c>
      <c r="Q48" s="282">
        <v>8493395399.1299982</v>
      </c>
      <c r="R48" s="75"/>
      <c r="S48" s="75"/>
    </row>
    <row r="49" spans="2:19" x14ac:dyDescent="0.25">
      <c r="B49" s="39" t="s">
        <v>181</v>
      </c>
      <c r="C49" s="225">
        <v>4133729566</v>
      </c>
      <c r="D49" s="225">
        <v>3205050011.7000008</v>
      </c>
      <c r="E49" s="225">
        <v>11287739.82</v>
      </c>
      <c r="F49" s="225">
        <v>233631218.61000001</v>
      </c>
      <c r="G49" s="225">
        <v>267846486.94999987</v>
      </c>
      <c r="H49" s="225">
        <v>250696716.77000004</v>
      </c>
      <c r="I49" s="225">
        <v>281647048.38000017</v>
      </c>
      <c r="J49" s="225">
        <v>130890040.43999998</v>
      </c>
      <c r="K49" s="225">
        <v>78197136.769999981</v>
      </c>
      <c r="L49" s="225">
        <v>112925309.03</v>
      </c>
      <c r="M49" s="225">
        <v>256769319.33999991</v>
      </c>
      <c r="N49" s="225">
        <v>183665175.46999994</v>
      </c>
      <c r="O49" s="225">
        <v>286873937.04000014</v>
      </c>
      <c r="P49" s="225">
        <v>436935960.17999995</v>
      </c>
      <c r="Q49" s="225">
        <v>2531366088.8000002</v>
      </c>
      <c r="R49" s="75"/>
      <c r="S49" s="75"/>
    </row>
    <row r="50" spans="2:19" x14ac:dyDescent="0.25">
      <c r="B50" s="39" t="s">
        <v>182</v>
      </c>
      <c r="C50" s="225">
        <v>775084948</v>
      </c>
      <c r="D50" s="225">
        <v>548403907.95000005</v>
      </c>
      <c r="E50" s="225">
        <v>337500</v>
      </c>
      <c r="F50" s="225">
        <v>590953.65</v>
      </c>
      <c r="G50" s="225">
        <v>5659374.0199999996</v>
      </c>
      <c r="H50" s="225">
        <v>33708065.829999998</v>
      </c>
      <c r="I50" s="225">
        <v>8853734.1199999973</v>
      </c>
      <c r="J50" s="225">
        <v>75042606.999999985</v>
      </c>
      <c r="K50" s="225">
        <v>19463525.620000001</v>
      </c>
      <c r="L50" s="225">
        <v>84430187.479999989</v>
      </c>
      <c r="M50" s="225">
        <v>6196362.080000001</v>
      </c>
      <c r="N50" s="225">
        <v>20552337.799999997</v>
      </c>
      <c r="O50" s="225">
        <v>13688382.239999998</v>
      </c>
      <c r="P50" s="225">
        <v>87718603.340000004</v>
      </c>
      <c r="Q50" s="225">
        <v>356241633.18000001</v>
      </c>
      <c r="R50" s="75"/>
      <c r="S50" s="75"/>
    </row>
    <row r="51" spans="2:19" x14ac:dyDescent="0.25">
      <c r="B51" s="39" t="s">
        <v>183</v>
      </c>
      <c r="C51" s="225">
        <v>1434174746</v>
      </c>
      <c r="D51" s="225">
        <v>618662891.31000006</v>
      </c>
      <c r="E51" s="234">
        <v>0</v>
      </c>
      <c r="F51" s="225">
        <v>6626000.0000000037</v>
      </c>
      <c r="G51" s="225">
        <v>9649887.9400000013</v>
      </c>
      <c r="H51" s="225">
        <v>51431441.449999996</v>
      </c>
      <c r="I51" s="225">
        <v>9090626.0899999999</v>
      </c>
      <c r="J51" s="225">
        <v>22703573.059999995</v>
      </c>
      <c r="K51" s="225">
        <v>137831260.78</v>
      </c>
      <c r="L51" s="225">
        <v>4328595.3</v>
      </c>
      <c r="M51" s="225">
        <v>18154524.129999999</v>
      </c>
      <c r="N51" s="225">
        <v>33553980.799999997</v>
      </c>
      <c r="O51" s="225">
        <v>4487952.46</v>
      </c>
      <c r="P51" s="225">
        <v>56508925.150000006</v>
      </c>
      <c r="Q51" s="225">
        <v>354366767.15999997</v>
      </c>
      <c r="R51" s="75"/>
      <c r="S51" s="75"/>
    </row>
    <row r="52" spans="2:19" x14ac:dyDescent="0.25">
      <c r="B52" s="39" t="s">
        <v>184</v>
      </c>
      <c r="C52" s="225">
        <v>1126628172</v>
      </c>
      <c r="D52" s="225">
        <v>1824447102.1399999</v>
      </c>
      <c r="E52" s="225">
        <v>8075115.330000001</v>
      </c>
      <c r="F52" s="225">
        <v>52684120.390000001</v>
      </c>
      <c r="G52" s="225">
        <v>128170861.35999997</v>
      </c>
      <c r="H52" s="225">
        <v>166848216.68000001</v>
      </c>
      <c r="I52" s="225">
        <v>44477056.600000009</v>
      </c>
      <c r="J52" s="225">
        <v>229146681.11000001</v>
      </c>
      <c r="K52" s="225">
        <v>154581545.11000004</v>
      </c>
      <c r="L52" s="225">
        <v>58914953.049999997</v>
      </c>
      <c r="M52" s="225">
        <v>45436510.300000004</v>
      </c>
      <c r="N52" s="225">
        <v>86448172.430000007</v>
      </c>
      <c r="O52" s="225">
        <v>32175995.120000005</v>
      </c>
      <c r="P52" s="225">
        <v>727740546.97000003</v>
      </c>
      <c r="Q52" s="225">
        <v>1734699774.4500003</v>
      </c>
      <c r="R52" s="75"/>
      <c r="S52" s="75"/>
    </row>
    <row r="53" spans="2:19" x14ac:dyDescent="0.25">
      <c r="B53" s="39" t="s">
        <v>185</v>
      </c>
      <c r="C53" s="225">
        <v>651844099</v>
      </c>
      <c r="D53" s="225">
        <v>1005851965.6200002</v>
      </c>
      <c r="E53" s="225">
        <v>1556468.67</v>
      </c>
      <c r="F53" s="225">
        <v>27999142.710000008</v>
      </c>
      <c r="G53" s="225">
        <v>75494359.950000003</v>
      </c>
      <c r="H53" s="225">
        <v>35832116.82</v>
      </c>
      <c r="I53" s="225">
        <v>23159236.759999998</v>
      </c>
      <c r="J53" s="225">
        <v>119670254.61999999</v>
      </c>
      <c r="K53" s="225">
        <v>10604389.789999999</v>
      </c>
      <c r="L53" s="225">
        <v>12734691.240000002</v>
      </c>
      <c r="M53" s="225">
        <v>214966914.61999997</v>
      </c>
      <c r="N53" s="225">
        <v>32282742.079999983</v>
      </c>
      <c r="O53" s="225">
        <v>20592372.069999997</v>
      </c>
      <c r="P53" s="225">
        <v>51489347.679999985</v>
      </c>
      <c r="Q53" s="225">
        <v>626382037.00999999</v>
      </c>
      <c r="R53" s="75"/>
      <c r="S53" s="75"/>
    </row>
    <row r="54" spans="2:19" x14ac:dyDescent="0.25">
      <c r="B54" s="39" t="s">
        <v>186</v>
      </c>
      <c r="C54" s="225">
        <v>281525770</v>
      </c>
      <c r="D54" s="225">
        <v>378174580.20999992</v>
      </c>
      <c r="E54" s="225">
        <v>125000</v>
      </c>
      <c r="F54" s="225">
        <v>125000</v>
      </c>
      <c r="G54" s="225">
        <v>23711800.75</v>
      </c>
      <c r="H54" s="225">
        <v>15773159.289999999</v>
      </c>
      <c r="I54" s="225">
        <v>7526862.7800000003</v>
      </c>
      <c r="J54" s="225">
        <v>105005949.25999999</v>
      </c>
      <c r="K54" s="225">
        <v>30446198.100000001</v>
      </c>
      <c r="L54" s="225">
        <v>1242646</v>
      </c>
      <c r="M54" s="225">
        <v>17462200.09</v>
      </c>
      <c r="N54" s="225">
        <v>2369427</v>
      </c>
      <c r="O54" s="225">
        <v>322906.37</v>
      </c>
      <c r="P54" s="225">
        <v>111931387.79000001</v>
      </c>
      <c r="Q54" s="225">
        <v>316042537.43000007</v>
      </c>
      <c r="R54" s="75"/>
      <c r="S54" s="75"/>
    </row>
    <row r="55" spans="2:19" x14ac:dyDescent="0.25">
      <c r="B55" s="39" t="s">
        <v>187</v>
      </c>
      <c r="C55" s="225">
        <v>158287908</v>
      </c>
      <c r="D55" s="225">
        <v>4250000</v>
      </c>
      <c r="E55" s="234">
        <v>0</v>
      </c>
      <c r="F55" s="234">
        <v>0</v>
      </c>
      <c r="G55" s="225">
        <v>100000</v>
      </c>
      <c r="H55" s="234">
        <v>0</v>
      </c>
      <c r="I55" s="234">
        <v>0</v>
      </c>
      <c r="J55" s="234">
        <v>0</v>
      </c>
      <c r="K55" s="234">
        <v>0</v>
      </c>
      <c r="L55" s="234">
        <v>0</v>
      </c>
      <c r="M55" s="225">
        <v>650000</v>
      </c>
      <c r="N55" s="234">
        <v>0</v>
      </c>
      <c r="O55" s="234">
        <v>0</v>
      </c>
      <c r="P55" s="225">
        <v>3500000</v>
      </c>
      <c r="Q55" s="225">
        <v>4250000</v>
      </c>
      <c r="R55" s="75"/>
      <c r="S55" s="75"/>
    </row>
    <row r="56" spans="2:19" x14ac:dyDescent="0.25">
      <c r="B56" s="39" t="s">
        <v>188</v>
      </c>
      <c r="C56" s="225">
        <v>892658704</v>
      </c>
      <c r="D56" s="225">
        <v>804621172.6500001</v>
      </c>
      <c r="E56" s="225">
        <v>9132037.9100000001</v>
      </c>
      <c r="F56" s="225">
        <v>14756782.65</v>
      </c>
      <c r="G56" s="225">
        <v>39800307.879999995</v>
      </c>
      <c r="H56" s="225">
        <v>11644012.02</v>
      </c>
      <c r="I56" s="225">
        <v>65830657.700000003</v>
      </c>
      <c r="J56" s="225">
        <v>37802222.719999991</v>
      </c>
      <c r="K56" s="225">
        <v>31158419.169999994</v>
      </c>
      <c r="L56" s="225">
        <v>9473936.8899999987</v>
      </c>
      <c r="M56" s="225">
        <v>91047207.01000002</v>
      </c>
      <c r="N56" s="225">
        <v>13433829.029999999</v>
      </c>
      <c r="O56" s="225">
        <v>126492193.60999998</v>
      </c>
      <c r="P56" s="225">
        <v>232277110.94000003</v>
      </c>
      <c r="Q56" s="225">
        <v>682848717.53000009</v>
      </c>
      <c r="R56" s="75"/>
      <c r="S56" s="75"/>
    </row>
    <row r="57" spans="2:19" x14ac:dyDescent="0.25">
      <c r="B57" s="39" t="s">
        <v>189</v>
      </c>
      <c r="C57" s="225">
        <v>2448282765</v>
      </c>
      <c r="D57" s="225">
        <v>2003347885.6499999</v>
      </c>
      <c r="E57" s="234">
        <v>0</v>
      </c>
      <c r="F57" s="225">
        <v>175758103.25</v>
      </c>
      <c r="G57" s="225">
        <v>373948463.63</v>
      </c>
      <c r="H57" s="225">
        <v>254338550.21000001</v>
      </c>
      <c r="I57" s="225">
        <v>120258471.94</v>
      </c>
      <c r="J57" s="225">
        <v>231079354.99000001</v>
      </c>
      <c r="K57" s="225">
        <v>12593852.050000001</v>
      </c>
      <c r="L57" s="225">
        <v>26356808</v>
      </c>
      <c r="M57" s="225">
        <v>446546919.1400001</v>
      </c>
      <c r="N57" s="225">
        <v>2322534.67</v>
      </c>
      <c r="O57" s="225">
        <v>6401648.0999999996</v>
      </c>
      <c r="P57" s="225">
        <v>237593137.59</v>
      </c>
      <c r="Q57" s="225">
        <v>1887197843.5699999</v>
      </c>
      <c r="R57" s="75"/>
      <c r="S57" s="75"/>
    </row>
    <row r="58" spans="2:19" x14ac:dyDescent="0.25">
      <c r="B58" s="41" t="s">
        <v>190</v>
      </c>
      <c r="C58" s="282">
        <v>47925458939</v>
      </c>
      <c r="D58" s="282">
        <v>53147399148.999969</v>
      </c>
      <c r="E58" s="282">
        <v>643937039.78999996</v>
      </c>
      <c r="F58" s="282">
        <v>3213001213.0700016</v>
      </c>
      <c r="G58" s="282">
        <v>3570709548.8200006</v>
      </c>
      <c r="H58" s="282">
        <v>4298568472.249999</v>
      </c>
      <c r="I58" s="282">
        <v>4201587713.9199982</v>
      </c>
      <c r="J58" s="282">
        <v>4419937549.2599993</v>
      </c>
      <c r="K58" s="282">
        <v>3447824274.4200001</v>
      </c>
      <c r="L58" s="282">
        <v>2250290135.9799995</v>
      </c>
      <c r="M58" s="282">
        <v>4705140588.8199959</v>
      </c>
      <c r="N58" s="282">
        <v>1972961333.5899999</v>
      </c>
      <c r="O58" s="282">
        <v>1385324516.6499999</v>
      </c>
      <c r="P58" s="282">
        <v>14830969755.959997</v>
      </c>
      <c r="Q58" s="282">
        <v>48940252142.529984</v>
      </c>
      <c r="R58" s="75"/>
      <c r="S58" s="75"/>
    </row>
    <row r="59" spans="2:19" x14ac:dyDescent="0.25">
      <c r="B59" s="39" t="s">
        <v>191</v>
      </c>
      <c r="C59" s="225">
        <v>30553769003</v>
      </c>
      <c r="D59" s="225">
        <v>29236905384.009975</v>
      </c>
      <c r="E59" s="225">
        <v>622820130.27999997</v>
      </c>
      <c r="F59" s="225">
        <v>2259117633.2700019</v>
      </c>
      <c r="G59" s="225">
        <v>2518807956.5100007</v>
      </c>
      <c r="H59" s="225">
        <v>3229084917.8499994</v>
      </c>
      <c r="I59" s="225">
        <v>2925304552.3799982</v>
      </c>
      <c r="J59" s="225">
        <v>3212285230.5099988</v>
      </c>
      <c r="K59" s="225">
        <v>2279144998.0200005</v>
      </c>
      <c r="L59" s="225">
        <v>1309940573.6299996</v>
      </c>
      <c r="M59" s="225">
        <v>3088726172.2099967</v>
      </c>
      <c r="N59" s="225">
        <v>1431171360.71</v>
      </c>
      <c r="O59" s="225">
        <v>814169556.67999983</v>
      </c>
      <c r="P59" s="225">
        <v>3342666566.0500007</v>
      </c>
      <c r="Q59" s="225">
        <v>27033239648.099995</v>
      </c>
      <c r="R59" s="75"/>
      <c r="S59" s="75"/>
    </row>
    <row r="60" spans="2:19" x14ac:dyDescent="0.25">
      <c r="B60" s="39" t="s">
        <v>192</v>
      </c>
      <c r="C60" s="225">
        <v>15921855661</v>
      </c>
      <c r="D60" s="225">
        <v>23910081764.989994</v>
      </c>
      <c r="E60" s="225">
        <v>21116909.509999998</v>
      </c>
      <c r="F60" s="225">
        <v>953883579.79999995</v>
      </c>
      <c r="G60" s="225">
        <v>1051901592.3099998</v>
      </c>
      <c r="H60" s="225">
        <v>1069483554.3999997</v>
      </c>
      <c r="I60" s="225">
        <v>1276283161.54</v>
      </c>
      <c r="J60" s="225">
        <v>1207652318.7500005</v>
      </c>
      <c r="K60" s="225">
        <v>1168679276.3999996</v>
      </c>
      <c r="L60" s="225">
        <v>940349562.35000002</v>
      </c>
      <c r="M60" s="225">
        <v>1616102810.6599996</v>
      </c>
      <c r="N60" s="225">
        <v>541789972.87999988</v>
      </c>
      <c r="O60" s="225">
        <v>571154959.97000003</v>
      </c>
      <c r="P60" s="225">
        <v>11488303189.909996</v>
      </c>
      <c r="Q60" s="225">
        <v>21906700888.479996</v>
      </c>
      <c r="R60" s="75"/>
      <c r="S60" s="75"/>
    </row>
    <row r="61" spans="2:19" x14ac:dyDescent="0.25">
      <c r="B61" s="39" t="s">
        <v>193</v>
      </c>
      <c r="C61" s="225">
        <v>3550000</v>
      </c>
      <c r="D61" s="225">
        <v>412000</v>
      </c>
      <c r="E61" s="234">
        <v>0</v>
      </c>
      <c r="F61" s="234">
        <v>0</v>
      </c>
      <c r="G61" s="234">
        <v>0</v>
      </c>
      <c r="H61" s="234">
        <v>0</v>
      </c>
      <c r="I61" s="234">
        <v>0</v>
      </c>
      <c r="J61" s="234">
        <v>0</v>
      </c>
      <c r="K61" s="234">
        <v>0</v>
      </c>
      <c r="L61" s="234">
        <v>0</v>
      </c>
      <c r="M61" s="225">
        <v>311605.95</v>
      </c>
      <c r="N61" s="234">
        <v>0</v>
      </c>
      <c r="O61" s="234">
        <v>0</v>
      </c>
      <c r="P61" s="234">
        <v>0</v>
      </c>
      <c r="Q61" s="225">
        <v>311605.95</v>
      </c>
      <c r="R61" s="75"/>
      <c r="S61" s="75"/>
    </row>
    <row r="62" spans="2:19" x14ac:dyDescent="0.25">
      <c r="B62" s="39" t="s">
        <v>194</v>
      </c>
      <c r="C62" s="225">
        <v>1446284275</v>
      </c>
      <c r="D62" s="234">
        <v>0</v>
      </c>
      <c r="E62" s="234">
        <v>0</v>
      </c>
      <c r="F62" s="234">
        <v>0</v>
      </c>
      <c r="G62" s="234">
        <v>0</v>
      </c>
      <c r="H62" s="234">
        <v>0</v>
      </c>
      <c r="I62" s="234">
        <v>0</v>
      </c>
      <c r="J62" s="234">
        <v>0</v>
      </c>
      <c r="K62" s="234">
        <v>0</v>
      </c>
      <c r="L62" s="234">
        <v>0</v>
      </c>
      <c r="M62" s="234">
        <v>0</v>
      </c>
      <c r="N62" s="234">
        <v>0</v>
      </c>
      <c r="O62" s="234">
        <v>0</v>
      </c>
      <c r="P62" s="234">
        <v>0</v>
      </c>
      <c r="Q62" s="234">
        <v>0</v>
      </c>
      <c r="R62" s="75"/>
      <c r="S62" s="75"/>
    </row>
    <row r="63" spans="2:19" x14ac:dyDescent="0.25">
      <c r="B63" s="41" t="s">
        <v>208</v>
      </c>
      <c r="C63" s="282">
        <v>32156446.000000004</v>
      </c>
      <c r="D63" s="282">
        <v>32156446.000000004</v>
      </c>
      <c r="E63" s="260">
        <v>0</v>
      </c>
      <c r="F63" s="260">
        <v>0</v>
      </c>
      <c r="G63" s="260">
        <v>0</v>
      </c>
      <c r="H63" s="260">
        <v>0</v>
      </c>
      <c r="I63" s="260">
        <v>0</v>
      </c>
      <c r="J63" s="260">
        <v>0</v>
      </c>
      <c r="K63" s="260">
        <v>0</v>
      </c>
      <c r="L63" s="260">
        <v>0</v>
      </c>
      <c r="M63" s="260">
        <v>0</v>
      </c>
      <c r="N63" s="260">
        <v>0</v>
      </c>
      <c r="O63" s="260">
        <v>0</v>
      </c>
      <c r="P63" s="260">
        <v>0</v>
      </c>
      <c r="Q63" s="260">
        <v>0</v>
      </c>
      <c r="R63" s="75"/>
      <c r="S63" s="75"/>
    </row>
    <row r="64" spans="2:19" x14ac:dyDescent="0.25">
      <c r="B64" s="39" t="s">
        <v>209</v>
      </c>
      <c r="C64" s="225">
        <v>32156446.000000004</v>
      </c>
      <c r="D64" s="225">
        <v>32156446.000000004</v>
      </c>
      <c r="E64" s="234">
        <v>0</v>
      </c>
      <c r="F64" s="234">
        <v>0</v>
      </c>
      <c r="G64" s="234">
        <v>0</v>
      </c>
      <c r="H64" s="234">
        <v>0</v>
      </c>
      <c r="I64" s="234">
        <v>0</v>
      </c>
      <c r="J64" s="234">
        <v>0</v>
      </c>
      <c r="K64" s="234">
        <v>0</v>
      </c>
      <c r="L64" s="234">
        <v>0</v>
      </c>
      <c r="M64" s="234">
        <v>0</v>
      </c>
      <c r="N64" s="234">
        <v>0</v>
      </c>
      <c r="O64" s="234">
        <v>0</v>
      </c>
      <c r="P64" s="234">
        <v>0</v>
      </c>
      <c r="Q64" s="234">
        <v>0</v>
      </c>
      <c r="R64" s="75"/>
      <c r="S64" s="75"/>
    </row>
    <row r="65" spans="2:19" x14ac:dyDescent="0.25">
      <c r="B65" s="39" t="s">
        <v>210</v>
      </c>
      <c r="C65" s="234">
        <v>0</v>
      </c>
      <c r="D65" s="234">
        <v>0</v>
      </c>
      <c r="E65" s="234">
        <v>0</v>
      </c>
      <c r="F65" s="234">
        <v>0</v>
      </c>
      <c r="G65" s="234">
        <v>0</v>
      </c>
      <c r="H65" s="234">
        <v>0</v>
      </c>
      <c r="I65" s="234">
        <v>0</v>
      </c>
      <c r="J65" s="234">
        <v>0</v>
      </c>
      <c r="K65" s="234">
        <v>0</v>
      </c>
      <c r="L65" s="234">
        <v>0</v>
      </c>
      <c r="M65" s="234">
        <v>0</v>
      </c>
      <c r="N65" s="234">
        <v>0</v>
      </c>
      <c r="O65" s="234">
        <v>0</v>
      </c>
      <c r="P65" s="234">
        <v>0</v>
      </c>
      <c r="Q65" s="234">
        <v>0</v>
      </c>
      <c r="R65" s="75"/>
      <c r="S65" s="75"/>
    </row>
    <row r="66" spans="2:19" x14ac:dyDescent="0.25">
      <c r="B66" s="41" t="s">
        <v>195</v>
      </c>
      <c r="C66" s="282">
        <v>87717019279</v>
      </c>
      <c r="D66" s="282">
        <v>83572100549.839996</v>
      </c>
      <c r="E66" s="282">
        <v>8328543615.54</v>
      </c>
      <c r="F66" s="282">
        <v>2126975511.3700004</v>
      </c>
      <c r="G66" s="282">
        <v>8968857417.9999981</v>
      </c>
      <c r="H66" s="282">
        <v>7341003215.1499996</v>
      </c>
      <c r="I66" s="282">
        <v>3103223978.9700003</v>
      </c>
      <c r="J66" s="282">
        <v>11827366972.02</v>
      </c>
      <c r="K66" s="282">
        <v>8292579872.2700005</v>
      </c>
      <c r="L66" s="282">
        <v>5122360309.4200001</v>
      </c>
      <c r="M66" s="282">
        <v>6818170076.1100016</v>
      </c>
      <c r="N66" s="282">
        <v>6799307130.4099998</v>
      </c>
      <c r="O66" s="282">
        <v>7348484794.8800001</v>
      </c>
      <c r="P66" s="282">
        <v>3163599404.4399996</v>
      </c>
      <c r="Q66" s="282">
        <v>79240472298.579987</v>
      </c>
      <c r="R66" s="75"/>
      <c r="S66" s="75"/>
    </row>
    <row r="67" spans="2:19" x14ac:dyDescent="0.25">
      <c r="B67" s="39" t="s">
        <v>196</v>
      </c>
      <c r="C67" s="225">
        <v>53509895174</v>
      </c>
      <c r="D67" s="225">
        <v>46133295284.790001</v>
      </c>
      <c r="E67" s="225">
        <v>5224332904</v>
      </c>
      <c r="F67" s="225">
        <v>504389047</v>
      </c>
      <c r="G67" s="225">
        <v>3871070871.7599993</v>
      </c>
      <c r="H67" s="225">
        <v>3646946366.1800003</v>
      </c>
      <c r="I67" s="225">
        <v>1939498917.8199999</v>
      </c>
      <c r="J67" s="225">
        <v>6518010548.71</v>
      </c>
      <c r="K67" s="225">
        <v>5014918371.4400005</v>
      </c>
      <c r="L67" s="225">
        <v>4233984725.02</v>
      </c>
      <c r="M67" s="225">
        <v>1660184464.9399998</v>
      </c>
      <c r="N67" s="225">
        <v>2995249116.3800001</v>
      </c>
      <c r="O67" s="225">
        <v>6219531702.4699993</v>
      </c>
      <c r="P67" s="225">
        <v>2834207806.1499996</v>
      </c>
      <c r="Q67" s="225">
        <v>44662324841.869995</v>
      </c>
      <c r="R67" s="75"/>
      <c r="S67" s="75"/>
    </row>
    <row r="68" spans="2:19" x14ac:dyDescent="0.25">
      <c r="B68" s="39" t="s">
        <v>197</v>
      </c>
      <c r="C68" s="225">
        <v>33365805665</v>
      </c>
      <c r="D68" s="225">
        <v>34022577307.159996</v>
      </c>
      <c r="E68" s="225">
        <v>2938977330.8300004</v>
      </c>
      <c r="F68" s="225">
        <v>1490336847.1200004</v>
      </c>
      <c r="G68" s="225">
        <v>5088004758.7700005</v>
      </c>
      <c r="H68" s="225">
        <v>3636094255.2399998</v>
      </c>
      <c r="I68" s="225">
        <v>1007153198.08</v>
      </c>
      <c r="J68" s="225">
        <v>5231299639.6300001</v>
      </c>
      <c r="K68" s="225">
        <v>2871897339.5499997</v>
      </c>
      <c r="L68" s="225">
        <v>870262900.51999986</v>
      </c>
      <c r="M68" s="225">
        <v>5143549734.170002</v>
      </c>
      <c r="N68" s="225">
        <v>3760823298.52</v>
      </c>
      <c r="O68" s="225">
        <v>1107827710.7800002</v>
      </c>
      <c r="P68" s="225">
        <v>286080372.58000004</v>
      </c>
      <c r="Q68" s="225">
        <v>33432307385.790001</v>
      </c>
      <c r="R68" s="75"/>
      <c r="S68" s="75"/>
    </row>
    <row r="69" spans="2:19" x14ac:dyDescent="0.25">
      <c r="B69" s="39" t="s">
        <v>198</v>
      </c>
      <c r="C69" s="225">
        <v>841318440</v>
      </c>
      <c r="D69" s="225">
        <v>3416227957.8900003</v>
      </c>
      <c r="E69" s="225">
        <v>165233380.71000004</v>
      </c>
      <c r="F69" s="225">
        <v>132249617.24999997</v>
      </c>
      <c r="G69" s="225">
        <v>9781787.4700000025</v>
      </c>
      <c r="H69" s="225">
        <v>57962593.729999982</v>
      </c>
      <c r="I69" s="225">
        <v>156571863.06999999</v>
      </c>
      <c r="J69" s="225">
        <v>78056783.680000007</v>
      </c>
      <c r="K69" s="225">
        <v>405764161.28000003</v>
      </c>
      <c r="L69" s="225">
        <v>18112683.879999999</v>
      </c>
      <c r="M69" s="225">
        <v>14435876.999999998</v>
      </c>
      <c r="N69" s="225">
        <v>43234715.510000005</v>
      </c>
      <c r="O69" s="225">
        <v>21125381.629999999</v>
      </c>
      <c r="P69" s="225">
        <v>43311225.710000001</v>
      </c>
      <c r="Q69" s="225">
        <v>1145840070.9200001</v>
      </c>
      <c r="R69" s="75" t="s">
        <v>211</v>
      </c>
      <c r="S69" s="75"/>
    </row>
    <row r="70" spans="2:19" x14ac:dyDescent="0.25">
      <c r="B70" s="155" t="s">
        <v>68</v>
      </c>
      <c r="C70" s="227">
        <v>529316065589.99988</v>
      </c>
      <c r="D70" s="228">
        <v>536827629943.91986</v>
      </c>
      <c r="E70" s="229">
        <v>28563295279.449993</v>
      </c>
      <c r="F70" s="230">
        <v>34279651803.759995</v>
      </c>
      <c r="G70" s="231">
        <v>47158161445.349998</v>
      </c>
      <c r="H70" s="229">
        <v>41150429832.819992</v>
      </c>
      <c r="I70" s="230">
        <v>38128026399.300003</v>
      </c>
      <c r="J70" s="231">
        <v>54696083829.020004</v>
      </c>
      <c r="K70" s="229">
        <v>44355090568.240005</v>
      </c>
      <c r="L70" s="230">
        <v>36179365134.509995</v>
      </c>
      <c r="M70" s="231">
        <v>46285542607.439995</v>
      </c>
      <c r="N70" s="229">
        <v>36014610567.23999</v>
      </c>
      <c r="O70" s="230">
        <v>49943111623.240005</v>
      </c>
      <c r="P70" s="231">
        <v>61011821648.610008</v>
      </c>
      <c r="Q70" s="232">
        <v>517765190738.97998</v>
      </c>
      <c r="R70" s="75"/>
      <c r="S70" s="251"/>
    </row>
    <row r="71" spans="2:19" x14ac:dyDescent="0.25">
      <c r="B71" s="80"/>
      <c r="C71" s="251"/>
      <c r="D71" s="251"/>
      <c r="E71" s="251"/>
      <c r="F71" s="251"/>
      <c r="G71" s="251"/>
      <c r="H71" s="251"/>
      <c r="I71" s="251"/>
      <c r="J71" s="251"/>
      <c r="K71" s="251"/>
      <c r="L71" s="251"/>
      <c r="M71" s="251"/>
      <c r="N71" s="251"/>
      <c r="O71" s="251"/>
      <c r="P71" s="251"/>
      <c r="Q71" s="251"/>
      <c r="R71" s="75"/>
      <c r="S71" s="75"/>
    </row>
    <row r="72" spans="2:19" x14ac:dyDescent="0.25">
      <c r="B72" s="155" t="s">
        <v>69</v>
      </c>
      <c r="C72" s="238"/>
      <c r="D72" s="239"/>
      <c r="E72" s="240"/>
      <c r="F72" s="241"/>
      <c r="G72" s="242"/>
      <c r="H72" s="240"/>
      <c r="I72" s="241"/>
      <c r="J72" s="242"/>
      <c r="K72" s="240"/>
      <c r="L72" s="241"/>
      <c r="M72" s="242"/>
      <c r="N72" s="240"/>
      <c r="O72" s="241"/>
      <c r="P72" s="242"/>
      <c r="Q72" s="243"/>
      <c r="R72" s="75"/>
      <c r="S72" s="251"/>
    </row>
    <row r="73" spans="2:19" x14ac:dyDescent="0.25">
      <c r="B73" s="41" t="s">
        <v>199</v>
      </c>
      <c r="C73" s="284">
        <v>3243800000</v>
      </c>
      <c r="D73" s="284">
        <v>2799605800</v>
      </c>
      <c r="E73" s="261">
        <v>0</v>
      </c>
      <c r="F73" s="284">
        <v>458333332</v>
      </c>
      <c r="G73" s="284">
        <v>429753758.86000001</v>
      </c>
      <c r="H73" s="284">
        <v>206762147</v>
      </c>
      <c r="I73" s="261">
        <v>0</v>
      </c>
      <c r="J73" s="284">
        <v>722472466</v>
      </c>
      <c r="K73" s="284">
        <v>166666666</v>
      </c>
      <c r="L73" s="284">
        <v>83333333</v>
      </c>
      <c r="M73" s="284">
        <v>166666666</v>
      </c>
      <c r="N73" s="284">
        <v>266279117.90999997</v>
      </c>
      <c r="O73" s="284">
        <v>166666666</v>
      </c>
      <c r="P73" s="284">
        <v>116666670</v>
      </c>
      <c r="Q73" s="284">
        <v>2783600822.7700005</v>
      </c>
      <c r="R73" s="75"/>
      <c r="S73" s="75"/>
    </row>
    <row r="74" spans="2:19" x14ac:dyDescent="0.25">
      <c r="B74" s="82" t="s">
        <v>200</v>
      </c>
      <c r="C74" s="285">
        <v>3243800000</v>
      </c>
      <c r="D74" s="285">
        <v>2799605800</v>
      </c>
      <c r="E74" s="262">
        <v>0</v>
      </c>
      <c r="F74" s="285">
        <v>458333332</v>
      </c>
      <c r="G74" s="285">
        <v>429753758.86000001</v>
      </c>
      <c r="H74" s="285">
        <v>206762147</v>
      </c>
      <c r="I74" s="262">
        <v>0</v>
      </c>
      <c r="J74" s="285">
        <v>722472466</v>
      </c>
      <c r="K74" s="285">
        <v>166666666</v>
      </c>
      <c r="L74" s="285">
        <v>83333333</v>
      </c>
      <c r="M74" s="285">
        <v>166666666</v>
      </c>
      <c r="N74" s="285">
        <v>266279117.90999997</v>
      </c>
      <c r="O74" s="285">
        <v>166666666</v>
      </c>
      <c r="P74" s="285">
        <v>116666670</v>
      </c>
      <c r="Q74" s="285">
        <v>2783600822.7700005</v>
      </c>
      <c r="R74" s="75"/>
      <c r="S74" s="75"/>
    </row>
    <row r="75" spans="2:19" x14ac:dyDescent="0.25">
      <c r="B75" s="80" t="s">
        <v>212</v>
      </c>
      <c r="C75" s="225">
        <v>3243800000</v>
      </c>
      <c r="D75" s="225">
        <v>2243800000</v>
      </c>
      <c r="E75" s="234">
        <v>0</v>
      </c>
      <c r="F75" s="225">
        <v>458333332</v>
      </c>
      <c r="G75" s="225">
        <v>429753758.86000001</v>
      </c>
      <c r="H75" s="225">
        <v>206762147</v>
      </c>
      <c r="I75" s="234">
        <v>0</v>
      </c>
      <c r="J75" s="225">
        <v>166666666</v>
      </c>
      <c r="K75" s="225">
        <v>166666666</v>
      </c>
      <c r="L75" s="225">
        <v>83333333</v>
      </c>
      <c r="M75" s="225">
        <v>166666666</v>
      </c>
      <c r="N75" s="225">
        <v>266279117.90999997</v>
      </c>
      <c r="O75" s="225">
        <v>166666666</v>
      </c>
      <c r="P75" s="225">
        <v>116666670</v>
      </c>
      <c r="Q75" s="225">
        <v>2227795022.7700005</v>
      </c>
      <c r="R75" s="75"/>
      <c r="S75" s="75"/>
    </row>
    <row r="76" spans="2:19" x14ac:dyDescent="0.25">
      <c r="B76" s="81" t="s">
        <v>213</v>
      </c>
      <c r="C76" s="225">
        <v>2000000000</v>
      </c>
      <c r="D76" s="225">
        <v>2000000000</v>
      </c>
      <c r="E76" s="234">
        <v>0</v>
      </c>
      <c r="F76" s="225">
        <v>458333332</v>
      </c>
      <c r="G76" s="225">
        <v>341666666</v>
      </c>
      <c r="H76" s="225">
        <v>83333333</v>
      </c>
      <c r="I76" s="234">
        <v>0</v>
      </c>
      <c r="J76" s="225">
        <v>166666666</v>
      </c>
      <c r="K76" s="225">
        <v>166666666</v>
      </c>
      <c r="L76" s="225">
        <v>83333333</v>
      </c>
      <c r="M76" s="225">
        <v>166666666</v>
      </c>
      <c r="N76" s="225">
        <v>249999999</v>
      </c>
      <c r="O76" s="225">
        <v>166666666</v>
      </c>
      <c r="P76" s="225">
        <v>116666670</v>
      </c>
      <c r="Q76" s="225">
        <v>1999999997.0000002</v>
      </c>
      <c r="R76" s="75"/>
      <c r="S76" s="75"/>
    </row>
    <row r="77" spans="2:19" x14ac:dyDescent="0.25">
      <c r="B77" s="81" t="s">
        <v>214</v>
      </c>
      <c r="C77" s="225">
        <v>1243800000</v>
      </c>
      <c r="D77" s="225">
        <v>243800000</v>
      </c>
      <c r="E77" s="234">
        <v>0</v>
      </c>
      <c r="F77" s="234">
        <v>0</v>
      </c>
      <c r="G77" s="225">
        <v>88087092.859999999</v>
      </c>
      <c r="H77" s="225">
        <v>123428814</v>
      </c>
      <c r="I77" s="234">
        <v>0</v>
      </c>
      <c r="J77" s="234">
        <v>0</v>
      </c>
      <c r="K77" s="234">
        <v>0</v>
      </c>
      <c r="L77" s="234">
        <v>0</v>
      </c>
      <c r="M77" s="234">
        <v>0</v>
      </c>
      <c r="N77" s="225">
        <v>16279118.910000002</v>
      </c>
      <c r="O77" s="234">
        <v>0</v>
      </c>
      <c r="P77" s="234">
        <v>0</v>
      </c>
      <c r="Q77" s="225">
        <v>227795025.76999998</v>
      </c>
      <c r="R77" s="75"/>
      <c r="S77" s="75"/>
    </row>
    <row r="78" spans="2:19" x14ac:dyDescent="0.25">
      <c r="B78" s="80" t="s">
        <v>215</v>
      </c>
      <c r="C78" s="4">
        <v>0</v>
      </c>
      <c r="D78" s="201">
        <v>555805800</v>
      </c>
      <c r="E78" s="4">
        <v>0</v>
      </c>
      <c r="F78" s="4">
        <v>0</v>
      </c>
      <c r="G78" s="4">
        <v>0</v>
      </c>
      <c r="H78" s="4">
        <v>0</v>
      </c>
      <c r="I78" s="4">
        <v>0</v>
      </c>
      <c r="J78" s="201">
        <v>555805800</v>
      </c>
      <c r="K78" s="4">
        <v>0</v>
      </c>
      <c r="L78" s="4">
        <v>0</v>
      </c>
      <c r="M78" s="4">
        <v>0</v>
      </c>
      <c r="N78" s="4">
        <v>0</v>
      </c>
      <c r="O78" s="4">
        <v>0</v>
      </c>
      <c r="P78" s="4">
        <v>0</v>
      </c>
      <c r="Q78" s="201">
        <v>555805800</v>
      </c>
    </row>
    <row r="79" spans="2:19" x14ac:dyDescent="0.25">
      <c r="B79" s="81" t="s">
        <v>216</v>
      </c>
      <c r="C79" s="4">
        <v>0</v>
      </c>
      <c r="D79" s="201">
        <v>555805800</v>
      </c>
      <c r="E79" s="4">
        <v>0</v>
      </c>
      <c r="F79" s="4">
        <v>0</v>
      </c>
      <c r="G79" s="4">
        <v>0</v>
      </c>
      <c r="H79" s="4">
        <v>0</v>
      </c>
      <c r="I79" s="4">
        <v>0</v>
      </c>
      <c r="J79" s="201">
        <v>555805800</v>
      </c>
      <c r="K79" s="4">
        <v>0</v>
      </c>
      <c r="L79" s="4">
        <v>0</v>
      </c>
      <c r="M79" s="4">
        <v>0</v>
      </c>
      <c r="N79" s="4">
        <v>0</v>
      </c>
      <c r="O79" s="4">
        <v>0</v>
      </c>
      <c r="P79" s="4">
        <v>0</v>
      </c>
      <c r="Q79" s="201">
        <v>555805800</v>
      </c>
    </row>
    <row r="80" spans="2:19" x14ac:dyDescent="0.25">
      <c r="B80" s="41" t="s">
        <v>201</v>
      </c>
      <c r="C80" s="286">
        <v>98374052437</v>
      </c>
      <c r="D80" s="286">
        <v>278578920943.06</v>
      </c>
      <c r="E80" s="286">
        <v>192308692857.14999</v>
      </c>
      <c r="F80" s="286">
        <v>9738200665.4300003</v>
      </c>
      <c r="G80" s="286">
        <v>15066755665.5</v>
      </c>
      <c r="H80" s="286">
        <v>10217813613.800001</v>
      </c>
      <c r="I80" s="286">
        <v>10065459196.729998</v>
      </c>
      <c r="J80" s="286">
        <v>9686443753.5</v>
      </c>
      <c r="K80" s="286">
        <v>9608921954.8699989</v>
      </c>
      <c r="L80" s="286">
        <v>3527312781.4700003</v>
      </c>
      <c r="M80" s="286">
        <v>6788294793.3299999</v>
      </c>
      <c r="N80" s="286">
        <v>3409733675.0200005</v>
      </c>
      <c r="O80" s="286">
        <v>4098260304.2400007</v>
      </c>
      <c r="P80" s="286">
        <v>3426151937.29</v>
      </c>
      <c r="Q80" s="287">
        <v>277942041198.32996</v>
      </c>
    </row>
    <row r="81" spans="2:19" x14ac:dyDescent="0.25">
      <c r="B81" s="82" t="s">
        <v>202</v>
      </c>
      <c r="C81" s="288">
        <v>98374052437</v>
      </c>
      <c r="D81" s="288">
        <v>278578920943.06006</v>
      </c>
      <c r="E81" s="288">
        <v>192308692857.14999</v>
      </c>
      <c r="F81" s="288">
        <v>9738200665.4300003</v>
      </c>
      <c r="G81" s="288">
        <v>15066755665.5</v>
      </c>
      <c r="H81" s="288">
        <v>10217813613.800001</v>
      </c>
      <c r="I81" s="288">
        <v>10065459196.729998</v>
      </c>
      <c r="J81" s="288">
        <v>9686443753.5</v>
      </c>
      <c r="K81" s="288">
        <v>9608921954.8699989</v>
      </c>
      <c r="L81" s="288">
        <v>3527312781.4700003</v>
      </c>
      <c r="M81" s="288">
        <v>6788294793.3299999</v>
      </c>
      <c r="N81" s="288">
        <v>3409733675.0200005</v>
      </c>
      <c r="O81" s="288">
        <v>4098260304.2400007</v>
      </c>
      <c r="P81" s="288">
        <v>3426151937.29</v>
      </c>
      <c r="Q81" s="289">
        <v>277942041198.32996</v>
      </c>
    </row>
    <row r="82" spans="2:19" x14ac:dyDescent="0.25">
      <c r="B82" s="80" t="s">
        <v>217</v>
      </c>
      <c r="C82" s="201">
        <v>15902190456</v>
      </c>
      <c r="D82" s="201">
        <v>24588401534.57</v>
      </c>
      <c r="E82" s="201">
        <v>196589178.46000001</v>
      </c>
      <c r="F82" s="201">
        <v>3559064149.150001</v>
      </c>
      <c r="G82" s="201">
        <v>3988196204.920001</v>
      </c>
      <c r="H82" s="201">
        <v>4189198990.6200013</v>
      </c>
      <c r="I82" s="201">
        <v>5680650190.9199982</v>
      </c>
      <c r="J82" s="201">
        <v>1175105698.4999998</v>
      </c>
      <c r="K82" s="201">
        <v>2335970239.4699993</v>
      </c>
      <c r="L82" s="201">
        <v>683376822.88</v>
      </c>
      <c r="M82" s="201">
        <v>569879204.50999999</v>
      </c>
      <c r="N82" s="201">
        <v>809876882.94000006</v>
      </c>
      <c r="O82" s="201">
        <v>42469848.959999993</v>
      </c>
      <c r="P82" s="201">
        <v>1038806014.88</v>
      </c>
      <c r="Q82" s="201">
        <v>24269183426.210003</v>
      </c>
    </row>
    <row r="83" spans="2:19" x14ac:dyDescent="0.25">
      <c r="B83" s="81" t="s">
        <v>218</v>
      </c>
      <c r="C83" s="4">
        <v>0</v>
      </c>
      <c r="D83" s="4">
        <v>0</v>
      </c>
      <c r="E83" s="4">
        <v>0</v>
      </c>
      <c r="F83" s="4">
        <v>0</v>
      </c>
      <c r="G83" s="4">
        <v>0</v>
      </c>
      <c r="H83" s="4">
        <v>0</v>
      </c>
      <c r="I83" s="4">
        <v>0</v>
      </c>
      <c r="J83" s="4">
        <v>0</v>
      </c>
      <c r="K83" s="4">
        <v>0</v>
      </c>
      <c r="L83" s="4">
        <v>0</v>
      </c>
      <c r="M83" s="4">
        <v>0</v>
      </c>
      <c r="N83" s="4">
        <v>0</v>
      </c>
      <c r="O83" s="4">
        <v>0</v>
      </c>
      <c r="P83" s="4">
        <v>0</v>
      </c>
      <c r="Q83" s="4">
        <v>0</v>
      </c>
    </row>
    <row r="84" spans="2:19" x14ac:dyDescent="0.25">
      <c r="B84" s="81" t="s">
        <v>219</v>
      </c>
      <c r="C84" s="201">
        <v>15902190456</v>
      </c>
      <c r="D84" s="201">
        <v>24588401534.57</v>
      </c>
      <c r="E84" s="201">
        <v>196589178.46000001</v>
      </c>
      <c r="F84" s="201">
        <v>3559064149.150001</v>
      </c>
      <c r="G84" s="201">
        <v>3988196204.920001</v>
      </c>
      <c r="H84" s="201">
        <v>4189198990.6200013</v>
      </c>
      <c r="I84" s="201">
        <v>5680650190.9199982</v>
      </c>
      <c r="J84" s="201">
        <v>1175105698.4999998</v>
      </c>
      <c r="K84" s="201">
        <v>2335970239.4699993</v>
      </c>
      <c r="L84" s="201">
        <v>683376822.88</v>
      </c>
      <c r="M84" s="201">
        <v>569879204.50999999</v>
      </c>
      <c r="N84" s="201">
        <v>809876882.94000006</v>
      </c>
      <c r="O84" s="201">
        <v>42469848.959999993</v>
      </c>
      <c r="P84" s="201">
        <v>1038806014.88</v>
      </c>
      <c r="Q84" s="201">
        <v>24269183426.210003</v>
      </c>
    </row>
    <row r="85" spans="2:19" x14ac:dyDescent="0.25">
      <c r="B85" s="80" t="s">
        <v>220</v>
      </c>
      <c r="C85" s="4">
        <v>0</v>
      </c>
      <c r="D85" s="201">
        <v>490000000</v>
      </c>
      <c r="E85" s="4">
        <v>0</v>
      </c>
      <c r="F85" s="4">
        <v>0</v>
      </c>
      <c r="G85" s="4">
        <v>0</v>
      </c>
      <c r="H85" s="4">
        <v>0</v>
      </c>
      <c r="I85" s="4">
        <v>0</v>
      </c>
      <c r="J85" s="4">
        <v>0</v>
      </c>
      <c r="K85" s="4">
        <v>0</v>
      </c>
      <c r="L85" s="4">
        <v>0</v>
      </c>
      <c r="M85" s="4">
        <v>0</v>
      </c>
      <c r="N85" s="4">
        <v>0</v>
      </c>
      <c r="O85" s="4">
        <v>0</v>
      </c>
      <c r="P85" s="201">
        <v>485179363.66999996</v>
      </c>
      <c r="Q85" s="201">
        <v>485179363.66999996</v>
      </c>
    </row>
    <row r="86" spans="2:19" x14ac:dyDescent="0.25">
      <c r="B86" s="81" t="s">
        <v>221</v>
      </c>
      <c r="C86" s="4">
        <v>0</v>
      </c>
      <c r="D86" s="201">
        <v>490000000</v>
      </c>
      <c r="E86" s="4">
        <v>0</v>
      </c>
      <c r="F86" s="4">
        <v>0</v>
      </c>
      <c r="G86" s="4">
        <v>0</v>
      </c>
      <c r="H86" s="4">
        <v>0</v>
      </c>
      <c r="I86" s="4">
        <v>0</v>
      </c>
      <c r="J86" s="4">
        <v>0</v>
      </c>
      <c r="K86" s="4">
        <v>0</v>
      </c>
      <c r="L86" s="4">
        <v>0</v>
      </c>
      <c r="M86" s="4">
        <v>0</v>
      </c>
      <c r="N86" s="4">
        <v>0</v>
      </c>
      <c r="O86" s="4">
        <v>0</v>
      </c>
      <c r="P86" s="201">
        <v>485179363.66999996</v>
      </c>
      <c r="Q86" s="201">
        <v>485179363.66999996</v>
      </c>
    </row>
    <row r="87" spans="2:19" x14ac:dyDescent="0.25">
      <c r="B87" s="80" t="s">
        <v>222</v>
      </c>
      <c r="C87" s="201">
        <v>37729079201</v>
      </c>
      <c r="D87" s="201">
        <v>12097364543.73</v>
      </c>
      <c r="E87" s="201">
        <v>6854364543.7299995</v>
      </c>
      <c r="F87" s="4">
        <v>0</v>
      </c>
      <c r="G87" s="201">
        <v>2325000000</v>
      </c>
      <c r="H87" s="201">
        <v>1500000000</v>
      </c>
      <c r="I87" s="4">
        <v>0</v>
      </c>
      <c r="J87" s="4">
        <v>0</v>
      </c>
      <c r="K87" s="201">
        <v>1418000000</v>
      </c>
      <c r="L87" s="4">
        <v>0</v>
      </c>
      <c r="M87" s="4">
        <v>0</v>
      </c>
      <c r="N87" s="4">
        <v>0</v>
      </c>
      <c r="O87" s="4">
        <v>0</v>
      </c>
      <c r="P87" s="4">
        <v>0</v>
      </c>
      <c r="Q87" s="201">
        <v>12097364543.73</v>
      </c>
    </row>
    <row r="88" spans="2:19" x14ac:dyDescent="0.25">
      <c r="B88" s="81" t="s">
        <v>223</v>
      </c>
      <c r="C88" s="4">
        <v>0</v>
      </c>
      <c r="D88" s="201">
        <v>9243000000</v>
      </c>
      <c r="E88" s="201">
        <v>4000000000</v>
      </c>
      <c r="F88" s="4">
        <v>0</v>
      </c>
      <c r="G88" s="201">
        <v>2325000000</v>
      </c>
      <c r="H88" s="201">
        <v>1500000000</v>
      </c>
      <c r="I88" s="4">
        <v>0</v>
      </c>
      <c r="J88" s="4">
        <v>0</v>
      </c>
      <c r="K88" s="201">
        <v>1418000000</v>
      </c>
      <c r="L88" s="4">
        <v>0</v>
      </c>
      <c r="M88" s="4">
        <v>0</v>
      </c>
      <c r="N88" s="4">
        <v>0</v>
      </c>
      <c r="O88" s="4">
        <v>0</v>
      </c>
      <c r="P88" s="4">
        <v>0</v>
      </c>
      <c r="Q88" s="290">
        <v>9243000000</v>
      </c>
    </row>
    <row r="89" spans="2:19" x14ac:dyDescent="0.25">
      <c r="B89" s="81" t="s">
        <v>224</v>
      </c>
      <c r="C89" s="201">
        <v>37729079201</v>
      </c>
      <c r="D89" s="201">
        <v>2854364543.73</v>
      </c>
      <c r="E89" s="201">
        <v>2854364543.73</v>
      </c>
      <c r="F89" s="4">
        <v>0</v>
      </c>
      <c r="G89" s="4">
        <v>0</v>
      </c>
      <c r="H89" s="4">
        <v>0</v>
      </c>
      <c r="I89" s="4">
        <v>0</v>
      </c>
      <c r="J89" s="4">
        <v>0</v>
      </c>
      <c r="K89" s="4">
        <v>0</v>
      </c>
      <c r="L89" s="4">
        <v>0</v>
      </c>
      <c r="M89" s="4">
        <v>0</v>
      </c>
      <c r="N89" s="4">
        <v>0</v>
      </c>
      <c r="O89" s="4">
        <v>0</v>
      </c>
      <c r="P89" s="4">
        <v>0</v>
      </c>
      <c r="Q89" s="201">
        <v>2854364543.73</v>
      </c>
    </row>
    <row r="90" spans="2:19" x14ac:dyDescent="0.25">
      <c r="B90" s="80" t="s">
        <v>225</v>
      </c>
      <c r="C90" s="201">
        <v>44742782780</v>
      </c>
      <c r="D90" s="201">
        <v>241403154864.76001</v>
      </c>
      <c r="E90" s="201">
        <v>185257739134.95999</v>
      </c>
      <c r="F90" s="201">
        <v>6179136516.2800007</v>
      </c>
      <c r="G90" s="201">
        <v>8753559460.5799999</v>
      </c>
      <c r="H90" s="201">
        <v>4528614623.1800003</v>
      </c>
      <c r="I90" s="201">
        <v>4384809005.8099995</v>
      </c>
      <c r="J90" s="201">
        <v>8511338055</v>
      </c>
      <c r="K90" s="201">
        <v>5854951715.3999996</v>
      </c>
      <c r="L90" s="201">
        <v>2843935958.5900002</v>
      </c>
      <c r="M90" s="201">
        <v>6218415588.8199997</v>
      </c>
      <c r="N90" s="201">
        <v>2599856792.0800004</v>
      </c>
      <c r="O90" s="201">
        <v>4055790455.2800002</v>
      </c>
      <c r="P90" s="201">
        <v>1902166558.74</v>
      </c>
      <c r="Q90" s="201">
        <v>241090313864.72003</v>
      </c>
    </row>
    <row r="91" spans="2:19" x14ac:dyDescent="0.25">
      <c r="B91" s="81" t="s">
        <v>226</v>
      </c>
      <c r="C91" s="201">
        <v>30577111891</v>
      </c>
      <c r="D91" s="201">
        <v>15870019686.639999</v>
      </c>
      <c r="E91" s="201">
        <v>1711689339.01</v>
      </c>
      <c r="F91" s="201">
        <v>1723408212.8200002</v>
      </c>
      <c r="G91" s="201">
        <v>1718530926.97</v>
      </c>
      <c r="H91" s="201">
        <v>2894095576.23</v>
      </c>
      <c r="I91" s="201">
        <v>571502348.48000002</v>
      </c>
      <c r="J91" s="201">
        <v>1721503637.8800001</v>
      </c>
      <c r="K91" s="201">
        <v>2350926589.98</v>
      </c>
      <c r="L91" s="201">
        <v>130128890.29000002</v>
      </c>
      <c r="M91" s="201">
        <v>756907346.3499999</v>
      </c>
      <c r="N91" s="201">
        <v>758547623.53999996</v>
      </c>
      <c r="O91" s="201">
        <v>759761433.63999999</v>
      </c>
      <c r="P91" s="201">
        <v>760960629.75999999</v>
      </c>
      <c r="Q91" s="288">
        <v>15857962554.949999</v>
      </c>
    </row>
    <row r="92" spans="2:19" x14ac:dyDescent="0.25">
      <c r="B92" s="81" t="s">
        <v>227</v>
      </c>
      <c r="C92" s="201">
        <v>14165670889</v>
      </c>
      <c r="D92" s="201">
        <v>46072460872.600006</v>
      </c>
      <c r="E92" s="201">
        <v>4397496521.3999996</v>
      </c>
      <c r="F92" s="201">
        <v>4455728303.46</v>
      </c>
      <c r="G92" s="201">
        <v>7035028533.6099997</v>
      </c>
      <c r="H92" s="201">
        <v>1634519046.95</v>
      </c>
      <c r="I92" s="201">
        <v>3813306657.3299999</v>
      </c>
      <c r="J92" s="201">
        <v>6789834417.1200008</v>
      </c>
      <c r="K92" s="201">
        <v>3504025125.4200001</v>
      </c>
      <c r="L92" s="201">
        <v>2713807068.3000002</v>
      </c>
      <c r="M92" s="201">
        <v>5461508242.4700003</v>
      </c>
      <c r="N92" s="201">
        <v>1841309168.5400004</v>
      </c>
      <c r="O92" s="201">
        <v>3296029021.6400003</v>
      </c>
      <c r="P92" s="201">
        <v>1141205928.98</v>
      </c>
      <c r="Q92" s="288">
        <v>46083798035.220001</v>
      </c>
    </row>
    <row r="93" spans="2:19" x14ac:dyDescent="0.25">
      <c r="B93" s="81" t="s">
        <v>228</v>
      </c>
      <c r="C93" s="4">
        <v>0</v>
      </c>
      <c r="D93" s="201">
        <v>179460674305.52002</v>
      </c>
      <c r="E93" s="201">
        <v>179148553274.54999</v>
      </c>
      <c r="F93" s="4">
        <v>0</v>
      </c>
      <c r="G93" s="4">
        <v>0</v>
      </c>
      <c r="H93" s="4">
        <v>0</v>
      </c>
      <c r="I93" s="4">
        <v>0</v>
      </c>
      <c r="J93" s="4">
        <v>0</v>
      </c>
      <c r="K93" s="4">
        <v>0</v>
      </c>
      <c r="L93" s="4">
        <v>0</v>
      </c>
      <c r="M93" s="4">
        <v>0</v>
      </c>
      <c r="N93" s="4">
        <v>0</v>
      </c>
      <c r="O93" s="4">
        <v>0</v>
      </c>
      <c r="P93" s="4">
        <v>0</v>
      </c>
      <c r="Q93" s="288">
        <v>179148553274.54999</v>
      </c>
    </row>
    <row r="94" spans="2:19" x14ac:dyDescent="0.25">
      <c r="B94" s="155" t="s">
        <v>135</v>
      </c>
      <c r="C94" s="202">
        <v>101617852437.00002</v>
      </c>
      <c r="D94" s="203">
        <v>281378526743.06006</v>
      </c>
      <c r="E94" s="204">
        <v>192308692857.14999</v>
      </c>
      <c r="F94" s="205">
        <v>10196533997.43</v>
      </c>
      <c r="G94" s="206">
        <v>15496509424.360001</v>
      </c>
      <c r="H94" s="204">
        <v>10424575760.800001</v>
      </c>
      <c r="I94" s="205">
        <v>10065459196.729998</v>
      </c>
      <c r="J94" s="206">
        <v>10408916219.499998</v>
      </c>
      <c r="K94" s="204">
        <v>9775588620.869997</v>
      </c>
      <c r="L94" s="205">
        <v>3610646114.4700003</v>
      </c>
      <c r="M94" s="206">
        <v>6954961459.3299999</v>
      </c>
      <c r="N94" s="204">
        <v>3676012792.9300008</v>
      </c>
      <c r="O94" s="205">
        <v>4264926970.2400007</v>
      </c>
      <c r="P94" s="206">
        <v>3542818607.29</v>
      </c>
      <c r="Q94" s="207">
        <v>280725642021.09998</v>
      </c>
      <c r="S94" s="7"/>
    </row>
    <row r="95" spans="2:19" x14ac:dyDescent="0.25">
      <c r="B95" s="80"/>
      <c r="C95" s="7"/>
      <c r="D95" s="7"/>
      <c r="E95" s="7"/>
      <c r="F95" s="7"/>
      <c r="G95" s="7"/>
      <c r="H95" s="7"/>
      <c r="I95" s="7"/>
      <c r="J95" s="7"/>
      <c r="K95" s="7"/>
      <c r="L95" s="7"/>
      <c r="M95" s="7"/>
      <c r="N95" s="7"/>
      <c r="O95" s="7"/>
      <c r="P95" s="7"/>
      <c r="Q95" s="7"/>
    </row>
    <row r="96" spans="2:19" x14ac:dyDescent="0.25">
      <c r="B96" s="155" t="s">
        <v>229</v>
      </c>
      <c r="C96" s="202">
        <v>630933918026.99988</v>
      </c>
      <c r="D96" s="203">
        <v>818206156686.97986</v>
      </c>
      <c r="E96" s="204">
        <v>220871988136.59998</v>
      </c>
      <c r="F96" s="205">
        <v>44476185801.189995</v>
      </c>
      <c r="G96" s="206">
        <v>62654670869.710007</v>
      </c>
      <c r="H96" s="204">
        <v>51575005593.619995</v>
      </c>
      <c r="I96" s="205">
        <v>48193485596.030006</v>
      </c>
      <c r="J96" s="206">
        <v>65105000048.519997</v>
      </c>
      <c r="K96" s="204">
        <v>54130679189.110001</v>
      </c>
      <c r="L96" s="205">
        <v>39790011248.979996</v>
      </c>
      <c r="M96" s="206">
        <v>53240504066.769997</v>
      </c>
      <c r="N96" s="204">
        <v>39690623360.169991</v>
      </c>
      <c r="O96" s="205">
        <v>54208038593.480003</v>
      </c>
      <c r="P96" s="206">
        <v>64554640255.900002</v>
      </c>
      <c r="Q96" s="207">
        <v>798490832760.07996</v>
      </c>
      <c r="S96" s="7"/>
    </row>
    <row r="97" spans="2:17" ht="38.25" customHeight="1" x14ac:dyDescent="0.25">
      <c r="B97" s="364" t="s">
        <v>230</v>
      </c>
      <c r="C97" s="364"/>
      <c r="D97" s="364"/>
      <c r="E97" s="364"/>
      <c r="F97" s="364"/>
      <c r="G97" s="364"/>
      <c r="H97" s="364"/>
      <c r="I97" s="364"/>
      <c r="J97" s="364"/>
      <c r="K97" s="364"/>
      <c r="L97" s="364"/>
      <c r="M97" s="364"/>
      <c r="N97" s="364"/>
      <c r="O97" s="364"/>
      <c r="P97" s="364"/>
      <c r="Q97" s="364"/>
    </row>
    <row r="98" spans="2:17" ht="236.25" x14ac:dyDescent="0.25">
      <c r="B98" s="79" t="s">
        <v>231</v>
      </c>
      <c r="C98" s="8"/>
      <c r="D98" s="8"/>
      <c r="E98" s="8"/>
      <c r="F98" s="8"/>
    </row>
    <row r="99" spans="2:17" x14ac:dyDescent="0.25">
      <c r="B99" s="8"/>
      <c r="C99" s="8"/>
      <c r="D99" s="8"/>
      <c r="E99" s="8"/>
      <c r="F99" s="8"/>
    </row>
    <row r="100" spans="2:17" x14ac:dyDescent="0.25">
      <c r="B100" s="8"/>
      <c r="C100" s="8"/>
      <c r="D100" s="8"/>
      <c r="E100" s="8"/>
      <c r="F100" s="8"/>
    </row>
  </sheetData>
  <mergeCells count="9">
    <mergeCell ref="B97:Q97"/>
    <mergeCell ref="B7:B8"/>
    <mergeCell ref="C7:C8"/>
    <mergeCell ref="E7:Q7"/>
    <mergeCell ref="B2:Q2"/>
    <mergeCell ref="B3:Q3"/>
    <mergeCell ref="B4:Q4"/>
    <mergeCell ref="B5:Q5"/>
    <mergeCell ref="D7:D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S103"/>
  <sheetViews>
    <sheetView showGridLines="0" topLeftCell="A64" zoomScale="89" zoomScaleNormal="89" workbookViewId="0">
      <selection activeCell="D84" sqref="D84"/>
    </sheetView>
  </sheetViews>
  <sheetFormatPr defaultColWidth="11.42578125" defaultRowHeight="15" x14ac:dyDescent="0.25"/>
  <cols>
    <col min="1" max="1" width="6.85546875" customWidth="1"/>
    <col min="2" max="2" width="80.42578125" customWidth="1"/>
    <col min="3" max="3" width="14.140625" style="83" customWidth="1"/>
    <col min="4" max="4" width="15.42578125" style="83" customWidth="1"/>
    <col min="5" max="5" width="11.42578125" customWidth="1"/>
    <col min="6" max="6" width="10.28515625" bestFit="1" customWidth="1"/>
    <col min="7" max="7" width="10" customWidth="1"/>
    <col min="8" max="8" width="10.42578125" customWidth="1"/>
    <col min="9" max="9" width="10.28515625" customWidth="1"/>
    <col min="10" max="10" width="10.7109375" customWidth="1"/>
    <col min="11" max="11" width="10.85546875" customWidth="1"/>
    <col min="12" max="12" width="10" customWidth="1"/>
    <col min="13" max="13" width="11.140625" customWidth="1"/>
    <col min="14" max="15" width="10.28515625" customWidth="1"/>
    <col min="16" max="16" width="10.42578125" customWidth="1"/>
    <col min="17" max="17" width="13.28515625" style="83" customWidth="1"/>
    <col min="18" max="20" width="14.85546875" customWidth="1"/>
  </cols>
  <sheetData>
    <row r="2" spans="1:19" ht="28.5" x14ac:dyDescent="0.25">
      <c r="B2" s="344" t="s">
        <v>0</v>
      </c>
      <c r="C2" s="345"/>
      <c r="D2" s="345"/>
      <c r="E2" s="345"/>
      <c r="F2" s="345"/>
      <c r="G2" s="345"/>
      <c r="H2" s="345"/>
      <c r="I2" s="345"/>
      <c r="J2" s="345"/>
      <c r="K2" s="345"/>
      <c r="L2" s="345"/>
      <c r="M2" s="345"/>
      <c r="N2" s="345"/>
      <c r="O2" s="345"/>
      <c r="P2" s="345"/>
      <c r="Q2" s="345"/>
    </row>
    <row r="3" spans="1:19" ht="21" x14ac:dyDescent="0.25">
      <c r="A3" s="1"/>
      <c r="B3" s="346" t="s">
        <v>1</v>
      </c>
      <c r="C3" s="347"/>
      <c r="D3" s="347"/>
      <c r="E3" s="347"/>
      <c r="F3" s="347"/>
      <c r="G3" s="347"/>
      <c r="H3" s="347"/>
      <c r="I3" s="347"/>
      <c r="J3" s="347"/>
      <c r="K3" s="347"/>
      <c r="L3" s="347"/>
      <c r="M3" s="347"/>
      <c r="N3" s="347"/>
      <c r="O3" s="347"/>
      <c r="P3" s="347"/>
      <c r="Q3" s="347"/>
    </row>
    <row r="4" spans="1:19" ht="15.75" x14ac:dyDescent="0.25">
      <c r="A4" s="1"/>
      <c r="B4" s="348" t="s">
        <v>2</v>
      </c>
      <c r="C4" s="349"/>
      <c r="D4" s="349"/>
      <c r="E4" s="349"/>
      <c r="F4" s="349"/>
      <c r="G4" s="349"/>
      <c r="H4" s="349"/>
      <c r="I4" s="349"/>
      <c r="J4" s="349"/>
      <c r="K4" s="349"/>
      <c r="L4" s="349"/>
      <c r="M4" s="349"/>
      <c r="N4" s="349"/>
      <c r="O4" s="349"/>
      <c r="P4" s="349"/>
      <c r="Q4" s="349"/>
    </row>
    <row r="5" spans="1:19" x14ac:dyDescent="0.25">
      <c r="A5" s="1"/>
      <c r="B5" s="350" t="s">
        <v>3</v>
      </c>
      <c r="C5" s="351"/>
      <c r="D5" s="351"/>
      <c r="E5" s="351"/>
      <c r="F5" s="351"/>
      <c r="G5" s="351"/>
      <c r="H5" s="351"/>
      <c r="I5" s="351"/>
      <c r="J5" s="351"/>
      <c r="K5" s="351"/>
      <c r="L5" s="351"/>
      <c r="M5" s="351"/>
      <c r="N5" s="351"/>
      <c r="O5" s="351"/>
      <c r="P5" s="351"/>
      <c r="Q5" s="351"/>
    </row>
    <row r="6" spans="1:19" x14ac:dyDescent="0.25">
      <c r="A6" s="1"/>
      <c r="B6" s="2" t="s">
        <v>232</v>
      </c>
      <c r="C6" s="100"/>
      <c r="D6" s="100"/>
      <c r="F6" s="76"/>
      <c r="G6" s="76"/>
      <c r="H6" s="76"/>
      <c r="I6" s="76"/>
      <c r="J6" s="76"/>
      <c r="K6" s="76"/>
      <c r="L6" s="76"/>
      <c r="M6" s="76"/>
      <c r="N6" s="76"/>
      <c r="O6" s="76"/>
      <c r="P6" s="76"/>
      <c r="Q6" s="99" t="s">
        <v>5</v>
      </c>
    </row>
    <row r="7" spans="1:19" ht="15" customHeight="1" x14ac:dyDescent="0.25">
      <c r="B7" s="352" t="s">
        <v>6</v>
      </c>
      <c r="C7" s="365" t="s">
        <v>233</v>
      </c>
      <c r="D7" s="366" t="s">
        <v>8</v>
      </c>
      <c r="E7" s="359" t="s">
        <v>9</v>
      </c>
      <c r="F7" s="359"/>
      <c r="G7" s="359"/>
      <c r="H7" s="359"/>
      <c r="I7" s="359"/>
      <c r="J7" s="359"/>
      <c r="K7" s="359"/>
      <c r="L7" s="359"/>
      <c r="M7" s="359"/>
      <c r="N7" s="359"/>
      <c r="O7" s="359"/>
      <c r="P7" s="359"/>
      <c r="Q7" s="359"/>
    </row>
    <row r="8" spans="1:19" ht="30" customHeight="1" x14ac:dyDescent="0.25">
      <c r="B8" s="352"/>
      <c r="C8" s="365"/>
      <c r="D8" s="367"/>
      <c r="E8" s="98" t="s">
        <v>10</v>
      </c>
      <c r="F8" s="97" t="s">
        <v>11</v>
      </c>
      <c r="G8" s="96" t="s">
        <v>12</v>
      </c>
      <c r="H8" s="98" t="s">
        <v>13</v>
      </c>
      <c r="I8" s="97" t="s">
        <v>14</v>
      </c>
      <c r="J8" s="96" t="s">
        <v>15</v>
      </c>
      <c r="K8" s="98" t="s">
        <v>16</v>
      </c>
      <c r="L8" s="97" t="s">
        <v>17</v>
      </c>
      <c r="M8" s="96" t="s">
        <v>18</v>
      </c>
      <c r="N8" s="98" t="s">
        <v>19</v>
      </c>
      <c r="O8" s="97" t="s">
        <v>20</v>
      </c>
      <c r="P8" s="96" t="s">
        <v>21</v>
      </c>
      <c r="Q8" s="95" t="s">
        <v>22</v>
      </c>
    </row>
    <row r="9" spans="1:19" x14ac:dyDescent="0.25">
      <c r="B9" s="41" t="s">
        <v>139</v>
      </c>
      <c r="C9" s="291">
        <v>139921867662</v>
      </c>
      <c r="D9" s="291">
        <v>152839647529.20023</v>
      </c>
      <c r="E9" s="291">
        <v>10939536256.970047</v>
      </c>
      <c r="F9" s="291">
        <v>12235308211.290007</v>
      </c>
      <c r="G9" s="291">
        <v>12196344972.260046</v>
      </c>
      <c r="H9" s="291">
        <v>12185614843.940035</v>
      </c>
      <c r="I9" s="291">
        <v>11623733014.620008</v>
      </c>
      <c r="J9" s="291">
        <v>11624285200.490049</v>
      </c>
      <c r="K9" s="291">
        <v>11674447344.790043</v>
      </c>
      <c r="L9" s="291">
        <v>11656945434.020039</v>
      </c>
      <c r="M9" s="291">
        <v>11749246491.940067</v>
      </c>
      <c r="N9" s="291">
        <v>11734696767.210077</v>
      </c>
      <c r="O9" s="291">
        <v>14563432315.720036</v>
      </c>
      <c r="P9" s="291">
        <v>19233577148.85997</v>
      </c>
      <c r="Q9" s="291">
        <v>151417168002.11044</v>
      </c>
      <c r="R9" s="75"/>
      <c r="S9" s="75"/>
    </row>
    <row r="10" spans="1:19" x14ac:dyDescent="0.25">
      <c r="B10" s="39" t="s">
        <v>140</v>
      </c>
      <c r="C10" s="292">
        <v>115895581096</v>
      </c>
      <c r="D10" s="292">
        <v>125501469070.58003</v>
      </c>
      <c r="E10" s="292">
        <v>9063287810.3600101</v>
      </c>
      <c r="F10" s="292">
        <v>9975847865.8700027</v>
      </c>
      <c r="G10" s="292">
        <v>9945285221.9400005</v>
      </c>
      <c r="H10" s="292">
        <v>9933793136.1099987</v>
      </c>
      <c r="I10" s="292">
        <v>9562495545.3500023</v>
      </c>
      <c r="J10" s="292">
        <v>9502341508.3399982</v>
      </c>
      <c r="K10" s="292">
        <v>9575909866.5599976</v>
      </c>
      <c r="L10" s="292">
        <v>9515741444.9100018</v>
      </c>
      <c r="M10" s="292">
        <v>9608971879.5099964</v>
      </c>
      <c r="N10" s="292">
        <v>9599340316.5800095</v>
      </c>
      <c r="O10" s="292">
        <v>12410529969.860008</v>
      </c>
      <c r="P10" s="292">
        <v>15835388777.300003</v>
      </c>
      <c r="Q10" s="292">
        <v>124528933342.69003</v>
      </c>
      <c r="R10" s="75"/>
      <c r="S10" s="75"/>
    </row>
    <row r="11" spans="1:19" x14ac:dyDescent="0.25">
      <c r="B11" s="39" t="s">
        <v>141</v>
      </c>
      <c r="C11" s="292">
        <v>8430257659.000001</v>
      </c>
      <c r="D11" s="292">
        <v>10029750470.799997</v>
      </c>
      <c r="E11" s="292">
        <v>560428471.57999969</v>
      </c>
      <c r="F11" s="292">
        <v>872223661.24000037</v>
      </c>
      <c r="G11" s="292">
        <v>806619433.20000005</v>
      </c>
      <c r="H11" s="292">
        <v>760272281.99999988</v>
      </c>
      <c r="I11" s="292">
        <v>664676952.10000026</v>
      </c>
      <c r="J11" s="292">
        <v>723102726.57000005</v>
      </c>
      <c r="K11" s="292">
        <v>660828093.73999989</v>
      </c>
      <c r="L11" s="292">
        <v>731351126.2900002</v>
      </c>
      <c r="M11" s="292">
        <v>712324483.88999987</v>
      </c>
      <c r="N11" s="292">
        <v>660429364.22000003</v>
      </c>
      <c r="O11" s="292">
        <v>706218791.36000013</v>
      </c>
      <c r="P11" s="292">
        <v>1946941247.2400002</v>
      </c>
      <c r="Q11" s="292">
        <v>9805416633.4300003</v>
      </c>
      <c r="R11" s="75"/>
      <c r="S11" s="75"/>
    </row>
    <row r="12" spans="1:19" x14ac:dyDescent="0.25">
      <c r="B12" s="39" t="s">
        <v>142</v>
      </c>
      <c r="C12" s="292">
        <v>1256507742</v>
      </c>
      <c r="D12" s="292">
        <v>1295054397.0899999</v>
      </c>
      <c r="E12" s="292">
        <v>97958326.599999994</v>
      </c>
      <c r="F12" s="292">
        <v>130420032.14999999</v>
      </c>
      <c r="G12" s="292">
        <v>116491009.84</v>
      </c>
      <c r="H12" s="292">
        <v>121593643.11</v>
      </c>
      <c r="I12" s="292">
        <v>101273363.58000001</v>
      </c>
      <c r="J12" s="292">
        <v>103531369.02999999</v>
      </c>
      <c r="K12" s="292">
        <v>101018533.69999999</v>
      </c>
      <c r="L12" s="292">
        <v>100854667.78999999</v>
      </c>
      <c r="M12" s="292">
        <v>101308053.96999998</v>
      </c>
      <c r="N12" s="292">
        <v>102153113.7</v>
      </c>
      <c r="O12" s="292">
        <v>103738504.72999999</v>
      </c>
      <c r="P12" s="292">
        <v>109170652.08</v>
      </c>
      <c r="Q12" s="292">
        <v>1289511270.28</v>
      </c>
      <c r="R12" s="75"/>
      <c r="S12" s="75"/>
    </row>
    <row r="13" spans="1:19" x14ac:dyDescent="0.25">
      <c r="B13" s="39" t="s">
        <v>143</v>
      </c>
      <c r="C13" s="292">
        <v>593889639</v>
      </c>
      <c r="D13" s="292">
        <v>498711268.89999998</v>
      </c>
      <c r="E13" s="292">
        <v>17145458</v>
      </c>
      <c r="F13" s="292">
        <v>17010458</v>
      </c>
      <c r="G13" s="292">
        <v>17123458</v>
      </c>
      <c r="H13" s="292">
        <v>83120005.480000004</v>
      </c>
      <c r="I13" s="292">
        <v>19031458</v>
      </c>
      <c r="J13" s="292">
        <v>17013958</v>
      </c>
      <c r="K13" s="292">
        <v>65828660.139999993</v>
      </c>
      <c r="L13" s="292">
        <v>23715408</v>
      </c>
      <c r="M13" s="292">
        <v>38417058</v>
      </c>
      <c r="N13" s="292">
        <v>85308728.439999998</v>
      </c>
      <c r="O13" s="292">
        <v>45891085.009999998</v>
      </c>
      <c r="P13" s="292">
        <v>32611972.489999998</v>
      </c>
      <c r="Q13" s="292">
        <v>462217707.56</v>
      </c>
      <c r="R13" s="75"/>
      <c r="S13" s="75"/>
    </row>
    <row r="14" spans="1:19" x14ac:dyDescent="0.25">
      <c r="B14" s="39" t="s">
        <v>144</v>
      </c>
      <c r="C14" s="292">
        <v>13745631526</v>
      </c>
      <c r="D14" s="292">
        <v>15514662321.829992</v>
      </c>
      <c r="E14" s="292">
        <v>1200716190.4299965</v>
      </c>
      <c r="F14" s="292">
        <v>1239806194.0299971</v>
      </c>
      <c r="G14" s="292">
        <v>1310825849.2799981</v>
      </c>
      <c r="H14" s="292">
        <v>1286835777.2399986</v>
      </c>
      <c r="I14" s="292">
        <v>1276255695.5899985</v>
      </c>
      <c r="J14" s="292">
        <v>1278295638.5499973</v>
      </c>
      <c r="K14" s="292">
        <v>1270862190.6499989</v>
      </c>
      <c r="L14" s="292">
        <v>1285282787.0299942</v>
      </c>
      <c r="M14" s="292">
        <v>1288225016.5699999</v>
      </c>
      <c r="N14" s="292">
        <v>1287465244.2699957</v>
      </c>
      <c r="O14" s="292">
        <v>1297053964.7599988</v>
      </c>
      <c r="P14" s="292">
        <v>1309464499.7499981</v>
      </c>
      <c r="Q14" s="292">
        <v>15331089048.149969</v>
      </c>
      <c r="R14" s="75"/>
      <c r="S14" s="75"/>
    </row>
    <row r="15" spans="1:19" x14ac:dyDescent="0.25">
      <c r="B15" s="41" t="s">
        <v>145</v>
      </c>
      <c r="C15" s="291">
        <v>27205734525</v>
      </c>
      <c r="D15" s="291">
        <v>28231698559.909988</v>
      </c>
      <c r="E15" s="291">
        <v>1354488965.6799991</v>
      </c>
      <c r="F15" s="291">
        <v>2729633834.1500015</v>
      </c>
      <c r="G15" s="291">
        <v>2544875262.7200007</v>
      </c>
      <c r="H15" s="291">
        <v>2034158666.5399976</v>
      </c>
      <c r="I15" s="291">
        <v>1783962304.0400016</v>
      </c>
      <c r="J15" s="291">
        <v>1746171360.3700008</v>
      </c>
      <c r="K15" s="291">
        <v>1719033169.2200012</v>
      </c>
      <c r="L15" s="291">
        <v>1806836977.9099996</v>
      </c>
      <c r="M15" s="291">
        <v>1901239981.7700007</v>
      </c>
      <c r="N15" s="291">
        <v>1731561870.4299994</v>
      </c>
      <c r="O15" s="291">
        <v>2074310217.5400009</v>
      </c>
      <c r="P15" s="291">
        <v>3885401306.2699957</v>
      </c>
      <c r="Q15" s="291">
        <v>25311673916.639999</v>
      </c>
      <c r="R15" s="75"/>
      <c r="S15" s="75"/>
    </row>
    <row r="16" spans="1:19" x14ac:dyDescent="0.25">
      <c r="B16" s="39" t="s">
        <v>146</v>
      </c>
      <c r="C16" s="292">
        <v>5101048102</v>
      </c>
      <c r="D16" s="292">
        <v>5179439394.9900017</v>
      </c>
      <c r="E16" s="292">
        <v>350402319.41999984</v>
      </c>
      <c r="F16" s="292">
        <v>478366377.24999988</v>
      </c>
      <c r="G16" s="292">
        <v>473169883.40999985</v>
      </c>
      <c r="H16" s="292">
        <v>426797852.32000005</v>
      </c>
      <c r="I16" s="292">
        <v>387813090.07999974</v>
      </c>
      <c r="J16" s="292">
        <v>308865751.64000005</v>
      </c>
      <c r="K16" s="292">
        <v>344247327.29999989</v>
      </c>
      <c r="L16" s="292">
        <v>425634216.44999999</v>
      </c>
      <c r="M16" s="292">
        <v>439608589.8999998</v>
      </c>
      <c r="N16" s="292">
        <v>474776323.39000005</v>
      </c>
      <c r="O16" s="292">
        <v>402840541.92999989</v>
      </c>
      <c r="P16" s="292">
        <v>435105822.26999974</v>
      </c>
      <c r="Q16" s="292">
        <v>4947628095.3599987</v>
      </c>
      <c r="R16" s="75"/>
      <c r="S16" s="75"/>
    </row>
    <row r="17" spans="2:19" x14ac:dyDescent="0.25">
      <c r="B17" s="39" t="s">
        <v>147</v>
      </c>
      <c r="C17" s="292">
        <v>3822069287</v>
      </c>
      <c r="D17" s="292">
        <v>4171774541.500001</v>
      </c>
      <c r="E17" s="292">
        <v>486903306.63999993</v>
      </c>
      <c r="F17" s="292">
        <v>691865030.60000002</v>
      </c>
      <c r="G17" s="292">
        <v>426272260.03000003</v>
      </c>
      <c r="H17" s="292">
        <v>308592337.61000007</v>
      </c>
      <c r="I17" s="292">
        <v>170791871.73999998</v>
      </c>
      <c r="J17" s="292">
        <v>199014861.94000006</v>
      </c>
      <c r="K17" s="292">
        <v>416653947.64999986</v>
      </c>
      <c r="L17" s="292">
        <v>225032654.12000003</v>
      </c>
      <c r="M17" s="292">
        <v>169408221.71999991</v>
      </c>
      <c r="N17" s="292">
        <v>174537619.29999995</v>
      </c>
      <c r="O17" s="292">
        <v>195595701.99000001</v>
      </c>
      <c r="P17" s="292">
        <v>465953826.18000001</v>
      </c>
      <c r="Q17" s="292">
        <v>3930621639.5199995</v>
      </c>
      <c r="R17" s="75"/>
      <c r="S17" s="75"/>
    </row>
    <row r="18" spans="2:19" x14ac:dyDescent="0.25">
      <c r="B18" s="39" t="s">
        <v>148</v>
      </c>
      <c r="C18" s="292">
        <v>2843906393</v>
      </c>
      <c r="D18" s="292">
        <v>2539274840.380002</v>
      </c>
      <c r="E18" s="292">
        <v>87618414.960000008</v>
      </c>
      <c r="F18" s="292">
        <v>176564842.41999996</v>
      </c>
      <c r="G18" s="292">
        <v>192439805.22999999</v>
      </c>
      <c r="H18" s="292">
        <v>158346982.79999998</v>
      </c>
      <c r="I18" s="292">
        <v>154651021.63</v>
      </c>
      <c r="J18" s="292">
        <v>149512592.82999998</v>
      </c>
      <c r="K18" s="292">
        <v>151098334.82999998</v>
      </c>
      <c r="L18" s="292">
        <v>165375681.19</v>
      </c>
      <c r="M18" s="292">
        <v>183543976.66999999</v>
      </c>
      <c r="N18" s="292">
        <v>152586700.32999992</v>
      </c>
      <c r="O18" s="292">
        <v>171221957.40000001</v>
      </c>
      <c r="P18" s="292">
        <v>377778486.44</v>
      </c>
      <c r="Q18" s="292">
        <v>2120738796.73</v>
      </c>
      <c r="R18" s="75"/>
      <c r="S18" s="75"/>
    </row>
    <row r="19" spans="2:19" x14ac:dyDescent="0.25">
      <c r="B19" s="39" t="s">
        <v>149</v>
      </c>
      <c r="C19" s="292">
        <v>1093571450</v>
      </c>
      <c r="D19" s="292">
        <v>1131089184.5400002</v>
      </c>
      <c r="E19" s="292">
        <v>6411342.6099999994</v>
      </c>
      <c r="F19" s="292">
        <v>72471683.560000032</v>
      </c>
      <c r="G19" s="292">
        <v>94401637.539999977</v>
      </c>
      <c r="H19" s="292">
        <v>98479439.579999983</v>
      </c>
      <c r="I19" s="292">
        <v>121003421.34</v>
      </c>
      <c r="J19" s="292">
        <v>41963454.530000016</v>
      </c>
      <c r="K19" s="292">
        <v>116432405.10999998</v>
      </c>
      <c r="L19" s="292">
        <v>85635767.040000021</v>
      </c>
      <c r="M19" s="292">
        <v>59070054.850000009</v>
      </c>
      <c r="N19" s="292">
        <v>111184247.47999999</v>
      </c>
      <c r="O19" s="292">
        <v>76153410.580000013</v>
      </c>
      <c r="P19" s="292">
        <v>125257956.27999997</v>
      </c>
      <c r="Q19" s="292">
        <v>1008464820.5000001</v>
      </c>
      <c r="R19" s="75"/>
      <c r="S19" s="75"/>
    </row>
    <row r="20" spans="2:19" x14ac:dyDescent="0.25">
      <c r="B20" s="39" t="s">
        <v>150</v>
      </c>
      <c r="C20" s="292">
        <v>2915067428</v>
      </c>
      <c r="D20" s="292">
        <v>3249383408.9800043</v>
      </c>
      <c r="E20" s="292">
        <v>151906628.56999996</v>
      </c>
      <c r="F20" s="292">
        <v>366882114.74999994</v>
      </c>
      <c r="G20" s="292">
        <v>262514131.57999986</v>
      </c>
      <c r="H20" s="292">
        <v>241758890.22999996</v>
      </c>
      <c r="I20" s="292">
        <v>180721553.61999989</v>
      </c>
      <c r="J20" s="292">
        <v>342429623.56</v>
      </c>
      <c r="K20" s="292">
        <v>209826214.05000001</v>
      </c>
      <c r="L20" s="292">
        <v>241329888.67000002</v>
      </c>
      <c r="M20" s="292">
        <v>237979910.73999998</v>
      </c>
      <c r="N20" s="292">
        <v>213265052.83000004</v>
      </c>
      <c r="O20" s="292">
        <v>288724573.71000016</v>
      </c>
      <c r="P20" s="292">
        <v>330145610.19000018</v>
      </c>
      <c r="Q20" s="292">
        <v>3067484192.5</v>
      </c>
      <c r="R20" s="75"/>
      <c r="S20" s="75"/>
    </row>
    <row r="21" spans="2:19" x14ac:dyDescent="0.25">
      <c r="B21" s="39" t="s">
        <v>151</v>
      </c>
      <c r="C21" s="292">
        <v>1684575146</v>
      </c>
      <c r="D21" s="292">
        <v>2010690752.9599998</v>
      </c>
      <c r="E21" s="292">
        <v>87699329.109999999</v>
      </c>
      <c r="F21" s="292">
        <v>134925457.49000001</v>
      </c>
      <c r="G21" s="292">
        <v>220332361.69999996</v>
      </c>
      <c r="H21" s="292">
        <v>115592654.88000004</v>
      </c>
      <c r="I21" s="292">
        <v>150703609.80999997</v>
      </c>
      <c r="J21" s="292">
        <v>146123335.06999999</v>
      </c>
      <c r="K21" s="292">
        <v>124948719.3</v>
      </c>
      <c r="L21" s="292">
        <v>147721098.93999997</v>
      </c>
      <c r="M21" s="292">
        <v>213807581.28999999</v>
      </c>
      <c r="N21" s="292">
        <v>110197484.07000002</v>
      </c>
      <c r="O21" s="292">
        <v>254991001.92000005</v>
      </c>
      <c r="P21" s="292">
        <v>189300493.25</v>
      </c>
      <c r="Q21" s="292">
        <v>1896343126.8300002</v>
      </c>
      <c r="R21" s="75"/>
      <c r="S21" s="75"/>
    </row>
    <row r="22" spans="2:19" x14ac:dyDescent="0.25">
      <c r="B22" s="39" t="s">
        <v>152</v>
      </c>
      <c r="C22" s="292">
        <v>2670674866</v>
      </c>
      <c r="D22" s="292">
        <v>1894660728.1800048</v>
      </c>
      <c r="E22" s="292">
        <v>18595876.219999999</v>
      </c>
      <c r="F22" s="292">
        <v>192272090.00999975</v>
      </c>
      <c r="G22" s="292">
        <v>260250106.20999989</v>
      </c>
      <c r="H22" s="292">
        <v>154026913.29999995</v>
      </c>
      <c r="I22" s="292">
        <v>109179432.35000007</v>
      </c>
      <c r="J22" s="292">
        <v>86640439.459999919</v>
      </c>
      <c r="K22" s="292">
        <v>48090298.460000008</v>
      </c>
      <c r="L22" s="292">
        <v>132884962.66999994</v>
      </c>
      <c r="M22" s="292">
        <v>88523183.26000002</v>
      </c>
      <c r="N22" s="292">
        <v>75248658.390000001</v>
      </c>
      <c r="O22" s="292">
        <v>126769202.13999997</v>
      </c>
      <c r="P22" s="292">
        <v>353223947.05000019</v>
      </c>
      <c r="Q22" s="292">
        <v>1645705109.5199997</v>
      </c>
      <c r="R22" s="75"/>
      <c r="S22" s="75"/>
    </row>
    <row r="23" spans="2:19" x14ac:dyDescent="0.25">
      <c r="B23" s="39" t="s">
        <v>153</v>
      </c>
      <c r="C23" s="292">
        <v>7074821853</v>
      </c>
      <c r="D23" s="292">
        <v>8055385708.3800125</v>
      </c>
      <c r="E23" s="292">
        <v>164951748.14999995</v>
      </c>
      <c r="F23" s="292">
        <v>616286238.07000041</v>
      </c>
      <c r="G23" s="292">
        <v>615495077.0200001</v>
      </c>
      <c r="H23" s="292">
        <v>530563595.82000005</v>
      </c>
      <c r="I23" s="292">
        <v>509098303.47000021</v>
      </c>
      <c r="J23" s="292">
        <v>471621301.34000003</v>
      </c>
      <c r="K23" s="292">
        <v>307735922.5200001</v>
      </c>
      <c r="L23" s="292">
        <v>383222708.82999963</v>
      </c>
      <c r="M23" s="292">
        <v>509298463.33999991</v>
      </c>
      <c r="N23" s="292">
        <v>419765784.64000005</v>
      </c>
      <c r="O23" s="292">
        <v>558013827.87</v>
      </c>
      <c r="P23" s="292">
        <v>1608635164.609998</v>
      </c>
      <c r="Q23" s="292">
        <v>6694688135.6799984</v>
      </c>
      <c r="R23" s="75"/>
      <c r="S23" s="75"/>
    </row>
    <row r="24" spans="2:19" x14ac:dyDescent="0.25">
      <c r="B24" s="41" t="s">
        <v>154</v>
      </c>
      <c r="C24" s="291">
        <v>33623184986</v>
      </c>
      <c r="D24" s="291">
        <v>25799474886.329849</v>
      </c>
      <c r="E24" s="291">
        <v>592840148.46999931</v>
      </c>
      <c r="F24" s="291">
        <v>1969552520.6700003</v>
      </c>
      <c r="G24" s="291">
        <v>2836822825.5999961</v>
      </c>
      <c r="H24" s="291">
        <v>1719113089.6100013</v>
      </c>
      <c r="I24" s="291">
        <v>2324861662.2299976</v>
      </c>
      <c r="J24" s="291">
        <v>1612987186.2500024</v>
      </c>
      <c r="K24" s="291">
        <v>1427538165.4700012</v>
      </c>
      <c r="L24" s="291">
        <v>1523039321.3199997</v>
      </c>
      <c r="M24" s="291">
        <v>1868961858.3000031</v>
      </c>
      <c r="N24" s="291">
        <v>1529294302.7800014</v>
      </c>
      <c r="O24" s="291">
        <v>1846433325.2500043</v>
      </c>
      <c r="P24" s="291">
        <v>4725997181.600008</v>
      </c>
      <c r="Q24" s="291">
        <v>23977441587.550014</v>
      </c>
      <c r="R24" s="75"/>
      <c r="S24" s="75"/>
    </row>
    <row r="25" spans="2:19" x14ac:dyDescent="0.25">
      <c r="B25" s="39" t="s">
        <v>155</v>
      </c>
      <c r="C25" s="292">
        <v>6260619391</v>
      </c>
      <c r="D25" s="292">
        <v>7176607995.8600006</v>
      </c>
      <c r="E25" s="292">
        <v>156044755.91</v>
      </c>
      <c r="F25" s="292">
        <v>420838729.00000012</v>
      </c>
      <c r="G25" s="292">
        <v>655202692.39999938</v>
      </c>
      <c r="H25" s="292">
        <v>480496626.08999974</v>
      </c>
      <c r="I25" s="292">
        <v>792585838.70000076</v>
      </c>
      <c r="J25" s="292">
        <v>341565881.5800001</v>
      </c>
      <c r="K25" s="292">
        <v>307879974.80999994</v>
      </c>
      <c r="L25" s="292">
        <v>382630416.00000036</v>
      </c>
      <c r="M25" s="292">
        <v>367102048.10000002</v>
      </c>
      <c r="N25" s="292">
        <v>353791061.27999973</v>
      </c>
      <c r="O25" s="292">
        <v>420530014.88000023</v>
      </c>
      <c r="P25" s="292">
        <v>2231258150.6799998</v>
      </c>
      <c r="Q25" s="292">
        <v>6909926189.4300003</v>
      </c>
      <c r="R25" s="75"/>
      <c r="S25" s="75"/>
    </row>
    <row r="26" spans="2:19" x14ac:dyDescent="0.25">
      <c r="B26" s="39" t="s">
        <v>156</v>
      </c>
      <c r="C26" s="292">
        <v>1220062878</v>
      </c>
      <c r="D26" s="292">
        <v>820876054.62999964</v>
      </c>
      <c r="E26" s="292">
        <v>3541123.35</v>
      </c>
      <c r="F26" s="292">
        <v>88200585.909999982</v>
      </c>
      <c r="G26" s="292">
        <v>118329743.78000003</v>
      </c>
      <c r="H26" s="292">
        <v>39210341.020000003</v>
      </c>
      <c r="I26" s="292">
        <v>100500393.86000007</v>
      </c>
      <c r="J26" s="292">
        <v>59314321.060000017</v>
      </c>
      <c r="K26" s="292">
        <v>18348677.32</v>
      </c>
      <c r="L26" s="292">
        <v>92305337.850000024</v>
      </c>
      <c r="M26" s="292">
        <v>26425763.980000004</v>
      </c>
      <c r="N26" s="292">
        <v>18580776.530000001</v>
      </c>
      <c r="O26" s="292">
        <v>57024043.480000019</v>
      </c>
      <c r="P26" s="292">
        <v>118609983.09999996</v>
      </c>
      <c r="Q26" s="292">
        <v>740391091.24000013</v>
      </c>
      <c r="R26" s="75"/>
      <c r="S26" s="75"/>
    </row>
    <row r="27" spans="2:19" x14ac:dyDescent="0.25">
      <c r="B27" s="39" t="s">
        <v>157</v>
      </c>
      <c r="C27" s="292">
        <v>3209125407</v>
      </c>
      <c r="D27" s="292">
        <v>2506617078.0200019</v>
      </c>
      <c r="E27" s="292">
        <v>37770930.610000014</v>
      </c>
      <c r="F27" s="292">
        <v>538189015.26999986</v>
      </c>
      <c r="G27" s="292">
        <v>287769606.04999995</v>
      </c>
      <c r="H27" s="292">
        <v>378077785.73999983</v>
      </c>
      <c r="I27" s="292">
        <v>177872550.45000011</v>
      </c>
      <c r="J27" s="292">
        <v>124453867.74999999</v>
      </c>
      <c r="K27" s="292">
        <v>83786361.159999967</v>
      </c>
      <c r="L27" s="292">
        <v>81243753.390000015</v>
      </c>
      <c r="M27" s="292">
        <v>91287094.779999956</v>
      </c>
      <c r="N27" s="292">
        <v>183166544.90000001</v>
      </c>
      <c r="O27" s="292">
        <v>264144079.79000002</v>
      </c>
      <c r="P27" s="292">
        <v>108024322.05999997</v>
      </c>
      <c r="Q27" s="292">
        <v>2355785911.9499998</v>
      </c>
      <c r="R27" s="75"/>
      <c r="S27" s="75"/>
    </row>
    <row r="28" spans="2:19" x14ac:dyDescent="0.25">
      <c r="B28" s="39" t="s">
        <v>158</v>
      </c>
      <c r="C28" s="292">
        <v>4378922337</v>
      </c>
      <c r="D28" s="292">
        <v>4902125485.7500029</v>
      </c>
      <c r="E28" s="292">
        <v>68811069.25</v>
      </c>
      <c r="F28" s="292">
        <v>187967626.26999998</v>
      </c>
      <c r="G28" s="292">
        <v>825603151.94000006</v>
      </c>
      <c r="H28" s="292">
        <v>286770434.3300001</v>
      </c>
      <c r="I28" s="292">
        <v>467671494.13000005</v>
      </c>
      <c r="J28" s="292">
        <v>334231106.37</v>
      </c>
      <c r="K28" s="292">
        <v>452094848.10000002</v>
      </c>
      <c r="L28" s="292">
        <v>225774275.49000001</v>
      </c>
      <c r="M28" s="292">
        <v>631128132.56999981</v>
      </c>
      <c r="N28" s="292">
        <v>224053702.59000003</v>
      </c>
      <c r="O28" s="292">
        <v>440323235.44000006</v>
      </c>
      <c r="P28" s="292">
        <v>587847904.26000011</v>
      </c>
      <c r="Q28" s="292">
        <v>4732276980.7399998</v>
      </c>
      <c r="R28" s="75"/>
      <c r="S28" s="75"/>
    </row>
    <row r="29" spans="2:19" x14ac:dyDescent="0.25">
      <c r="B29" s="39" t="s">
        <v>159</v>
      </c>
      <c r="C29" s="292">
        <v>512331666.00000006</v>
      </c>
      <c r="D29" s="292">
        <v>666374712.31999958</v>
      </c>
      <c r="E29" s="292">
        <v>4636796.03</v>
      </c>
      <c r="F29" s="292">
        <v>59819511.640000015</v>
      </c>
      <c r="G29" s="292">
        <v>84099672.389999926</v>
      </c>
      <c r="H29" s="292">
        <v>38218308.779999986</v>
      </c>
      <c r="I29" s="292">
        <v>30628861.139999993</v>
      </c>
      <c r="J29" s="292">
        <v>43614838.340000011</v>
      </c>
      <c r="K29" s="292">
        <v>41790999.420000002</v>
      </c>
      <c r="L29" s="292">
        <v>54863435.729999952</v>
      </c>
      <c r="M29" s="292">
        <v>34743866.889999993</v>
      </c>
      <c r="N29" s="292">
        <v>45670600.710000008</v>
      </c>
      <c r="O29" s="292">
        <v>31770316.099999987</v>
      </c>
      <c r="P29" s="292">
        <v>87088944.980000004</v>
      </c>
      <c r="Q29" s="292">
        <v>556946152.14999998</v>
      </c>
      <c r="R29" s="75"/>
      <c r="S29" s="75"/>
    </row>
    <row r="30" spans="2:19" x14ac:dyDescent="0.25">
      <c r="B30" s="39" t="s">
        <v>160</v>
      </c>
      <c r="C30" s="292">
        <v>350070429</v>
      </c>
      <c r="D30" s="292">
        <v>519579594.15999985</v>
      </c>
      <c r="E30" s="292">
        <v>33991524.470000006</v>
      </c>
      <c r="F30" s="292">
        <v>21057479.79000001</v>
      </c>
      <c r="G30" s="292">
        <v>53908137.770000048</v>
      </c>
      <c r="H30" s="292">
        <v>16965485.140000004</v>
      </c>
      <c r="I30" s="292">
        <v>27842450.770000007</v>
      </c>
      <c r="J30" s="292">
        <v>17925461.430000003</v>
      </c>
      <c r="K30" s="292">
        <v>9515144.370000001</v>
      </c>
      <c r="L30" s="292">
        <v>35488005.650000006</v>
      </c>
      <c r="M30" s="292">
        <v>17357601.290000003</v>
      </c>
      <c r="N30" s="292">
        <v>7343599.9599999944</v>
      </c>
      <c r="O30" s="292">
        <v>25413068.649999995</v>
      </c>
      <c r="P30" s="292">
        <v>57002198.319999963</v>
      </c>
      <c r="Q30" s="292">
        <v>323810157.61000001</v>
      </c>
      <c r="R30" s="75"/>
      <c r="S30" s="75"/>
    </row>
    <row r="31" spans="2:19" x14ac:dyDescent="0.25">
      <c r="B31" s="39" t="s">
        <v>161</v>
      </c>
      <c r="C31" s="292">
        <v>4697386557</v>
      </c>
      <c r="D31" s="292">
        <v>4972325735.4700174</v>
      </c>
      <c r="E31" s="292">
        <v>229799077.34000003</v>
      </c>
      <c r="F31" s="292">
        <v>451748039.22000003</v>
      </c>
      <c r="G31" s="292">
        <v>394444522.07000005</v>
      </c>
      <c r="H31" s="292">
        <v>330440786.11999995</v>
      </c>
      <c r="I31" s="292">
        <v>415452871.72000015</v>
      </c>
      <c r="J31" s="292">
        <v>402667720.04000008</v>
      </c>
      <c r="K31" s="292">
        <v>346708873.80000031</v>
      </c>
      <c r="L31" s="292">
        <v>376656269.80999994</v>
      </c>
      <c r="M31" s="292">
        <v>361400161.80000007</v>
      </c>
      <c r="N31" s="292">
        <v>381939618.30999988</v>
      </c>
      <c r="O31" s="292">
        <v>305068323.77000004</v>
      </c>
      <c r="P31" s="292">
        <v>713005622.41000009</v>
      </c>
      <c r="Q31" s="292">
        <v>4709331886.4100008</v>
      </c>
      <c r="R31" s="75"/>
      <c r="S31" s="75"/>
    </row>
    <row r="32" spans="2:19" x14ac:dyDescent="0.25">
      <c r="B32" s="39" t="s">
        <v>162</v>
      </c>
      <c r="C32" s="292">
        <v>4070697018</v>
      </c>
      <c r="D32" s="292">
        <v>115124532.01000082</v>
      </c>
      <c r="E32" s="94">
        <v>0</v>
      </c>
      <c r="F32" s="94">
        <v>0</v>
      </c>
      <c r="G32" s="94">
        <v>0</v>
      </c>
      <c r="H32" s="94">
        <v>0</v>
      </c>
      <c r="I32" s="94">
        <v>0</v>
      </c>
      <c r="J32" s="94">
        <v>0</v>
      </c>
      <c r="K32" s="94">
        <v>0</v>
      </c>
      <c r="L32" s="94">
        <v>0</v>
      </c>
      <c r="M32" s="94">
        <v>0</v>
      </c>
      <c r="N32" s="94">
        <v>0</v>
      </c>
      <c r="O32" s="94">
        <v>0</v>
      </c>
      <c r="P32" s="94">
        <v>0</v>
      </c>
      <c r="Q32" s="94">
        <v>0</v>
      </c>
      <c r="R32" s="75"/>
      <c r="S32" s="75"/>
    </row>
    <row r="33" spans="2:19" x14ac:dyDescent="0.25">
      <c r="B33" s="39" t="s">
        <v>163</v>
      </c>
      <c r="C33" s="292">
        <v>8923969303</v>
      </c>
      <c r="D33" s="292">
        <v>4119843698.1100078</v>
      </c>
      <c r="E33" s="292">
        <v>58244871.51000002</v>
      </c>
      <c r="F33" s="292">
        <v>201731533.56999984</v>
      </c>
      <c r="G33" s="292">
        <v>417465299.19999957</v>
      </c>
      <c r="H33" s="292">
        <v>148933322.38999981</v>
      </c>
      <c r="I33" s="292">
        <v>312307201.45999974</v>
      </c>
      <c r="J33" s="292">
        <v>289213989.68000007</v>
      </c>
      <c r="K33" s="292">
        <v>167413286.49000004</v>
      </c>
      <c r="L33" s="292">
        <v>274077827.39999998</v>
      </c>
      <c r="M33" s="292">
        <v>339517188.88999981</v>
      </c>
      <c r="N33" s="292">
        <v>314748398.49999988</v>
      </c>
      <c r="O33" s="292">
        <v>302160243.13999987</v>
      </c>
      <c r="P33" s="292">
        <v>823160055.78999877</v>
      </c>
      <c r="Q33" s="292">
        <v>3648973218.0199971</v>
      </c>
      <c r="R33" s="75"/>
      <c r="S33" s="75"/>
    </row>
    <row r="34" spans="2:19" x14ac:dyDescent="0.25">
      <c r="B34" s="41" t="s">
        <v>164</v>
      </c>
      <c r="C34" s="291">
        <v>192709990184</v>
      </c>
      <c r="D34" s="291">
        <v>183824018724.61902</v>
      </c>
      <c r="E34" s="291">
        <v>13326508300.079998</v>
      </c>
      <c r="F34" s="291">
        <v>16864226121.649998</v>
      </c>
      <c r="G34" s="291">
        <v>16591444721.27</v>
      </c>
      <c r="H34" s="291">
        <v>16319885957.320009</v>
      </c>
      <c r="I34" s="291">
        <v>14765657284.070009</v>
      </c>
      <c r="J34" s="291">
        <v>12615545740.880007</v>
      </c>
      <c r="K34" s="291">
        <v>18393263136.959999</v>
      </c>
      <c r="L34" s="291">
        <v>14548447970.26</v>
      </c>
      <c r="M34" s="291">
        <v>14799757575.389996</v>
      </c>
      <c r="N34" s="291">
        <v>12305623835.819998</v>
      </c>
      <c r="O34" s="291">
        <v>16464259328.969997</v>
      </c>
      <c r="P34" s="291">
        <v>14592994520.620003</v>
      </c>
      <c r="Q34" s="291">
        <v>181587614493.29001</v>
      </c>
      <c r="R34" s="75"/>
      <c r="S34" s="75"/>
    </row>
    <row r="35" spans="2:19" x14ac:dyDescent="0.25">
      <c r="B35" s="39" t="s">
        <v>165</v>
      </c>
      <c r="C35" s="292">
        <v>57022183611</v>
      </c>
      <c r="D35" s="292">
        <v>56158763240.969971</v>
      </c>
      <c r="E35" s="292">
        <v>3387228163.0400004</v>
      </c>
      <c r="F35" s="292">
        <v>5977574225.2000008</v>
      </c>
      <c r="G35" s="292">
        <v>4618502874.4200001</v>
      </c>
      <c r="H35" s="292">
        <v>3816116182.2699995</v>
      </c>
      <c r="I35" s="292">
        <v>4173455151.9100003</v>
      </c>
      <c r="J35" s="292">
        <v>4593004621.3600016</v>
      </c>
      <c r="K35" s="292">
        <v>4123999137.6800017</v>
      </c>
      <c r="L35" s="292">
        <v>4486491690.0599995</v>
      </c>
      <c r="M35" s="292">
        <v>4390787955.4899998</v>
      </c>
      <c r="N35" s="292">
        <v>3936490253.1400018</v>
      </c>
      <c r="O35" s="292">
        <v>6224689719.9499989</v>
      </c>
      <c r="P35" s="292">
        <v>5505782127.9699993</v>
      </c>
      <c r="Q35" s="292">
        <v>55234122102.489998</v>
      </c>
      <c r="R35" s="75"/>
      <c r="S35" s="75"/>
    </row>
    <row r="36" spans="2:19" x14ac:dyDescent="0.25">
      <c r="B36" s="39" t="s">
        <v>166</v>
      </c>
      <c r="C36" s="292">
        <v>70552065203</v>
      </c>
      <c r="D36" s="292">
        <v>75281830159.180008</v>
      </c>
      <c r="E36" s="292">
        <v>5652803077.1200008</v>
      </c>
      <c r="F36" s="292">
        <v>5972876226.8800001</v>
      </c>
      <c r="G36" s="292">
        <v>6335907285.1900005</v>
      </c>
      <c r="H36" s="292">
        <v>6103244357.8900003</v>
      </c>
      <c r="I36" s="292">
        <v>6107111325.96</v>
      </c>
      <c r="J36" s="292">
        <v>5892891847.4699993</v>
      </c>
      <c r="K36" s="292">
        <v>6091103013.9800005</v>
      </c>
      <c r="L36" s="292">
        <v>5955257036.1300011</v>
      </c>
      <c r="M36" s="292">
        <v>6299519156.5100021</v>
      </c>
      <c r="N36" s="292">
        <v>6239416256.54</v>
      </c>
      <c r="O36" s="292">
        <v>7707469089.4800005</v>
      </c>
      <c r="P36" s="292">
        <v>6707584427.2399998</v>
      </c>
      <c r="Q36" s="292">
        <v>75065183100.389999</v>
      </c>
      <c r="R36" s="75"/>
      <c r="S36" s="75"/>
    </row>
    <row r="37" spans="2:19" x14ac:dyDescent="0.25">
      <c r="B37" s="39" t="s">
        <v>167</v>
      </c>
      <c r="C37" s="292">
        <v>10536836342</v>
      </c>
      <c r="D37" s="292">
        <v>10761535207.859997</v>
      </c>
      <c r="E37" s="292">
        <v>876957146.80999994</v>
      </c>
      <c r="F37" s="292">
        <v>1075675896.8099999</v>
      </c>
      <c r="G37" s="292">
        <v>879494646.80999994</v>
      </c>
      <c r="H37" s="292">
        <v>879701396.54000032</v>
      </c>
      <c r="I37" s="292">
        <v>879360979.87000036</v>
      </c>
      <c r="J37" s="292">
        <v>879010979.87000024</v>
      </c>
      <c r="K37" s="292">
        <v>876994646.54000032</v>
      </c>
      <c r="L37" s="292">
        <v>834339512.83000016</v>
      </c>
      <c r="M37" s="292">
        <v>914770922.64000046</v>
      </c>
      <c r="N37" s="292">
        <v>892521308.14000058</v>
      </c>
      <c r="O37" s="292">
        <v>886071836.66999984</v>
      </c>
      <c r="P37" s="292">
        <v>886593450</v>
      </c>
      <c r="Q37" s="292">
        <v>10761492723.530003</v>
      </c>
      <c r="R37" s="75"/>
      <c r="S37" s="75"/>
    </row>
    <row r="38" spans="2:19" x14ac:dyDescent="0.25">
      <c r="B38" s="39" t="s">
        <v>168</v>
      </c>
      <c r="C38" s="292">
        <v>36421816756</v>
      </c>
      <c r="D38" s="292">
        <v>23714053638.23</v>
      </c>
      <c r="E38" s="292">
        <v>2784523998.52</v>
      </c>
      <c r="F38" s="292">
        <v>2914978640.5100002</v>
      </c>
      <c r="G38" s="292">
        <v>3988278973.5100002</v>
      </c>
      <c r="H38" s="292">
        <v>4351556727.4300003</v>
      </c>
      <c r="I38" s="292">
        <v>2447938526.6199999</v>
      </c>
      <c r="J38" s="292">
        <v>241940398</v>
      </c>
      <c r="K38" s="292">
        <v>4121432315.3499999</v>
      </c>
      <c r="L38" s="292">
        <v>527882507.62999994</v>
      </c>
      <c r="M38" s="292">
        <v>492390096.80000001</v>
      </c>
      <c r="N38" s="292">
        <v>452527825.92999995</v>
      </c>
      <c r="O38" s="292">
        <v>564384269.78999996</v>
      </c>
      <c r="P38" s="292">
        <v>91375396.229999974</v>
      </c>
      <c r="Q38" s="292">
        <v>22979209676.32</v>
      </c>
      <c r="R38" s="75"/>
      <c r="S38" s="75"/>
    </row>
    <row r="39" spans="2:19" x14ac:dyDescent="0.25">
      <c r="B39" s="39" t="s">
        <v>169</v>
      </c>
      <c r="C39" s="292">
        <v>5688113970</v>
      </c>
      <c r="D39" s="292">
        <v>7258702921.6499996</v>
      </c>
      <c r="E39" s="292">
        <v>31220165.999999996</v>
      </c>
      <c r="F39" s="292">
        <v>162718155</v>
      </c>
      <c r="G39" s="292">
        <v>34469177</v>
      </c>
      <c r="H39" s="292">
        <v>159469166</v>
      </c>
      <c r="I39" s="292">
        <v>34469166</v>
      </c>
      <c r="J39" s="292">
        <v>34469155</v>
      </c>
      <c r="K39" s="292">
        <v>2184527639</v>
      </c>
      <c r="L39" s="292">
        <v>2059527639</v>
      </c>
      <c r="M39" s="292">
        <v>2059527639</v>
      </c>
      <c r="N39" s="292">
        <v>159469166</v>
      </c>
      <c r="O39" s="292">
        <v>66110564.289999999</v>
      </c>
      <c r="P39" s="292">
        <v>234536071.15000001</v>
      </c>
      <c r="Q39" s="292">
        <v>7220513703.4399996</v>
      </c>
      <c r="R39" s="75"/>
      <c r="S39" s="75"/>
    </row>
    <row r="40" spans="2:19" x14ac:dyDescent="0.25">
      <c r="B40" s="39" t="s">
        <v>170</v>
      </c>
      <c r="C40" s="292">
        <v>325650000</v>
      </c>
      <c r="D40" s="292">
        <v>7.4505805969238281E-9</v>
      </c>
      <c r="E40" s="94">
        <v>0</v>
      </c>
      <c r="F40" s="94">
        <v>0</v>
      </c>
      <c r="G40" s="94">
        <v>0</v>
      </c>
      <c r="H40" s="94">
        <v>0</v>
      </c>
      <c r="I40" s="94">
        <v>0</v>
      </c>
      <c r="J40" s="94">
        <v>0</v>
      </c>
      <c r="K40" s="94">
        <v>0</v>
      </c>
      <c r="L40" s="94">
        <v>0</v>
      </c>
      <c r="M40" s="94">
        <v>0</v>
      </c>
      <c r="N40" s="94">
        <v>0</v>
      </c>
      <c r="O40" s="94">
        <v>0</v>
      </c>
      <c r="P40" s="94">
        <v>0</v>
      </c>
      <c r="Q40" s="94">
        <v>0</v>
      </c>
      <c r="R40" s="75"/>
      <c r="S40" s="75"/>
    </row>
    <row r="41" spans="2:19" x14ac:dyDescent="0.25">
      <c r="B41" s="39" t="s">
        <v>171</v>
      </c>
      <c r="C41" s="292">
        <v>294745510</v>
      </c>
      <c r="D41" s="292">
        <v>484250887.65000004</v>
      </c>
      <c r="E41" s="292">
        <v>115976160.18000001</v>
      </c>
      <c r="F41" s="292">
        <v>47994896.68</v>
      </c>
      <c r="G41" s="292">
        <v>36707528.290000007</v>
      </c>
      <c r="H41" s="292">
        <v>24529335.189999998</v>
      </c>
      <c r="I41" s="292">
        <v>47608998.600000001</v>
      </c>
      <c r="J41" s="292">
        <v>24059998.169999998</v>
      </c>
      <c r="K41" s="292">
        <v>6857771.5199999996</v>
      </c>
      <c r="L41" s="292">
        <v>18236395.829999998</v>
      </c>
      <c r="M41" s="292">
        <v>7796142.0700000003</v>
      </c>
      <c r="N41" s="292">
        <v>25876392</v>
      </c>
      <c r="O41" s="292">
        <v>18230693.34</v>
      </c>
      <c r="P41" s="292">
        <v>103843294.53</v>
      </c>
      <c r="Q41" s="292">
        <v>477717606.39999992</v>
      </c>
      <c r="R41" s="75"/>
      <c r="S41" s="75"/>
    </row>
    <row r="42" spans="2:19" x14ac:dyDescent="0.25">
      <c r="B42" s="39" t="s">
        <v>172</v>
      </c>
      <c r="C42" s="292">
        <v>11868578792</v>
      </c>
      <c r="D42" s="292">
        <v>10164882669.08</v>
      </c>
      <c r="E42" s="292">
        <v>477799588.41000003</v>
      </c>
      <c r="F42" s="292">
        <v>712408080.57000017</v>
      </c>
      <c r="G42" s="292">
        <v>698084236.05000007</v>
      </c>
      <c r="H42" s="292">
        <v>985268792</v>
      </c>
      <c r="I42" s="292">
        <v>1075713135.1099997</v>
      </c>
      <c r="J42" s="292">
        <v>950168741.01000011</v>
      </c>
      <c r="K42" s="292">
        <v>988348612.88999999</v>
      </c>
      <c r="L42" s="292">
        <v>666713188.77999997</v>
      </c>
      <c r="M42" s="292">
        <v>634965662.88</v>
      </c>
      <c r="N42" s="292">
        <v>599322634.06999993</v>
      </c>
      <c r="O42" s="292">
        <v>997303155.44999993</v>
      </c>
      <c r="P42" s="292">
        <v>1063279753.5</v>
      </c>
      <c r="Q42" s="292">
        <v>9849375580.7199993</v>
      </c>
      <c r="R42" s="75"/>
      <c r="S42" s="75"/>
    </row>
    <row r="43" spans="2:19" x14ac:dyDescent="0.25">
      <c r="B43" s="41" t="s">
        <v>173</v>
      </c>
      <c r="C43" s="291">
        <v>18159956149</v>
      </c>
      <c r="D43" s="291">
        <v>40366836979.12999</v>
      </c>
      <c r="E43" s="291">
        <v>579599166.67999995</v>
      </c>
      <c r="F43" s="291">
        <v>6239104614.5200005</v>
      </c>
      <c r="G43" s="291">
        <v>6112379054.4200001</v>
      </c>
      <c r="H43" s="291">
        <v>2308291646.7200022</v>
      </c>
      <c r="I43" s="291">
        <v>1490928672.4700017</v>
      </c>
      <c r="J43" s="291">
        <v>1150062852.2700019</v>
      </c>
      <c r="K43" s="291">
        <v>834286478.67000186</v>
      </c>
      <c r="L43" s="291">
        <v>5492982486.460001</v>
      </c>
      <c r="M43" s="291">
        <v>1376755837.6200016</v>
      </c>
      <c r="N43" s="291">
        <v>1978371721.7600014</v>
      </c>
      <c r="O43" s="291">
        <v>1040351505.0299984</v>
      </c>
      <c r="P43" s="291">
        <v>11173877257.300003</v>
      </c>
      <c r="Q43" s="291">
        <v>39776991293.920013</v>
      </c>
      <c r="R43" s="75"/>
      <c r="S43" s="75"/>
    </row>
    <row r="44" spans="2:19" x14ac:dyDescent="0.25">
      <c r="B44" s="39" t="s">
        <v>174</v>
      </c>
      <c r="C44" s="292">
        <v>477210000</v>
      </c>
      <c r="D44" s="292">
        <v>766677447.46000016</v>
      </c>
      <c r="E44" s="292">
        <v>25000000</v>
      </c>
      <c r="F44" s="292">
        <v>64728647.690000005</v>
      </c>
      <c r="G44" s="292">
        <v>59663121.950000003</v>
      </c>
      <c r="H44" s="292">
        <v>109952699.05999999</v>
      </c>
      <c r="I44" s="292">
        <v>44366121.619999997</v>
      </c>
      <c r="J44" s="292">
        <v>68233446.829999998</v>
      </c>
      <c r="K44" s="292">
        <v>101812607.81999999</v>
      </c>
      <c r="L44" s="292">
        <v>49438211.189999998</v>
      </c>
      <c r="M44" s="292">
        <v>42351018.890000001</v>
      </c>
      <c r="N44" s="292">
        <v>49330832.899999999</v>
      </c>
      <c r="O44" s="292">
        <v>72393767.449999988</v>
      </c>
      <c r="P44" s="292">
        <v>77934206.829999998</v>
      </c>
      <c r="Q44" s="292">
        <v>765204682.2299999</v>
      </c>
      <c r="R44" s="75"/>
      <c r="S44" s="75"/>
    </row>
    <row r="45" spans="2:19" x14ac:dyDescent="0.25">
      <c r="B45" s="39" t="s">
        <v>175</v>
      </c>
      <c r="C45" s="292">
        <v>4856903534</v>
      </c>
      <c r="D45" s="292">
        <v>2051887445.4900005</v>
      </c>
      <c r="E45" s="94">
        <v>0</v>
      </c>
      <c r="F45" s="292">
        <v>101695646.96000001</v>
      </c>
      <c r="G45" s="292">
        <v>269985020</v>
      </c>
      <c r="H45" s="292">
        <v>65836120.969999999</v>
      </c>
      <c r="I45" s="292">
        <v>73596263.539999992</v>
      </c>
      <c r="J45" s="292">
        <v>43145362.590000004</v>
      </c>
      <c r="K45" s="292">
        <v>32619177.829999998</v>
      </c>
      <c r="L45" s="292">
        <v>21829012</v>
      </c>
      <c r="M45" s="292">
        <v>342711002.03999996</v>
      </c>
      <c r="N45" s="292">
        <v>361716982.69</v>
      </c>
      <c r="O45" s="292">
        <v>166070532</v>
      </c>
      <c r="P45" s="292">
        <v>507522476.67000002</v>
      </c>
      <c r="Q45" s="292">
        <v>1986727597.2900002</v>
      </c>
      <c r="R45" s="75"/>
      <c r="S45" s="75"/>
    </row>
    <row r="46" spans="2:19" x14ac:dyDescent="0.25">
      <c r="B46" s="39" t="s">
        <v>176</v>
      </c>
      <c r="C46" s="292">
        <v>6653349175</v>
      </c>
      <c r="D46" s="292">
        <v>6787739054.6699839</v>
      </c>
      <c r="E46" s="292">
        <v>538679867.39999998</v>
      </c>
      <c r="F46" s="292">
        <v>564660192.87</v>
      </c>
      <c r="G46" s="292">
        <v>698315289.45999992</v>
      </c>
      <c r="H46" s="292">
        <v>558416159.37999964</v>
      </c>
      <c r="I46" s="292">
        <v>558799835.0299983</v>
      </c>
      <c r="J46" s="292">
        <v>554327263.24999905</v>
      </c>
      <c r="K46" s="292">
        <v>543923808.75999868</v>
      </c>
      <c r="L46" s="292">
        <v>523143224.59999847</v>
      </c>
      <c r="M46" s="292">
        <v>569897739.61000001</v>
      </c>
      <c r="N46" s="292">
        <v>547869964.5699985</v>
      </c>
      <c r="O46" s="292">
        <v>563944605.03000021</v>
      </c>
      <c r="P46" s="292">
        <v>562454237.09000003</v>
      </c>
      <c r="Q46" s="292">
        <v>6784432187.0499926</v>
      </c>
      <c r="R46" s="75"/>
      <c r="S46" s="75"/>
    </row>
    <row r="47" spans="2:19" x14ac:dyDescent="0.25">
      <c r="B47" s="39" t="s">
        <v>177</v>
      </c>
      <c r="C47" s="292">
        <v>6122493440</v>
      </c>
      <c r="D47" s="292">
        <v>29948152104.289997</v>
      </c>
      <c r="E47" s="94">
        <v>0</v>
      </c>
      <c r="F47" s="292">
        <v>5407029588</v>
      </c>
      <c r="G47" s="292">
        <v>5067000717.3500004</v>
      </c>
      <c r="H47" s="292">
        <v>1418172232.9200001</v>
      </c>
      <c r="I47" s="292">
        <v>769918956.49000013</v>
      </c>
      <c r="J47" s="292">
        <v>474143195</v>
      </c>
      <c r="K47" s="292">
        <v>57482130.769999996</v>
      </c>
      <c r="L47" s="292">
        <v>4884041363.6700001</v>
      </c>
      <c r="M47" s="292">
        <v>421796077.08000004</v>
      </c>
      <c r="N47" s="292">
        <v>803830444.67999995</v>
      </c>
      <c r="O47" s="292">
        <v>226598600.54999998</v>
      </c>
      <c r="P47" s="292">
        <v>9898814924.6700001</v>
      </c>
      <c r="Q47" s="292">
        <v>29428828231.180008</v>
      </c>
      <c r="R47" s="75"/>
      <c r="S47" s="75"/>
    </row>
    <row r="48" spans="2:19" x14ac:dyDescent="0.25">
      <c r="B48" s="39" t="s">
        <v>179</v>
      </c>
      <c r="C48" s="292">
        <v>50000000</v>
      </c>
      <c r="D48" s="292">
        <v>812380927.22000003</v>
      </c>
      <c r="E48" s="292">
        <v>15919299.279999999</v>
      </c>
      <c r="F48" s="292">
        <v>100990539</v>
      </c>
      <c r="G48" s="292">
        <v>17414905.66</v>
      </c>
      <c r="H48" s="292">
        <v>155914434.38999999</v>
      </c>
      <c r="I48" s="292">
        <v>44247495.789999999</v>
      </c>
      <c r="J48" s="292">
        <v>10213584.6</v>
      </c>
      <c r="K48" s="292">
        <v>98448753.489999995</v>
      </c>
      <c r="L48" s="292">
        <v>14530675</v>
      </c>
      <c r="M48" s="94">
        <v>0</v>
      </c>
      <c r="N48" s="292">
        <v>215623496.92000002</v>
      </c>
      <c r="O48" s="292">
        <v>11344000</v>
      </c>
      <c r="P48" s="292">
        <v>127151412.04000001</v>
      </c>
      <c r="Q48" s="292">
        <v>811798596.16999996</v>
      </c>
      <c r="R48" s="75"/>
      <c r="S48" s="75"/>
    </row>
    <row r="49" spans="2:19" x14ac:dyDescent="0.25">
      <c r="B49" s="41" t="s">
        <v>180</v>
      </c>
      <c r="C49" s="291">
        <v>11534567268</v>
      </c>
      <c r="D49" s="291">
        <v>10454057934.480007</v>
      </c>
      <c r="E49" s="291">
        <v>79587924.570000023</v>
      </c>
      <c r="F49" s="291">
        <v>920237972.73999977</v>
      </c>
      <c r="G49" s="291">
        <v>669957346.33999991</v>
      </c>
      <c r="H49" s="291">
        <v>965712255.97999954</v>
      </c>
      <c r="I49" s="291">
        <v>608893801.62999976</v>
      </c>
      <c r="J49" s="291">
        <v>636043738.88000011</v>
      </c>
      <c r="K49" s="291">
        <v>367891139.61000001</v>
      </c>
      <c r="L49" s="291">
        <v>690747912.20999992</v>
      </c>
      <c r="M49" s="291">
        <v>432685353.65999997</v>
      </c>
      <c r="N49" s="291">
        <v>622746678.42999995</v>
      </c>
      <c r="O49" s="291">
        <v>1058846715.2799996</v>
      </c>
      <c r="P49" s="291">
        <v>1943020435.5099998</v>
      </c>
      <c r="Q49" s="291">
        <v>8996371274.8400002</v>
      </c>
      <c r="R49" s="75"/>
      <c r="S49" s="75"/>
    </row>
    <row r="50" spans="2:19" x14ac:dyDescent="0.25">
      <c r="B50" s="39" t="s">
        <v>181</v>
      </c>
      <c r="C50" s="292">
        <v>3600727502</v>
      </c>
      <c r="D50" s="292">
        <v>3099055771.23</v>
      </c>
      <c r="E50" s="292">
        <v>33575110.830000006</v>
      </c>
      <c r="F50" s="292">
        <v>388582633.3499999</v>
      </c>
      <c r="G50" s="292">
        <v>134695411.62999997</v>
      </c>
      <c r="H50" s="292">
        <v>396602025.54999983</v>
      </c>
      <c r="I50" s="292">
        <v>229205323.66999996</v>
      </c>
      <c r="J50" s="292">
        <v>232347664.22999996</v>
      </c>
      <c r="K50" s="292">
        <v>92602059.609999999</v>
      </c>
      <c r="L50" s="292">
        <v>117799064.17000002</v>
      </c>
      <c r="M50" s="292">
        <v>65784286.329999998</v>
      </c>
      <c r="N50" s="292">
        <v>70604339.470000014</v>
      </c>
      <c r="O50" s="292">
        <v>125697866.98000002</v>
      </c>
      <c r="P50" s="292">
        <v>734788531.00999975</v>
      </c>
      <c r="Q50" s="292">
        <v>2622284316.829999</v>
      </c>
      <c r="R50" s="75"/>
      <c r="S50" s="75"/>
    </row>
    <row r="51" spans="2:19" x14ac:dyDescent="0.25">
      <c r="B51" s="39" t="s">
        <v>182</v>
      </c>
      <c r="C51" s="292">
        <v>1206599214</v>
      </c>
      <c r="D51" s="292">
        <v>975529334.31999958</v>
      </c>
      <c r="E51" s="292">
        <v>3470044.01</v>
      </c>
      <c r="F51" s="292">
        <v>4055367.5599999996</v>
      </c>
      <c r="G51" s="292">
        <v>10672220.120000003</v>
      </c>
      <c r="H51" s="292">
        <v>1878869.57</v>
      </c>
      <c r="I51" s="292">
        <v>120845510.92000003</v>
      </c>
      <c r="J51" s="292">
        <v>11523404.149999999</v>
      </c>
      <c r="K51" s="292">
        <v>7370266.8799999999</v>
      </c>
      <c r="L51" s="292">
        <v>47102900.230000004</v>
      </c>
      <c r="M51" s="292">
        <v>47348297.899999991</v>
      </c>
      <c r="N51" s="292">
        <v>21254398.34</v>
      </c>
      <c r="O51" s="292">
        <v>260350648.77999997</v>
      </c>
      <c r="P51" s="292">
        <v>274568988.67999983</v>
      </c>
      <c r="Q51" s="292">
        <v>810440917.13999975</v>
      </c>
      <c r="R51" s="75"/>
      <c r="S51" s="75"/>
    </row>
    <row r="52" spans="2:19" x14ac:dyDescent="0.25">
      <c r="B52" s="39" t="s">
        <v>183</v>
      </c>
      <c r="C52" s="292">
        <v>1650326089</v>
      </c>
      <c r="D52" s="292">
        <v>322953172.27999985</v>
      </c>
      <c r="E52" s="292">
        <v>164895</v>
      </c>
      <c r="F52" s="292">
        <v>24635605.329999998</v>
      </c>
      <c r="G52" s="292">
        <v>11362541.51</v>
      </c>
      <c r="H52" s="292">
        <v>793207.14999999991</v>
      </c>
      <c r="I52" s="292">
        <v>32467486.700000003</v>
      </c>
      <c r="J52" s="292">
        <v>42149261.919999987</v>
      </c>
      <c r="K52" s="292">
        <v>7210788.2200000007</v>
      </c>
      <c r="L52" s="292">
        <v>13845624.110000001</v>
      </c>
      <c r="M52" s="292">
        <v>5650268.0300000003</v>
      </c>
      <c r="N52" s="292">
        <v>51465820.75</v>
      </c>
      <c r="O52" s="292">
        <v>9485473.7699999996</v>
      </c>
      <c r="P52" s="292">
        <v>60054830.369999997</v>
      </c>
      <c r="Q52" s="292">
        <v>259285802.85999998</v>
      </c>
      <c r="R52" s="75"/>
      <c r="S52" s="75"/>
    </row>
    <row r="53" spans="2:19" x14ac:dyDescent="0.25">
      <c r="B53" s="39" t="s">
        <v>184</v>
      </c>
      <c r="C53" s="292">
        <v>845126393</v>
      </c>
      <c r="D53" s="292">
        <v>2147291156.8800001</v>
      </c>
      <c r="E53" s="292">
        <v>5197019</v>
      </c>
      <c r="F53" s="292">
        <v>82284121.829999998</v>
      </c>
      <c r="G53" s="292">
        <v>244158864.36000001</v>
      </c>
      <c r="H53" s="292">
        <v>225530694.86000001</v>
      </c>
      <c r="I53" s="292">
        <v>65125589.739999995</v>
      </c>
      <c r="J53" s="292">
        <v>86717755.320000008</v>
      </c>
      <c r="K53" s="292">
        <v>81753933.280000001</v>
      </c>
      <c r="L53" s="292">
        <v>280319232.68000001</v>
      </c>
      <c r="M53" s="292">
        <v>153276467.75999996</v>
      </c>
      <c r="N53" s="292">
        <v>140325579.46000001</v>
      </c>
      <c r="O53" s="292">
        <v>190751015.59999999</v>
      </c>
      <c r="P53" s="292">
        <v>406022528.47000003</v>
      </c>
      <c r="Q53" s="292">
        <v>1961462802.3600004</v>
      </c>
      <c r="R53" s="75"/>
      <c r="S53" s="75"/>
    </row>
    <row r="54" spans="2:19" x14ac:dyDescent="0.25">
      <c r="B54" s="39" t="s">
        <v>185</v>
      </c>
      <c r="C54" s="292">
        <v>1111149474</v>
      </c>
      <c r="D54" s="292">
        <v>1026088630.3299994</v>
      </c>
      <c r="E54" s="292">
        <v>3477036.0700000003</v>
      </c>
      <c r="F54" s="292">
        <v>64511964.689999983</v>
      </c>
      <c r="G54" s="292">
        <v>41910074.569999985</v>
      </c>
      <c r="H54" s="292">
        <v>58985282.769999996</v>
      </c>
      <c r="I54" s="292">
        <v>21953047.580000002</v>
      </c>
      <c r="J54" s="292">
        <v>24423691.859999996</v>
      </c>
      <c r="K54" s="292">
        <v>9596082.9900000002</v>
      </c>
      <c r="L54" s="292">
        <v>88181891.579999954</v>
      </c>
      <c r="M54" s="292">
        <v>29210650.649999999</v>
      </c>
      <c r="N54" s="292">
        <v>83877906.570000008</v>
      </c>
      <c r="O54" s="292">
        <v>66358202.140000001</v>
      </c>
      <c r="P54" s="292">
        <v>232451399.83999994</v>
      </c>
      <c r="Q54" s="292">
        <v>724937231.30999982</v>
      </c>
      <c r="R54" s="75"/>
      <c r="S54" s="75"/>
    </row>
    <row r="55" spans="2:19" x14ac:dyDescent="0.25">
      <c r="B55" s="39" t="s">
        <v>186</v>
      </c>
      <c r="C55" s="292">
        <v>224197468</v>
      </c>
      <c r="D55" s="292">
        <v>254938985.35999992</v>
      </c>
      <c r="E55" s="292">
        <v>150833</v>
      </c>
      <c r="F55" s="292">
        <v>150833</v>
      </c>
      <c r="G55" s="292">
        <v>31138473.669999994</v>
      </c>
      <c r="H55" s="292">
        <v>2069106.1500000001</v>
      </c>
      <c r="I55" s="292">
        <v>13613285.610000001</v>
      </c>
      <c r="J55" s="292">
        <v>4205801.0199999996</v>
      </c>
      <c r="K55" s="292">
        <v>308784.26</v>
      </c>
      <c r="L55" s="292">
        <v>7080465.9000000004</v>
      </c>
      <c r="M55" s="292">
        <v>46230717.18</v>
      </c>
      <c r="N55" s="292">
        <v>57864912</v>
      </c>
      <c r="O55" s="292">
        <v>54388949.340000004</v>
      </c>
      <c r="P55" s="292">
        <v>29783992.290000003</v>
      </c>
      <c r="Q55" s="292">
        <v>246986153.42000002</v>
      </c>
      <c r="R55" s="75"/>
      <c r="S55" s="75"/>
    </row>
    <row r="56" spans="2:19" x14ac:dyDescent="0.25">
      <c r="B56" s="39" t="s">
        <v>187</v>
      </c>
      <c r="C56" s="292">
        <v>13100192</v>
      </c>
      <c r="D56" s="292">
        <v>1688320</v>
      </c>
      <c r="E56" s="94">
        <v>0</v>
      </c>
      <c r="F56" s="94">
        <v>0</v>
      </c>
      <c r="G56" s="94">
        <v>0</v>
      </c>
      <c r="H56" s="94">
        <v>0</v>
      </c>
      <c r="I56" s="94">
        <v>0</v>
      </c>
      <c r="J56" s="292">
        <v>116820</v>
      </c>
      <c r="K56" s="94">
        <v>0</v>
      </c>
      <c r="L56" s="94">
        <v>0</v>
      </c>
      <c r="M56" s="94">
        <v>0</v>
      </c>
      <c r="N56" s="94">
        <v>0</v>
      </c>
      <c r="O56" s="94">
        <v>0</v>
      </c>
      <c r="P56" s="292">
        <v>1410300</v>
      </c>
      <c r="Q56" s="292">
        <v>1527120</v>
      </c>
      <c r="R56" s="75"/>
      <c r="S56" s="75"/>
    </row>
    <row r="57" spans="2:19" x14ac:dyDescent="0.25">
      <c r="B57" s="39" t="s">
        <v>188</v>
      </c>
      <c r="C57" s="292">
        <v>861671183</v>
      </c>
      <c r="D57" s="292">
        <v>922487224.32000005</v>
      </c>
      <c r="E57" s="292">
        <v>33529712.66</v>
      </c>
      <c r="F57" s="292">
        <v>65119522.189999998</v>
      </c>
      <c r="G57" s="292">
        <v>100132550.73</v>
      </c>
      <c r="H57" s="292">
        <v>30455602.980000004</v>
      </c>
      <c r="I57" s="292">
        <v>64594419.540000007</v>
      </c>
      <c r="J57" s="292">
        <v>59240357.860000014</v>
      </c>
      <c r="K57" s="292">
        <v>53262699.770000003</v>
      </c>
      <c r="L57" s="292">
        <v>106993586.2</v>
      </c>
      <c r="M57" s="292">
        <v>27806563.080000002</v>
      </c>
      <c r="N57" s="292">
        <v>62973525.720000006</v>
      </c>
      <c r="O57" s="292">
        <v>50648628.840000004</v>
      </c>
      <c r="P57" s="292">
        <v>83795404.789999992</v>
      </c>
      <c r="Q57" s="292">
        <v>738552574.36000013</v>
      </c>
      <c r="R57" s="75"/>
      <c r="S57" s="75"/>
    </row>
    <row r="58" spans="2:19" x14ac:dyDescent="0.25">
      <c r="B58" s="39" t="s">
        <v>189</v>
      </c>
      <c r="C58" s="292">
        <v>2021669753</v>
      </c>
      <c r="D58" s="292">
        <v>1704025339.76</v>
      </c>
      <c r="E58" s="292">
        <v>23274</v>
      </c>
      <c r="F58" s="292">
        <v>290897924.78999996</v>
      </c>
      <c r="G58" s="292">
        <v>95887209.75</v>
      </c>
      <c r="H58" s="292">
        <v>249397466.94999999</v>
      </c>
      <c r="I58" s="292">
        <v>61089137.869999997</v>
      </c>
      <c r="J58" s="292">
        <v>175318982.51999998</v>
      </c>
      <c r="K58" s="292">
        <v>115786524.59999999</v>
      </c>
      <c r="L58" s="292">
        <v>29425147.34</v>
      </c>
      <c r="M58" s="292">
        <v>57378102.730000004</v>
      </c>
      <c r="N58" s="292">
        <v>134380196.12</v>
      </c>
      <c r="O58" s="292">
        <v>301165929.83000004</v>
      </c>
      <c r="P58" s="292">
        <v>120144460.06</v>
      </c>
      <c r="Q58" s="292">
        <v>1630894356.5599997</v>
      </c>
      <c r="R58" s="75"/>
      <c r="S58" s="75"/>
    </row>
    <row r="59" spans="2:19" x14ac:dyDescent="0.25">
      <c r="B59" s="41" t="s">
        <v>190</v>
      </c>
      <c r="C59" s="291">
        <v>45269035144</v>
      </c>
      <c r="D59" s="291">
        <v>41825432529.380013</v>
      </c>
      <c r="E59" s="291">
        <v>561376533.32000005</v>
      </c>
      <c r="F59" s="291">
        <v>7950431166.8199959</v>
      </c>
      <c r="G59" s="291">
        <v>7645157089.0099983</v>
      </c>
      <c r="H59" s="291">
        <v>4179546364.7700009</v>
      </c>
      <c r="I59" s="291">
        <v>3404642552.5599995</v>
      </c>
      <c r="J59" s="291">
        <v>1190634124.8499999</v>
      </c>
      <c r="K59" s="291">
        <v>2157884191.0800009</v>
      </c>
      <c r="L59" s="291">
        <v>2126520186.6800008</v>
      </c>
      <c r="M59" s="291">
        <v>2873403496.9900002</v>
      </c>
      <c r="N59" s="291">
        <v>858369313.11000013</v>
      </c>
      <c r="O59" s="291">
        <v>1475938579.1699996</v>
      </c>
      <c r="P59" s="291">
        <v>4817503156.0899992</v>
      </c>
      <c r="Q59" s="291">
        <v>39241406754.449997</v>
      </c>
      <c r="R59" s="75"/>
      <c r="S59" s="75"/>
    </row>
    <row r="60" spans="2:19" x14ac:dyDescent="0.25">
      <c r="B60" s="39" t="s">
        <v>191</v>
      </c>
      <c r="C60" s="292">
        <v>25359924143</v>
      </c>
      <c r="D60" s="292">
        <v>23025124675.300022</v>
      </c>
      <c r="E60" s="292">
        <v>548820738.88</v>
      </c>
      <c r="F60" s="292">
        <v>5836071303.0099926</v>
      </c>
      <c r="G60" s="292">
        <v>2221168338.8700013</v>
      </c>
      <c r="H60" s="292">
        <v>2030432407.819999</v>
      </c>
      <c r="I60" s="292">
        <v>1371643606.99</v>
      </c>
      <c r="J60" s="292">
        <v>915825483.97000003</v>
      </c>
      <c r="K60" s="292">
        <v>1143993632.1700003</v>
      </c>
      <c r="L60" s="292">
        <v>1110480128.2100008</v>
      </c>
      <c r="M60" s="292">
        <v>2339587336.8800006</v>
      </c>
      <c r="N60" s="292">
        <v>498110537.70000005</v>
      </c>
      <c r="O60" s="292">
        <v>958477705.47000015</v>
      </c>
      <c r="P60" s="292">
        <v>2112731722.6999998</v>
      </c>
      <c r="Q60" s="292">
        <v>21087342942.669991</v>
      </c>
      <c r="R60" s="75"/>
      <c r="S60" s="75"/>
    </row>
    <row r="61" spans="2:19" x14ac:dyDescent="0.25">
      <c r="B61" s="39" t="s">
        <v>192</v>
      </c>
      <c r="C61" s="292">
        <v>18459332757</v>
      </c>
      <c r="D61" s="292">
        <v>18782361383.890011</v>
      </c>
      <c r="E61" s="292">
        <v>12555794.440000003</v>
      </c>
      <c r="F61" s="292">
        <v>2114359863.8099997</v>
      </c>
      <c r="G61" s="292">
        <v>5423988750.1399984</v>
      </c>
      <c r="H61" s="292">
        <v>2149113956.9499998</v>
      </c>
      <c r="I61" s="292">
        <v>2032998945.5700002</v>
      </c>
      <c r="J61" s="292">
        <v>274808640.87999994</v>
      </c>
      <c r="K61" s="292">
        <v>1013890558.91</v>
      </c>
      <c r="L61" s="292">
        <v>1016040058.4699998</v>
      </c>
      <c r="M61" s="292">
        <v>533816160.10999995</v>
      </c>
      <c r="N61" s="292">
        <v>360258775.41000003</v>
      </c>
      <c r="O61" s="292">
        <v>517460873.70000011</v>
      </c>
      <c r="P61" s="292">
        <v>2704771433.3899999</v>
      </c>
      <c r="Q61" s="292">
        <v>18154063811.779999</v>
      </c>
      <c r="R61" s="75"/>
      <c r="S61" s="75"/>
    </row>
    <row r="62" spans="2:19" x14ac:dyDescent="0.25">
      <c r="B62" s="39" t="s">
        <v>193</v>
      </c>
      <c r="C62" s="292">
        <v>3493969</v>
      </c>
      <c r="D62" s="94">
        <v>0</v>
      </c>
      <c r="E62" s="94">
        <v>0</v>
      </c>
      <c r="F62" s="94">
        <v>0</v>
      </c>
      <c r="G62" s="94">
        <v>0</v>
      </c>
      <c r="H62" s="94">
        <v>0</v>
      </c>
      <c r="I62" s="94">
        <v>0</v>
      </c>
      <c r="J62" s="94">
        <v>0</v>
      </c>
      <c r="K62" s="94">
        <v>0</v>
      </c>
      <c r="L62" s="94">
        <v>0</v>
      </c>
      <c r="M62" s="94">
        <v>0</v>
      </c>
      <c r="N62" s="94">
        <v>0</v>
      </c>
      <c r="O62" s="94">
        <v>0</v>
      </c>
      <c r="P62" s="94">
        <v>0</v>
      </c>
      <c r="Q62" s="94">
        <v>0</v>
      </c>
      <c r="R62" s="75"/>
      <c r="S62" s="75"/>
    </row>
    <row r="63" spans="2:19" x14ac:dyDescent="0.25">
      <c r="B63" s="39" t="s">
        <v>194</v>
      </c>
      <c r="C63" s="292">
        <v>1446284275</v>
      </c>
      <c r="D63" s="292">
        <v>17946470.190000057</v>
      </c>
      <c r="E63" s="94">
        <v>0</v>
      </c>
      <c r="F63" s="94">
        <v>0</v>
      </c>
      <c r="G63" s="94">
        <v>0</v>
      </c>
      <c r="H63" s="94">
        <v>0</v>
      </c>
      <c r="I63" s="94">
        <v>0</v>
      </c>
      <c r="J63" s="94">
        <v>0</v>
      </c>
      <c r="K63" s="94">
        <v>0</v>
      </c>
      <c r="L63" s="94">
        <v>0</v>
      </c>
      <c r="M63" s="94">
        <v>0</v>
      </c>
      <c r="N63" s="94">
        <v>0</v>
      </c>
      <c r="O63" s="94">
        <v>0</v>
      </c>
      <c r="P63" s="94">
        <v>0</v>
      </c>
      <c r="Q63" s="94">
        <v>0</v>
      </c>
      <c r="R63" s="75"/>
      <c r="S63" s="75"/>
    </row>
    <row r="64" spans="2:19" x14ac:dyDescent="0.25">
      <c r="B64" s="41" t="s">
        <v>208</v>
      </c>
      <c r="C64" s="93">
        <v>0</v>
      </c>
      <c r="D64" s="291">
        <v>1859129.6</v>
      </c>
      <c r="E64" s="93">
        <v>0</v>
      </c>
      <c r="F64" s="93">
        <v>0</v>
      </c>
      <c r="G64" s="291">
        <v>1859124.8</v>
      </c>
      <c r="H64" s="93">
        <v>0</v>
      </c>
      <c r="I64" s="93">
        <v>0</v>
      </c>
      <c r="J64" s="93">
        <v>0</v>
      </c>
      <c r="K64" s="93">
        <v>0</v>
      </c>
      <c r="L64" s="93">
        <v>0</v>
      </c>
      <c r="M64" s="93">
        <v>0</v>
      </c>
      <c r="N64" s="93">
        <v>0</v>
      </c>
      <c r="O64" s="93">
        <v>0</v>
      </c>
      <c r="P64" s="93">
        <v>0</v>
      </c>
      <c r="Q64" s="291">
        <v>1859124.8</v>
      </c>
      <c r="R64" s="75"/>
      <c r="S64" s="75"/>
    </row>
    <row r="65" spans="2:19" x14ac:dyDescent="0.25">
      <c r="B65" s="39" t="s">
        <v>209</v>
      </c>
      <c r="C65" s="94">
        <v>0</v>
      </c>
      <c r="D65" s="292">
        <v>1859129.6</v>
      </c>
      <c r="E65" s="94">
        <v>0</v>
      </c>
      <c r="F65" s="94">
        <v>0</v>
      </c>
      <c r="G65" s="292">
        <v>1859124.8</v>
      </c>
      <c r="H65" s="94">
        <v>0</v>
      </c>
      <c r="I65" s="94">
        <v>0</v>
      </c>
      <c r="J65" s="94">
        <v>0</v>
      </c>
      <c r="K65" s="94">
        <v>0</v>
      </c>
      <c r="L65" s="94">
        <v>0</v>
      </c>
      <c r="M65" s="94">
        <v>0</v>
      </c>
      <c r="N65" s="94">
        <v>0</v>
      </c>
      <c r="O65" s="94">
        <v>0</v>
      </c>
      <c r="P65" s="94">
        <v>0</v>
      </c>
      <c r="Q65" s="292">
        <v>1859124.8</v>
      </c>
      <c r="R65" s="75"/>
      <c r="S65" s="75"/>
    </row>
    <row r="66" spans="2:19" x14ac:dyDescent="0.25">
      <c r="B66" s="39" t="s">
        <v>210</v>
      </c>
      <c r="C66" s="94">
        <v>0</v>
      </c>
      <c r="D66" s="94">
        <v>0</v>
      </c>
      <c r="E66" s="94">
        <v>0</v>
      </c>
      <c r="F66" s="94">
        <v>0</v>
      </c>
      <c r="G66" s="94">
        <v>0</v>
      </c>
      <c r="H66" s="94">
        <v>0</v>
      </c>
      <c r="I66" s="94">
        <v>0</v>
      </c>
      <c r="J66" s="94">
        <v>0</v>
      </c>
      <c r="K66" s="94">
        <v>0</v>
      </c>
      <c r="L66" s="94">
        <v>0</v>
      </c>
      <c r="M66" s="94">
        <v>0</v>
      </c>
      <c r="N66" s="94">
        <v>0</v>
      </c>
      <c r="O66" s="94">
        <v>0</v>
      </c>
      <c r="P66" s="94">
        <v>0</v>
      </c>
      <c r="Q66" s="94">
        <v>0</v>
      </c>
      <c r="R66" s="75"/>
      <c r="S66" s="75"/>
    </row>
    <row r="67" spans="2:19" x14ac:dyDescent="0.25">
      <c r="B67" s="41" t="s">
        <v>195</v>
      </c>
      <c r="C67" s="291">
        <v>97767441076</v>
      </c>
      <c r="D67" s="291">
        <v>91741818584</v>
      </c>
      <c r="E67" s="291">
        <v>12759878903.9</v>
      </c>
      <c r="F67" s="291">
        <v>5241093488.6400023</v>
      </c>
      <c r="G67" s="291">
        <v>6052594084.1099997</v>
      </c>
      <c r="H67" s="291">
        <v>7488412533.0600004</v>
      </c>
      <c r="I67" s="291">
        <v>3996828856.1199999</v>
      </c>
      <c r="J67" s="291">
        <v>16207839193.85</v>
      </c>
      <c r="K67" s="291">
        <v>6645920536.1299992</v>
      </c>
      <c r="L67" s="291">
        <v>5197936204.8399992</v>
      </c>
      <c r="M67" s="291">
        <v>6299003313.4799976</v>
      </c>
      <c r="N67" s="291">
        <v>8254260936.6199999</v>
      </c>
      <c r="O67" s="291">
        <v>5197299184.5299997</v>
      </c>
      <c r="P67" s="291">
        <v>8344153381.4700012</v>
      </c>
      <c r="Q67" s="291">
        <v>91685220616.750015</v>
      </c>
      <c r="R67" s="75"/>
      <c r="S67" s="75"/>
    </row>
    <row r="68" spans="2:19" x14ac:dyDescent="0.25">
      <c r="B68" s="39" t="s">
        <v>196</v>
      </c>
      <c r="C68" s="292">
        <v>52470545375</v>
      </c>
      <c r="D68" s="292">
        <v>49312886039</v>
      </c>
      <c r="E68" s="292">
        <v>4787552167.3200006</v>
      </c>
      <c r="F68" s="292">
        <v>4407082828.9200001</v>
      </c>
      <c r="G68" s="292">
        <v>789599217.50000012</v>
      </c>
      <c r="H68" s="292">
        <v>3180217978.3699999</v>
      </c>
      <c r="I68" s="292">
        <v>2631535430.1700001</v>
      </c>
      <c r="J68" s="292">
        <v>7581452214.9700003</v>
      </c>
      <c r="K68" s="292">
        <v>4771682485.8199997</v>
      </c>
      <c r="L68" s="292">
        <v>4301178872.8900003</v>
      </c>
      <c r="M68" s="292">
        <v>1034429056.67</v>
      </c>
      <c r="N68" s="292">
        <v>4238643176.48</v>
      </c>
      <c r="O68" s="292">
        <v>3751310185.9799991</v>
      </c>
      <c r="P68" s="292">
        <v>7837692009.46</v>
      </c>
      <c r="Q68" s="292">
        <v>49312375624.549995</v>
      </c>
      <c r="R68" s="75"/>
      <c r="S68" s="75"/>
    </row>
    <row r="69" spans="2:19" x14ac:dyDescent="0.25">
      <c r="B69" s="39" t="s">
        <v>197</v>
      </c>
      <c r="C69" s="292">
        <v>44529493762</v>
      </c>
      <c r="D69" s="292">
        <v>41315317702</v>
      </c>
      <c r="E69" s="292">
        <v>7830045770.2699986</v>
      </c>
      <c r="F69" s="292">
        <v>760442245.31999981</v>
      </c>
      <c r="G69" s="292">
        <v>5236714383.8999996</v>
      </c>
      <c r="H69" s="292">
        <v>3925636912.999999</v>
      </c>
      <c r="I69" s="292">
        <v>1360496331.8800001</v>
      </c>
      <c r="J69" s="292">
        <v>8513843287.96</v>
      </c>
      <c r="K69" s="292">
        <v>1820895224.6599998</v>
      </c>
      <c r="L69" s="292">
        <v>861952969.40999973</v>
      </c>
      <c r="M69" s="292">
        <v>5244206922.9099989</v>
      </c>
      <c r="N69" s="292">
        <v>3918449074.1300006</v>
      </c>
      <c r="O69" s="292">
        <v>1411585887.9699998</v>
      </c>
      <c r="P69" s="292">
        <v>394713461.70000005</v>
      </c>
      <c r="Q69" s="292">
        <v>41278982473.110001</v>
      </c>
      <c r="R69" s="75"/>
      <c r="S69" s="75"/>
    </row>
    <row r="70" spans="2:19" x14ac:dyDescent="0.25">
      <c r="B70" s="39" t="s">
        <v>198</v>
      </c>
      <c r="C70" s="292">
        <v>767401939</v>
      </c>
      <c r="D70" s="292">
        <v>1113614843</v>
      </c>
      <c r="E70" s="292">
        <v>142280966.31</v>
      </c>
      <c r="F70" s="292">
        <v>73568414.400000006</v>
      </c>
      <c r="G70" s="292">
        <v>26280482.710000001</v>
      </c>
      <c r="H70" s="292">
        <v>382557641.69</v>
      </c>
      <c r="I70" s="292">
        <v>4797094.0699999994</v>
      </c>
      <c r="J70" s="292">
        <v>112543690.92</v>
      </c>
      <c r="K70" s="292">
        <v>53342825.649999999</v>
      </c>
      <c r="L70" s="292">
        <v>34804362.539999999</v>
      </c>
      <c r="M70" s="292">
        <v>20367333.899999999</v>
      </c>
      <c r="N70" s="292">
        <v>97168686.01000002</v>
      </c>
      <c r="O70" s="292">
        <v>34403110.579999991</v>
      </c>
      <c r="P70" s="292">
        <v>111747910.30999997</v>
      </c>
      <c r="Q70" s="292">
        <v>1093862519.0899999</v>
      </c>
      <c r="R70" s="75"/>
      <c r="S70" s="75"/>
    </row>
    <row r="71" spans="2:19" x14ac:dyDescent="0.25">
      <c r="B71" s="155" t="s">
        <v>128</v>
      </c>
      <c r="C71" s="293">
        <v>566191776994</v>
      </c>
      <c r="D71" s="293">
        <v>575084844856.64917</v>
      </c>
      <c r="E71" s="294">
        <v>40193816199.670044</v>
      </c>
      <c r="F71" s="295">
        <v>54149587930.480003</v>
      </c>
      <c r="G71" s="296">
        <v>54651434480.530037</v>
      </c>
      <c r="H71" s="295">
        <v>47200735357.940041</v>
      </c>
      <c r="I71" s="295">
        <v>39999508147.740013</v>
      </c>
      <c r="J71" s="296">
        <v>46783569397.840065</v>
      </c>
      <c r="K71" s="294">
        <v>43220264161.930046</v>
      </c>
      <c r="L71" s="295">
        <v>43043456493.700043</v>
      </c>
      <c r="M71" s="296">
        <v>41301053909.15007</v>
      </c>
      <c r="N71" s="294">
        <v>39014925426.16008</v>
      </c>
      <c r="O71" s="295">
        <v>43720871171.490036</v>
      </c>
      <c r="P71" s="296">
        <v>68716524387.719986</v>
      </c>
      <c r="Q71" s="295">
        <v>561995747064.35046</v>
      </c>
      <c r="R71" s="75"/>
      <c r="S71" s="251"/>
    </row>
    <row r="72" spans="2:19" x14ac:dyDescent="0.25">
      <c r="B72" s="80"/>
      <c r="C72" s="89"/>
      <c r="D72" s="89"/>
      <c r="E72" s="90"/>
      <c r="F72" s="90"/>
      <c r="G72" s="90"/>
      <c r="H72" s="90"/>
      <c r="I72" s="90"/>
      <c r="J72" s="90"/>
      <c r="K72" s="90"/>
      <c r="L72" s="90"/>
      <c r="M72" s="90"/>
      <c r="N72" s="90"/>
      <c r="O72" s="90"/>
      <c r="P72" s="90"/>
      <c r="Q72" s="89"/>
      <c r="R72" s="75"/>
      <c r="S72" s="75"/>
    </row>
    <row r="73" spans="2:19" x14ac:dyDescent="0.25">
      <c r="B73" s="155" t="s">
        <v>69</v>
      </c>
      <c r="C73" s="259"/>
      <c r="D73" s="259"/>
      <c r="E73" s="88"/>
      <c r="F73" s="86"/>
      <c r="G73" s="87"/>
      <c r="H73" s="86"/>
      <c r="I73" s="86"/>
      <c r="J73" s="87"/>
      <c r="K73" s="88"/>
      <c r="L73" s="86"/>
      <c r="M73" s="87"/>
      <c r="N73" s="88"/>
      <c r="O73" s="86"/>
      <c r="P73" s="87"/>
      <c r="Q73" s="86"/>
      <c r="R73" s="75"/>
      <c r="S73" s="251"/>
    </row>
    <row r="74" spans="2:19" x14ac:dyDescent="0.25">
      <c r="B74" s="41" t="s">
        <v>199</v>
      </c>
      <c r="C74" s="291">
        <v>4576814000</v>
      </c>
      <c r="D74" s="291">
        <v>4290203843.9999995</v>
      </c>
      <c r="E74" s="93">
        <v>0</v>
      </c>
      <c r="F74" s="291">
        <v>166666666</v>
      </c>
      <c r="G74" s="291">
        <v>422252292.37</v>
      </c>
      <c r="H74" s="93">
        <v>0</v>
      </c>
      <c r="I74" s="291">
        <v>482585749.12</v>
      </c>
      <c r="J74" s="93">
        <v>0</v>
      </c>
      <c r="K74" s="291">
        <v>166666666</v>
      </c>
      <c r="L74" s="291">
        <v>228261881.56</v>
      </c>
      <c r="M74" s="291">
        <v>341172406</v>
      </c>
      <c r="N74" s="291">
        <v>82598175.900000006</v>
      </c>
      <c r="O74" s="291">
        <v>333333332</v>
      </c>
      <c r="P74" s="284">
        <v>2066666666</v>
      </c>
      <c r="Q74" s="291">
        <v>4290203834.9500008</v>
      </c>
      <c r="R74" s="75"/>
      <c r="S74" s="75"/>
    </row>
    <row r="75" spans="2:19" x14ac:dyDescent="0.25">
      <c r="B75" s="82" t="s">
        <v>200</v>
      </c>
      <c r="C75" s="297">
        <v>4576814000</v>
      </c>
      <c r="D75" s="297">
        <v>4290203843.9999995</v>
      </c>
      <c r="E75" s="92">
        <v>0</v>
      </c>
      <c r="F75" s="297">
        <v>166666666</v>
      </c>
      <c r="G75" s="297">
        <v>422252292.37</v>
      </c>
      <c r="H75" s="92">
        <v>0</v>
      </c>
      <c r="I75" s="297">
        <v>482585749.12</v>
      </c>
      <c r="J75" s="92">
        <v>0</v>
      </c>
      <c r="K75" s="297">
        <v>166666666</v>
      </c>
      <c r="L75" s="297">
        <v>228261881.56</v>
      </c>
      <c r="M75" s="297">
        <v>341172406</v>
      </c>
      <c r="N75" s="297">
        <v>82598175.900000006</v>
      </c>
      <c r="O75" s="297">
        <v>333333332</v>
      </c>
      <c r="P75" s="285">
        <v>2066666666</v>
      </c>
      <c r="Q75" s="297">
        <v>4290203834.9500008</v>
      </c>
      <c r="R75" s="75"/>
      <c r="S75" s="75"/>
    </row>
    <row r="76" spans="2:19" x14ac:dyDescent="0.25">
      <c r="B76" s="80" t="s">
        <v>212</v>
      </c>
      <c r="C76" s="298">
        <v>4576814000</v>
      </c>
      <c r="D76" s="298">
        <v>4290203843.9999995</v>
      </c>
      <c r="E76" s="89">
        <v>0</v>
      </c>
      <c r="F76" s="298">
        <v>166666666</v>
      </c>
      <c r="G76" s="298">
        <v>422252292.37</v>
      </c>
      <c r="H76" s="89">
        <v>0</v>
      </c>
      <c r="I76" s="298">
        <v>482585749.12</v>
      </c>
      <c r="J76" s="89">
        <v>0</v>
      </c>
      <c r="K76" s="298">
        <v>166666666</v>
      </c>
      <c r="L76" s="298">
        <v>228261881.56</v>
      </c>
      <c r="M76" s="298">
        <v>341172406</v>
      </c>
      <c r="N76" s="298">
        <v>82598175.900000006</v>
      </c>
      <c r="O76" s="298">
        <v>333333332</v>
      </c>
      <c r="P76" s="225">
        <v>2066666666</v>
      </c>
      <c r="Q76" s="298">
        <v>4290203834.9500008</v>
      </c>
      <c r="R76" s="75"/>
      <c r="S76" s="75"/>
    </row>
    <row r="77" spans="2:19" x14ac:dyDescent="0.25">
      <c r="B77" s="81" t="s">
        <v>213</v>
      </c>
      <c r="C77" s="298">
        <v>2000000000</v>
      </c>
      <c r="D77" s="298">
        <v>3900000000</v>
      </c>
      <c r="E77" s="89">
        <v>0</v>
      </c>
      <c r="F77" s="298">
        <v>166666666</v>
      </c>
      <c r="G77" s="298">
        <v>333333332</v>
      </c>
      <c r="H77" s="89">
        <v>0</v>
      </c>
      <c r="I77" s="298">
        <v>333333332</v>
      </c>
      <c r="J77" s="89">
        <v>0</v>
      </c>
      <c r="K77" s="298">
        <v>166666666</v>
      </c>
      <c r="L77" s="298">
        <v>166666666</v>
      </c>
      <c r="M77" s="298">
        <v>333333332</v>
      </c>
      <c r="N77" s="89">
        <v>0</v>
      </c>
      <c r="O77" s="298">
        <v>333333332</v>
      </c>
      <c r="P77" s="225">
        <v>2066666666</v>
      </c>
      <c r="Q77" s="298">
        <v>3899999992</v>
      </c>
      <c r="R77" s="75"/>
      <c r="S77" s="75"/>
    </row>
    <row r="78" spans="2:19" x14ac:dyDescent="0.25">
      <c r="B78" s="81" t="s">
        <v>214</v>
      </c>
      <c r="C78" s="298">
        <v>2576814000</v>
      </c>
      <c r="D78" s="298">
        <v>390203844</v>
      </c>
      <c r="E78" s="89">
        <v>0</v>
      </c>
      <c r="F78" s="89">
        <v>0</v>
      </c>
      <c r="G78" s="298">
        <v>88918960.370000005</v>
      </c>
      <c r="H78" s="89">
        <v>0</v>
      </c>
      <c r="I78" s="298">
        <v>149252417.12</v>
      </c>
      <c r="J78" s="89">
        <v>0</v>
      </c>
      <c r="K78" s="89">
        <v>0</v>
      </c>
      <c r="L78" s="298">
        <v>61595215.560000002</v>
      </c>
      <c r="M78" s="298">
        <v>7839074</v>
      </c>
      <c r="N78" s="298">
        <v>82598175.900000006</v>
      </c>
      <c r="O78" s="89">
        <v>0</v>
      </c>
      <c r="P78" s="90">
        <v>0</v>
      </c>
      <c r="Q78" s="298">
        <v>390203842.95000005</v>
      </c>
    </row>
    <row r="79" spans="2:19" x14ac:dyDescent="0.25">
      <c r="B79" s="41" t="s">
        <v>201</v>
      </c>
      <c r="C79" s="291">
        <v>92789444686</v>
      </c>
      <c r="D79" s="291">
        <v>94951468487</v>
      </c>
      <c r="E79" s="291">
        <v>11370645232.889999</v>
      </c>
      <c r="F79" s="291">
        <v>9125935861.4599991</v>
      </c>
      <c r="G79" s="291">
        <v>8138306303.8099995</v>
      </c>
      <c r="H79" s="291">
        <v>5688615300.7899981</v>
      </c>
      <c r="I79" s="291">
        <v>6767825066.6200008</v>
      </c>
      <c r="J79" s="291">
        <v>7939969909.9299994</v>
      </c>
      <c r="K79" s="291">
        <v>5225212679.1099997</v>
      </c>
      <c r="L79" s="291">
        <v>3696127621.7899995</v>
      </c>
      <c r="M79" s="291">
        <v>5841796189.9200001</v>
      </c>
      <c r="N79" s="291">
        <v>14310551012.440006</v>
      </c>
      <c r="O79" s="291">
        <v>4517628689.6299982</v>
      </c>
      <c r="P79" s="284">
        <v>12276366227.029999</v>
      </c>
      <c r="Q79" s="291">
        <v>94898980095.419998</v>
      </c>
    </row>
    <row r="80" spans="2:19" x14ac:dyDescent="0.25">
      <c r="B80" s="82" t="s">
        <v>202</v>
      </c>
      <c r="C80" s="297">
        <v>92789444686</v>
      </c>
      <c r="D80" s="297">
        <v>94951468487</v>
      </c>
      <c r="E80" s="297">
        <v>11370645232.889999</v>
      </c>
      <c r="F80" s="297">
        <v>9125935861.4599991</v>
      </c>
      <c r="G80" s="297">
        <v>8138306303.8099995</v>
      </c>
      <c r="H80" s="297">
        <v>5688615300.7899981</v>
      </c>
      <c r="I80" s="297">
        <v>6767825066.6200008</v>
      </c>
      <c r="J80" s="297">
        <v>7939969909.9299994</v>
      </c>
      <c r="K80" s="297">
        <v>5225212679.1099997</v>
      </c>
      <c r="L80" s="297">
        <v>3696127621.7899995</v>
      </c>
      <c r="M80" s="297">
        <v>5841796189.9200001</v>
      </c>
      <c r="N80" s="297">
        <v>14310551012.440006</v>
      </c>
      <c r="O80" s="297">
        <v>4517628689.6299982</v>
      </c>
      <c r="P80" s="285">
        <v>12276366227.029999</v>
      </c>
      <c r="Q80" s="297">
        <v>94898980095.419998</v>
      </c>
    </row>
    <row r="81" spans="2:19" x14ac:dyDescent="0.25">
      <c r="B81" s="80" t="s">
        <v>217</v>
      </c>
      <c r="C81" s="298">
        <v>30272007872</v>
      </c>
      <c r="D81" s="298">
        <v>34129003489.689995</v>
      </c>
      <c r="E81" s="298">
        <v>1024201223.9999999</v>
      </c>
      <c r="F81" s="298">
        <v>6297077319.3600006</v>
      </c>
      <c r="G81" s="298">
        <v>3040879444.9500003</v>
      </c>
      <c r="H81" s="298">
        <v>3002606742.6899981</v>
      </c>
      <c r="I81" s="298">
        <v>3432738442.8799992</v>
      </c>
      <c r="J81" s="298">
        <v>1293871930.7599998</v>
      </c>
      <c r="K81" s="298">
        <v>987548647.05999994</v>
      </c>
      <c r="L81" s="298">
        <v>1118795753.5799997</v>
      </c>
      <c r="M81" s="298">
        <v>1368858719.9400001</v>
      </c>
      <c r="N81" s="298">
        <v>1281638119.3499999</v>
      </c>
      <c r="O81" s="298">
        <v>475845201.96000004</v>
      </c>
      <c r="P81" s="225">
        <v>10757726917.719999</v>
      </c>
      <c r="Q81" s="298">
        <v>34081788464.25</v>
      </c>
    </row>
    <row r="82" spans="2:19" x14ac:dyDescent="0.25">
      <c r="B82" s="81" t="s">
        <v>218</v>
      </c>
      <c r="C82" s="298">
        <v>14514207872</v>
      </c>
      <c r="D82" s="298">
        <v>22105177201.279999</v>
      </c>
      <c r="E82" s="298">
        <v>1024201223.9999999</v>
      </c>
      <c r="F82" s="298">
        <v>1552193945.3800001</v>
      </c>
      <c r="G82" s="298">
        <v>1919170343.5999999</v>
      </c>
      <c r="H82" s="298">
        <v>1915938646.5599999</v>
      </c>
      <c r="I82" s="298">
        <v>1841731311.26</v>
      </c>
      <c r="J82" s="298">
        <v>1047205321.9100001</v>
      </c>
      <c r="K82" s="298">
        <v>987548647.05999994</v>
      </c>
      <c r="L82" s="298">
        <v>1021603703.7</v>
      </c>
      <c r="M82" s="298">
        <v>1357208056.3200002</v>
      </c>
      <c r="N82" s="298">
        <v>996980290.13999999</v>
      </c>
      <c r="O82" s="89">
        <v>0</v>
      </c>
      <c r="P82" s="225">
        <v>8436417744.5599995</v>
      </c>
      <c r="Q82" s="298">
        <v>22100199234.489998</v>
      </c>
    </row>
    <row r="83" spans="2:19" x14ac:dyDescent="0.25">
      <c r="B83" s="81" t="s">
        <v>219</v>
      </c>
      <c r="C83" s="298">
        <v>15757800000</v>
      </c>
      <c r="D83" s="298">
        <v>12023826288.41</v>
      </c>
      <c r="E83" s="92">
        <v>0</v>
      </c>
      <c r="F83" s="298">
        <v>4744883373.9800014</v>
      </c>
      <c r="G83" s="298">
        <v>1121709101.3499994</v>
      </c>
      <c r="H83" s="298">
        <v>1086668096.1300001</v>
      </c>
      <c r="I83" s="298">
        <v>1591007131.6200001</v>
      </c>
      <c r="J83" s="298">
        <v>246666608.85000002</v>
      </c>
      <c r="K83" s="89">
        <v>0</v>
      </c>
      <c r="L83" s="298">
        <v>97192049.879999995</v>
      </c>
      <c r="M83" s="298">
        <v>11650663.620000001</v>
      </c>
      <c r="N83" s="298">
        <v>284657829.20999998</v>
      </c>
      <c r="O83" s="298">
        <v>475845201.96000004</v>
      </c>
      <c r="P83" s="225">
        <v>2321309173.1599998</v>
      </c>
      <c r="Q83" s="298">
        <v>11981589229.76</v>
      </c>
    </row>
    <row r="84" spans="2:19" x14ac:dyDescent="0.25">
      <c r="B84" s="80" t="s">
        <v>222</v>
      </c>
      <c r="C84" s="298">
        <v>16612263295</v>
      </c>
      <c r="D84" s="298">
        <v>15842507556.309999</v>
      </c>
      <c r="E84" s="89">
        <v>0</v>
      </c>
      <c r="F84" s="298">
        <v>2920649710.79</v>
      </c>
      <c r="G84" s="89">
        <v>0</v>
      </c>
      <c r="H84" s="89">
        <v>0</v>
      </c>
      <c r="I84" s="89">
        <v>0</v>
      </c>
      <c r="J84" s="298">
        <v>2945789486.9400001</v>
      </c>
      <c r="K84" s="89">
        <v>0</v>
      </c>
      <c r="L84" s="89">
        <v>0</v>
      </c>
      <c r="M84" s="89">
        <v>0</v>
      </c>
      <c r="N84" s="89">
        <v>0</v>
      </c>
      <c r="O84" s="298">
        <v>9970795000</v>
      </c>
      <c r="P84" s="90">
        <v>0</v>
      </c>
      <c r="Q84" s="298">
        <v>15837234197.73</v>
      </c>
    </row>
    <row r="85" spans="2:19" x14ac:dyDescent="0.25">
      <c r="B85" s="81" t="s">
        <v>223</v>
      </c>
      <c r="C85" s="298">
        <v>10560000000</v>
      </c>
      <c r="D85" s="298">
        <v>9976068358.3099995</v>
      </c>
      <c r="E85" s="89">
        <v>0</v>
      </c>
      <c r="F85" s="89">
        <v>0</v>
      </c>
      <c r="G85" s="89">
        <v>0</v>
      </c>
      <c r="H85" s="89">
        <v>0</v>
      </c>
      <c r="I85" s="89">
        <v>0</v>
      </c>
      <c r="J85" s="89">
        <v>0</v>
      </c>
      <c r="K85" s="89">
        <v>0</v>
      </c>
      <c r="L85" s="89">
        <v>0</v>
      </c>
      <c r="M85" s="89">
        <v>0</v>
      </c>
      <c r="N85" s="89">
        <v>0</v>
      </c>
      <c r="O85" s="298">
        <v>9970795000</v>
      </c>
      <c r="P85" s="89">
        <v>0</v>
      </c>
      <c r="Q85" s="298">
        <v>9970795000</v>
      </c>
    </row>
    <row r="86" spans="2:19" x14ac:dyDescent="0.25">
      <c r="B86" s="81" t="s">
        <v>224</v>
      </c>
      <c r="C86" s="298">
        <v>6052263295</v>
      </c>
      <c r="D86" s="298">
        <v>5866439198</v>
      </c>
      <c r="E86" s="89">
        <v>0</v>
      </c>
      <c r="F86" s="298">
        <v>2920649710.79</v>
      </c>
      <c r="G86" s="89">
        <v>0</v>
      </c>
      <c r="H86" s="89">
        <v>0</v>
      </c>
      <c r="I86" s="89">
        <v>0</v>
      </c>
      <c r="J86" s="298">
        <v>2945789486.9400001</v>
      </c>
      <c r="K86" s="89">
        <v>0</v>
      </c>
      <c r="L86" s="89">
        <v>0</v>
      </c>
      <c r="M86" s="89">
        <v>0</v>
      </c>
      <c r="N86" s="89">
        <v>0</v>
      </c>
      <c r="O86" s="89">
        <v>0</v>
      </c>
      <c r="P86" s="90">
        <v>0</v>
      </c>
      <c r="Q86" s="298">
        <v>5866439197.7300005</v>
      </c>
    </row>
    <row r="87" spans="2:19" x14ac:dyDescent="0.25">
      <c r="B87" s="80" t="s">
        <v>225</v>
      </c>
      <c r="C87" s="298">
        <v>45905173519</v>
      </c>
      <c r="D87" s="298">
        <v>44979957441</v>
      </c>
      <c r="E87" s="298">
        <v>10346444008.889999</v>
      </c>
      <c r="F87" s="298">
        <v>-91791168.690000534</v>
      </c>
      <c r="G87" s="298">
        <v>5097426858.8600006</v>
      </c>
      <c r="H87" s="298">
        <v>2686008558.0999994</v>
      </c>
      <c r="I87" s="298">
        <v>3335086623.7399993</v>
      </c>
      <c r="J87" s="298">
        <v>3700308492.2299995</v>
      </c>
      <c r="K87" s="298">
        <v>4237664032.0500002</v>
      </c>
      <c r="L87" s="298">
        <v>2577331868.2099996</v>
      </c>
      <c r="M87" s="298">
        <v>4472937469.9800005</v>
      </c>
      <c r="N87" s="298">
        <v>13028912893.090006</v>
      </c>
      <c r="O87" s="298">
        <v>-5929011512.3299999</v>
      </c>
      <c r="P87" s="225">
        <v>1518639309.3099999</v>
      </c>
      <c r="Q87" s="298">
        <v>44979957433.440002</v>
      </c>
    </row>
    <row r="88" spans="2:19" x14ac:dyDescent="0.25">
      <c r="B88" s="81" t="s">
        <v>226</v>
      </c>
      <c r="C88" s="298">
        <v>9343578381</v>
      </c>
      <c r="D88" s="298">
        <v>9209751815</v>
      </c>
      <c r="E88" s="298">
        <v>761413892</v>
      </c>
      <c r="F88" s="298">
        <v>763262893.42999995</v>
      </c>
      <c r="G88" s="298">
        <v>763848119.14999998</v>
      </c>
      <c r="H88" s="298">
        <v>765761992.45999992</v>
      </c>
      <c r="I88" s="298">
        <v>766318960.12</v>
      </c>
      <c r="J88" s="298">
        <v>766943024.43999982</v>
      </c>
      <c r="K88" s="298">
        <v>770231956.01999998</v>
      </c>
      <c r="L88" s="298">
        <v>764628139.2299999</v>
      </c>
      <c r="M88" s="298">
        <v>768516889.41999984</v>
      </c>
      <c r="N88" s="298">
        <v>10742600877.129999</v>
      </c>
      <c r="O88" s="298">
        <v>-8425364669.9700003</v>
      </c>
      <c r="P88" s="225">
        <v>1589734.8</v>
      </c>
      <c r="Q88" s="298">
        <v>9209751808.2299976</v>
      </c>
    </row>
    <row r="89" spans="2:19" x14ac:dyDescent="0.25">
      <c r="B89" s="81" t="s">
        <v>227</v>
      </c>
      <c r="C89" s="298">
        <v>36561595138</v>
      </c>
      <c r="D89" s="298">
        <v>35770205626</v>
      </c>
      <c r="E89" s="298">
        <v>9585030116.8900013</v>
      </c>
      <c r="F89" s="298">
        <v>-855054062.11999989</v>
      </c>
      <c r="G89" s="298">
        <v>4333578739.71</v>
      </c>
      <c r="H89" s="298">
        <v>1920246565.6400001</v>
      </c>
      <c r="I89" s="298">
        <v>2568767663.6199999</v>
      </c>
      <c r="J89" s="298">
        <v>2933365467.79</v>
      </c>
      <c r="K89" s="298">
        <v>3467432076.0300002</v>
      </c>
      <c r="L89" s="298">
        <v>1812703728.9800003</v>
      </c>
      <c r="M89" s="298">
        <v>3704420580.5600009</v>
      </c>
      <c r="N89" s="298">
        <v>2286312015.9599996</v>
      </c>
      <c r="O89" s="298">
        <v>2496353157.6399994</v>
      </c>
      <c r="P89" s="225">
        <v>1517049574.5100002</v>
      </c>
      <c r="Q89" s="298">
        <v>35770205625.209999</v>
      </c>
    </row>
    <row r="90" spans="2:19" x14ac:dyDescent="0.25">
      <c r="B90" s="155" t="s">
        <v>135</v>
      </c>
      <c r="C90" s="299">
        <v>97366258686</v>
      </c>
      <c r="D90" s="299">
        <v>99241672331.000015</v>
      </c>
      <c r="E90" s="294">
        <v>11370645232.889999</v>
      </c>
      <c r="F90" s="295">
        <v>9292602527.4599972</v>
      </c>
      <c r="G90" s="296">
        <v>8560558596.1800003</v>
      </c>
      <c r="H90" s="295">
        <v>5688615300.7899981</v>
      </c>
      <c r="I90" s="295">
        <v>7250410815.7400017</v>
      </c>
      <c r="J90" s="296">
        <v>7939969909.9299994</v>
      </c>
      <c r="K90" s="294">
        <v>5391879345.1099997</v>
      </c>
      <c r="L90" s="295">
        <v>3924389503.3499994</v>
      </c>
      <c r="M90" s="296">
        <v>6182968595.9200001</v>
      </c>
      <c r="N90" s="294">
        <v>14393149188.340006</v>
      </c>
      <c r="O90" s="295">
        <v>4850962021.6299982</v>
      </c>
      <c r="P90" s="296">
        <v>14343032893.029999</v>
      </c>
      <c r="Q90" s="295">
        <v>99189183930.369995</v>
      </c>
      <c r="S90" s="7"/>
    </row>
    <row r="91" spans="2:19" x14ac:dyDescent="0.25">
      <c r="B91" s="80"/>
      <c r="C91" s="91"/>
      <c r="D91" s="91"/>
      <c r="E91" s="89"/>
      <c r="F91" s="90"/>
      <c r="G91" s="90"/>
      <c r="H91" s="90"/>
      <c r="I91" s="90"/>
      <c r="J91" s="90"/>
      <c r="K91" s="90"/>
      <c r="L91" s="90"/>
      <c r="M91" s="90"/>
      <c r="N91" s="90"/>
      <c r="O91" s="90"/>
      <c r="P91" s="90"/>
      <c r="Q91" s="89"/>
    </row>
    <row r="92" spans="2:19" x14ac:dyDescent="0.25">
      <c r="B92" s="155" t="s">
        <v>229</v>
      </c>
      <c r="C92" s="299">
        <v>663558035680</v>
      </c>
      <c r="D92" s="299">
        <v>674326517187.64917</v>
      </c>
      <c r="E92" s="294">
        <v>51564461432.560043</v>
      </c>
      <c r="F92" s="295">
        <v>63442190457.940002</v>
      </c>
      <c r="G92" s="296">
        <v>63211993076.710037</v>
      </c>
      <c r="H92" s="295">
        <v>52889350658.730042</v>
      </c>
      <c r="I92" s="295">
        <v>47249918963.480019</v>
      </c>
      <c r="J92" s="296">
        <v>54723539307.770065</v>
      </c>
      <c r="K92" s="294">
        <v>48612143507.040047</v>
      </c>
      <c r="L92" s="295">
        <v>46967845997.050041</v>
      </c>
      <c r="M92" s="296">
        <v>47484022505.070068</v>
      </c>
      <c r="N92" s="294">
        <v>53408074614.500092</v>
      </c>
      <c r="O92" s="295">
        <v>48571833193.120033</v>
      </c>
      <c r="P92" s="296">
        <v>83059557280.749985</v>
      </c>
      <c r="Q92" s="295">
        <v>661184930994.72058</v>
      </c>
      <c r="S92" s="7"/>
    </row>
    <row r="93" spans="2:19" x14ac:dyDescent="0.25">
      <c r="B93" s="19" t="s">
        <v>234</v>
      </c>
      <c r="C93" s="85"/>
      <c r="D93" s="85"/>
      <c r="E93" s="18"/>
      <c r="F93" s="18"/>
      <c r="G93" s="18"/>
      <c r="H93" s="18"/>
      <c r="I93" s="18"/>
      <c r="J93" s="18"/>
      <c r="K93" s="18"/>
      <c r="L93" s="18"/>
      <c r="M93" s="18"/>
      <c r="N93" s="18"/>
      <c r="O93" s="18"/>
      <c r="P93" s="18"/>
      <c r="Q93" s="18"/>
    </row>
    <row r="94" spans="2:19" ht="27" customHeight="1" x14ac:dyDescent="0.25">
      <c r="B94" s="10" t="s">
        <v>235</v>
      </c>
      <c r="C94" s="10"/>
      <c r="D94" s="10"/>
      <c r="E94" s="10"/>
      <c r="F94" s="10"/>
      <c r="G94" s="10"/>
      <c r="H94" s="10"/>
      <c r="I94" s="10"/>
    </row>
    <row r="95" spans="2:19" ht="24" x14ac:dyDescent="0.25">
      <c r="B95" s="10" t="s">
        <v>236</v>
      </c>
      <c r="C95" s="84"/>
      <c r="D95" s="84"/>
      <c r="E95" s="9"/>
      <c r="F95" s="9"/>
      <c r="G95" s="9"/>
      <c r="H95" s="9"/>
      <c r="I95" s="9"/>
      <c r="J95" s="9"/>
      <c r="K95" s="9"/>
      <c r="L95" s="9"/>
      <c r="M95" s="9"/>
      <c r="N95" s="9"/>
      <c r="O95" s="9"/>
      <c r="P95" s="9"/>
      <c r="Q95" s="84"/>
    </row>
    <row r="96" spans="2:19" x14ac:dyDescent="0.25">
      <c r="B96" s="10" t="s">
        <v>237</v>
      </c>
      <c r="R96" s="4"/>
    </row>
    <row r="97" spans="2:7" x14ac:dyDescent="0.25">
      <c r="B97" s="10" t="s">
        <v>238</v>
      </c>
    </row>
    <row r="98" spans="2:7" x14ac:dyDescent="0.25">
      <c r="B98" s="10"/>
    </row>
    <row r="103" spans="2:7" x14ac:dyDescent="0.25">
      <c r="G103" s="8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BF116"/>
  <sheetViews>
    <sheetView showGridLines="0" topLeftCell="T1" zoomScale="80" zoomScaleNormal="80" workbookViewId="0">
      <pane ySplit="8" topLeftCell="A66" activePane="bottomLeft" state="frozen"/>
      <selection activeCell="R60" sqref="R60"/>
      <selection pane="bottomLeft" activeCell="AQ93" sqref="AQ93"/>
    </sheetView>
  </sheetViews>
  <sheetFormatPr defaultColWidth="11.42578125" defaultRowHeight="15" x14ac:dyDescent="0.25"/>
  <cols>
    <col min="1" max="1" width="7.7109375" customWidth="1"/>
    <col min="2" max="2" width="115.85546875" customWidth="1"/>
    <col min="3" max="4" width="16.28515625" style="3" customWidth="1"/>
    <col min="5" max="5" width="11.140625" customWidth="1"/>
    <col min="6" max="6" width="12.140625" customWidth="1"/>
    <col min="7" max="7" width="14.85546875" customWidth="1"/>
    <col min="8" max="8" width="10.42578125" customWidth="1"/>
    <col min="9" max="9" width="10.85546875" customWidth="1"/>
    <col min="10" max="10" width="10.28515625" customWidth="1"/>
    <col min="11" max="11" width="10.140625" customWidth="1"/>
    <col min="12" max="12" width="10.42578125" customWidth="1"/>
    <col min="13" max="13" width="13" customWidth="1"/>
    <col min="14" max="14" width="11" customWidth="1"/>
    <col min="15" max="15" width="12.85546875" customWidth="1"/>
    <col min="16" max="16" width="12.140625" customWidth="1"/>
    <col min="17" max="17" width="11.7109375" style="3" customWidth="1"/>
    <col min="18" max="18" width="11.7109375" customWidth="1"/>
    <col min="19" max="19" width="10.42578125" customWidth="1"/>
    <col min="20" max="20" width="11" customWidth="1"/>
    <col min="21" max="23" width="9.42578125" customWidth="1"/>
    <col min="24" max="24" width="9" customWidth="1"/>
    <col min="25" max="29" width="11.42578125" customWidth="1"/>
    <col min="30" max="30" width="10.140625" customWidth="1"/>
    <col min="31" max="31" width="12.140625" customWidth="1"/>
    <col min="32" max="32" width="12.7109375" customWidth="1"/>
    <col min="33" max="34" width="11.85546875" customWidth="1"/>
    <col min="35" max="35" width="10.28515625" customWidth="1"/>
    <col min="36" max="36" width="11.140625" customWidth="1"/>
    <col min="37" max="38" width="10.140625" customWidth="1"/>
    <col min="39" max="40" width="13" customWidth="1"/>
    <col min="41" max="41" width="13.7109375" customWidth="1"/>
    <col min="42" max="42" width="12.28515625" customWidth="1"/>
    <col min="43" max="43" width="12.42578125" customWidth="1"/>
  </cols>
  <sheetData>
    <row r="2" spans="1:43" ht="28.5" x14ac:dyDescent="0.25">
      <c r="B2" s="344" t="s">
        <v>0</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row>
    <row r="3" spans="1:43" ht="21" x14ac:dyDescent="0.25">
      <c r="A3" s="1"/>
      <c r="B3" s="370" t="s">
        <v>1</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row>
    <row r="4" spans="1:43" ht="15.75" x14ac:dyDescent="0.25">
      <c r="A4" s="1"/>
      <c r="B4" s="348" t="s">
        <v>2</v>
      </c>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row>
    <row r="5" spans="1:43" x14ac:dyDescent="0.25">
      <c r="A5" s="1"/>
      <c r="B5" s="350" t="s">
        <v>3</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row>
    <row r="6" spans="1:43" x14ac:dyDescent="0.25">
      <c r="A6" s="1"/>
      <c r="B6" s="2" t="s">
        <v>239</v>
      </c>
      <c r="C6" s="5"/>
      <c r="D6" s="5"/>
      <c r="Q6"/>
      <c r="AQ6" s="11" t="s">
        <v>5</v>
      </c>
    </row>
    <row r="7" spans="1:43" ht="15" customHeight="1" x14ac:dyDescent="0.25">
      <c r="B7" s="352" t="s">
        <v>6</v>
      </c>
      <c r="C7" s="376" t="s">
        <v>233</v>
      </c>
      <c r="D7" s="376" t="s">
        <v>8</v>
      </c>
      <c r="E7" s="378" t="s">
        <v>240</v>
      </c>
      <c r="F7" s="378"/>
      <c r="G7" s="378"/>
      <c r="H7" s="378"/>
      <c r="I7" s="378"/>
      <c r="J7" s="378"/>
      <c r="K7" s="378"/>
      <c r="L7" s="378"/>
      <c r="M7" s="378"/>
      <c r="N7" s="378"/>
      <c r="O7" s="378"/>
      <c r="P7" s="378"/>
      <c r="Q7" s="359"/>
      <c r="R7" s="372" t="s">
        <v>241</v>
      </c>
      <c r="S7" s="372"/>
      <c r="T7" s="372"/>
      <c r="U7" s="372"/>
      <c r="V7" s="372"/>
      <c r="W7" s="372"/>
      <c r="X7" s="372"/>
      <c r="Y7" s="372"/>
      <c r="Z7" s="372"/>
      <c r="AA7" s="372"/>
      <c r="AB7" s="372"/>
      <c r="AC7" s="372"/>
      <c r="AD7" s="373"/>
      <c r="AE7" s="374" t="s">
        <v>242</v>
      </c>
      <c r="AF7" s="374"/>
      <c r="AG7" s="374"/>
      <c r="AH7" s="374"/>
      <c r="AI7" s="374"/>
      <c r="AJ7" s="374"/>
      <c r="AK7" s="374"/>
      <c r="AL7" s="374"/>
      <c r="AM7" s="374"/>
      <c r="AN7" s="374"/>
      <c r="AO7" s="374"/>
      <c r="AP7" s="374"/>
      <c r="AQ7" s="375"/>
    </row>
    <row r="8" spans="1:43" ht="25.5" customHeight="1" x14ac:dyDescent="0.25">
      <c r="B8" s="352"/>
      <c r="C8" s="377"/>
      <c r="D8" s="377"/>
      <c r="E8" s="12" t="s">
        <v>10</v>
      </c>
      <c r="F8" s="12" t="s">
        <v>11</v>
      </c>
      <c r="G8" s="12" t="s">
        <v>12</v>
      </c>
      <c r="H8" s="12" t="s">
        <v>13</v>
      </c>
      <c r="I8" s="12" t="s">
        <v>14</v>
      </c>
      <c r="J8" s="12" t="s">
        <v>15</v>
      </c>
      <c r="K8" s="12" t="s">
        <v>16</v>
      </c>
      <c r="L8" s="12" t="s">
        <v>17</v>
      </c>
      <c r="M8" s="12" t="s">
        <v>243</v>
      </c>
      <c r="N8" s="12" t="s">
        <v>19</v>
      </c>
      <c r="O8" s="12" t="s">
        <v>20</v>
      </c>
      <c r="P8" s="12" t="s">
        <v>21</v>
      </c>
      <c r="Q8" s="12" t="s">
        <v>22</v>
      </c>
      <c r="R8" s="103" t="s">
        <v>10</v>
      </c>
      <c r="S8" s="103" t="s">
        <v>11</v>
      </c>
      <c r="T8" s="103" t="s">
        <v>12</v>
      </c>
      <c r="U8" s="103" t="s">
        <v>13</v>
      </c>
      <c r="V8" s="103" t="s">
        <v>14</v>
      </c>
      <c r="W8" s="103" t="s">
        <v>15</v>
      </c>
      <c r="X8" s="103" t="s">
        <v>16</v>
      </c>
      <c r="Y8" s="104" t="s">
        <v>17</v>
      </c>
      <c r="Z8" s="104" t="s">
        <v>243</v>
      </c>
      <c r="AA8" s="104" t="s">
        <v>19</v>
      </c>
      <c r="AB8" s="104" t="s">
        <v>20</v>
      </c>
      <c r="AC8" s="104" t="s">
        <v>21</v>
      </c>
      <c r="AD8" s="103" t="s">
        <v>22</v>
      </c>
      <c r="AE8" s="105" t="s">
        <v>10</v>
      </c>
      <c r="AF8" s="105" t="s">
        <v>11</v>
      </c>
      <c r="AG8" s="105" t="s">
        <v>12</v>
      </c>
      <c r="AH8" s="105" t="s">
        <v>13</v>
      </c>
      <c r="AI8" s="105" t="s">
        <v>14</v>
      </c>
      <c r="AJ8" s="105" t="s">
        <v>15</v>
      </c>
      <c r="AK8" s="105" t="s">
        <v>16</v>
      </c>
      <c r="AL8" s="105" t="s">
        <v>17</v>
      </c>
      <c r="AM8" s="105" t="s">
        <v>243</v>
      </c>
      <c r="AN8" s="105" t="s">
        <v>19</v>
      </c>
      <c r="AO8" s="105" t="s">
        <v>20</v>
      </c>
      <c r="AP8" s="105" t="s">
        <v>21</v>
      </c>
      <c r="AQ8" s="105" t="s">
        <v>22</v>
      </c>
    </row>
    <row r="9" spans="1:43" x14ac:dyDescent="0.25">
      <c r="B9" s="23" t="s">
        <v>139</v>
      </c>
      <c r="C9" s="300">
        <v>155132404381</v>
      </c>
      <c r="D9" s="300">
        <v>167605807710.55002</v>
      </c>
      <c r="E9" s="300">
        <v>12032112857.819998</v>
      </c>
      <c r="F9" s="300">
        <v>12116646784.770006</v>
      </c>
      <c r="G9" s="300">
        <v>12985860187.719997</v>
      </c>
      <c r="H9" s="300">
        <v>12481177617.78001</v>
      </c>
      <c r="I9" s="300">
        <v>12588536912.35</v>
      </c>
      <c r="J9" s="300">
        <v>12641481298.309999</v>
      </c>
      <c r="K9" s="300">
        <v>12164766731.569998</v>
      </c>
      <c r="L9" s="300">
        <v>13529052511.480007</v>
      </c>
      <c r="M9" s="300">
        <v>13460383964.369999</v>
      </c>
      <c r="N9" s="300">
        <v>13547608189.440004</v>
      </c>
      <c r="O9" s="300">
        <v>15258403800.410006</v>
      </c>
      <c r="P9" s="300">
        <v>23765007026.859978</v>
      </c>
      <c r="Q9" s="300">
        <v>166571037882.88</v>
      </c>
      <c r="R9" s="15">
        <v>0</v>
      </c>
      <c r="S9" s="15">
        <v>0</v>
      </c>
      <c r="T9" s="15">
        <v>0</v>
      </c>
      <c r="U9" s="15">
        <v>0</v>
      </c>
      <c r="V9" s="15">
        <v>0</v>
      </c>
      <c r="W9" s="15">
        <v>0</v>
      </c>
      <c r="X9" s="15">
        <v>0</v>
      </c>
      <c r="Y9" s="15">
        <v>0</v>
      </c>
      <c r="Z9" s="15">
        <v>0</v>
      </c>
      <c r="AA9" s="15">
        <v>0</v>
      </c>
      <c r="AB9" s="15">
        <v>0</v>
      </c>
      <c r="AC9" s="15">
        <v>0</v>
      </c>
      <c r="AD9" s="15">
        <v>0</v>
      </c>
      <c r="AE9" s="300">
        <f t="shared" ref="AE9:AQ9" si="0">E9+R9</f>
        <v>12032112857.819998</v>
      </c>
      <c r="AF9" s="300">
        <f t="shared" si="0"/>
        <v>12116646784.770006</v>
      </c>
      <c r="AG9" s="300">
        <f t="shared" si="0"/>
        <v>12985860187.719997</v>
      </c>
      <c r="AH9" s="300">
        <f t="shared" si="0"/>
        <v>12481177617.78001</v>
      </c>
      <c r="AI9" s="300">
        <f t="shared" si="0"/>
        <v>12588536912.35</v>
      </c>
      <c r="AJ9" s="300">
        <f t="shared" si="0"/>
        <v>12641481298.309999</v>
      </c>
      <c r="AK9" s="300">
        <f t="shared" si="0"/>
        <v>12164766731.569998</v>
      </c>
      <c r="AL9" s="300">
        <f t="shared" si="0"/>
        <v>13529052511.480007</v>
      </c>
      <c r="AM9" s="300">
        <f t="shared" si="0"/>
        <v>13460383964.369999</v>
      </c>
      <c r="AN9" s="300">
        <f t="shared" si="0"/>
        <v>13547608189.440004</v>
      </c>
      <c r="AO9" s="300">
        <f t="shared" si="0"/>
        <v>15258403800.410006</v>
      </c>
      <c r="AP9" s="300">
        <f t="shared" si="0"/>
        <v>23765007026.859978</v>
      </c>
      <c r="AQ9" s="300">
        <f t="shared" si="0"/>
        <v>166571037882.88</v>
      </c>
    </row>
    <row r="10" spans="1:43" x14ac:dyDescent="0.25">
      <c r="B10" s="24" t="s">
        <v>140</v>
      </c>
      <c r="C10" s="301">
        <v>128839983061</v>
      </c>
      <c r="D10" s="301">
        <v>138092766054.02997</v>
      </c>
      <c r="E10" s="301">
        <v>9936739316.8399982</v>
      </c>
      <c r="F10" s="301">
        <v>10002746268.220001</v>
      </c>
      <c r="G10" s="301">
        <v>10565271959.139999</v>
      </c>
      <c r="H10" s="301">
        <v>10100701842.320002</v>
      </c>
      <c r="I10" s="301">
        <v>10273063252.129999</v>
      </c>
      <c r="J10" s="301">
        <v>10215649476.999998</v>
      </c>
      <c r="K10" s="301">
        <v>10092139956.940001</v>
      </c>
      <c r="L10" s="301">
        <v>11142223849.91</v>
      </c>
      <c r="M10" s="301">
        <v>11086953878.210001</v>
      </c>
      <c r="N10" s="301">
        <v>11140951106.76</v>
      </c>
      <c r="O10" s="301">
        <v>13021911257.640003</v>
      </c>
      <c r="P10" s="301">
        <v>19876653027.949997</v>
      </c>
      <c r="Q10" s="301">
        <v>137455005193.06</v>
      </c>
      <c r="R10" s="256">
        <v>0</v>
      </c>
      <c r="S10" s="256">
        <v>0</v>
      </c>
      <c r="T10" s="108">
        <v>0</v>
      </c>
      <c r="U10" s="108">
        <v>0</v>
      </c>
      <c r="V10" s="108">
        <v>0</v>
      </c>
      <c r="W10" s="108">
        <v>0</v>
      </c>
      <c r="X10" s="108">
        <v>0</v>
      </c>
      <c r="Y10" s="108">
        <v>0</v>
      </c>
      <c r="Z10" s="108">
        <v>0</v>
      </c>
      <c r="AA10" s="108">
        <v>0</v>
      </c>
      <c r="AB10" s="108">
        <v>0</v>
      </c>
      <c r="AC10" s="108">
        <v>0</v>
      </c>
      <c r="AD10" s="108">
        <v>0</v>
      </c>
      <c r="AE10" s="302">
        <f t="shared" ref="AE10:AE68" si="1">E10+R10</f>
        <v>9936739316.8399982</v>
      </c>
      <c r="AF10" s="302">
        <f t="shared" ref="AF10:AF69" si="2">F10+S10</f>
        <v>10002746268.220001</v>
      </c>
      <c r="AG10" s="302">
        <f t="shared" ref="AG10:AG69" si="3">G10+T10</f>
        <v>10565271959.139999</v>
      </c>
      <c r="AH10" s="302">
        <f t="shared" ref="AH10:AH69" si="4">H10+U10</f>
        <v>10100701842.320002</v>
      </c>
      <c r="AI10" s="302">
        <f t="shared" ref="AI10:AI69" si="5">I10+V10</f>
        <v>10273063252.129999</v>
      </c>
      <c r="AJ10" s="302">
        <f t="shared" ref="AJ10:AJ69" si="6">J10+W10</f>
        <v>10215649476.999998</v>
      </c>
      <c r="AK10" s="302">
        <f t="shared" ref="AK10:AK69" si="7">K10+X10</f>
        <v>10092139956.940001</v>
      </c>
      <c r="AL10" s="302">
        <f t="shared" ref="AL10:AL69" si="8">L10+Y10</f>
        <v>11142223849.91</v>
      </c>
      <c r="AM10" s="302">
        <f t="shared" ref="AM10:AM69" si="9">M10+Z10</f>
        <v>11086953878.210001</v>
      </c>
      <c r="AN10" s="302">
        <f t="shared" ref="AN10:AN69" si="10">N10+AA10</f>
        <v>11140951106.76</v>
      </c>
      <c r="AO10" s="302">
        <f t="shared" ref="AO10:AO69" si="11">O10+AB10</f>
        <v>13021911257.640003</v>
      </c>
      <c r="AP10" s="302">
        <f t="shared" ref="AP10:AP69" si="12">P10+AC10</f>
        <v>19876653027.949997</v>
      </c>
      <c r="AQ10" s="302">
        <f t="shared" ref="AQ10:AQ69" si="13">Q10+AD10</f>
        <v>137455005193.06</v>
      </c>
    </row>
    <row r="11" spans="1:43" x14ac:dyDescent="0.25">
      <c r="B11" s="24" t="s">
        <v>141</v>
      </c>
      <c r="C11" s="301">
        <v>8523916217</v>
      </c>
      <c r="D11" s="301">
        <v>10003020343.310001</v>
      </c>
      <c r="E11" s="301">
        <v>632280232.93000007</v>
      </c>
      <c r="F11" s="301">
        <v>628075799.88999987</v>
      </c>
      <c r="G11" s="301">
        <v>854387445.75999999</v>
      </c>
      <c r="H11" s="301">
        <v>727412878.30000007</v>
      </c>
      <c r="I11" s="301">
        <v>747703702.79999995</v>
      </c>
      <c r="J11" s="301">
        <v>849680354.74000001</v>
      </c>
      <c r="K11" s="301">
        <v>530188942.87999988</v>
      </c>
      <c r="L11" s="301">
        <v>674991938.81000006</v>
      </c>
      <c r="M11" s="301">
        <v>706516290.31999993</v>
      </c>
      <c r="N11" s="301">
        <v>712433200.93000007</v>
      </c>
      <c r="O11" s="301">
        <v>604192227.36000001</v>
      </c>
      <c r="P11" s="301">
        <v>2170177598.8099999</v>
      </c>
      <c r="Q11" s="301">
        <v>9838040613.5300007</v>
      </c>
      <c r="R11" s="256">
        <v>0</v>
      </c>
      <c r="S11" s="256">
        <v>0</v>
      </c>
      <c r="T11" s="108">
        <v>0</v>
      </c>
      <c r="U11" s="108">
        <v>0</v>
      </c>
      <c r="V11" s="108">
        <v>0</v>
      </c>
      <c r="W11" s="108">
        <v>0</v>
      </c>
      <c r="X11" s="108">
        <v>0</v>
      </c>
      <c r="Y11" s="108">
        <v>0</v>
      </c>
      <c r="Z11" s="108">
        <v>0</v>
      </c>
      <c r="AA11" s="108">
        <v>0</v>
      </c>
      <c r="AB11" s="108">
        <v>0</v>
      </c>
      <c r="AC11" s="108">
        <v>0</v>
      </c>
      <c r="AD11" s="108">
        <v>0</v>
      </c>
      <c r="AE11" s="302">
        <f t="shared" si="1"/>
        <v>632280232.93000007</v>
      </c>
      <c r="AF11" s="302">
        <f t="shared" si="2"/>
        <v>628075799.88999987</v>
      </c>
      <c r="AG11" s="302">
        <f t="shared" si="3"/>
        <v>854387445.75999999</v>
      </c>
      <c r="AH11" s="302">
        <f t="shared" si="4"/>
        <v>727412878.30000007</v>
      </c>
      <c r="AI11" s="302">
        <f t="shared" si="5"/>
        <v>747703702.79999995</v>
      </c>
      <c r="AJ11" s="302">
        <f t="shared" si="6"/>
        <v>849680354.74000001</v>
      </c>
      <c r="AK11" s="302">
        <f t="shared" si="7"/>
        <v>530188942.87999988</v>
      </c>
      <c r="AL11" s="302">
        <f t="shared" si="8"/>
        <v>674991938.81000006</v>
      </c>
      <c r="AM11" s="302">
        <f t="shared" si="9"/>
        <v>706516290.31999993</v>
      </c>
      <c r="AN11" s="302">
        <f t="shared" si="10"/>
        <v>712433200.93000007</v>
      </c>
      <c r="AO11" s="302">
        <f t="shared" si="11"/>
        <v>604192227.36000001</v>
      </c>
      <c r="AP11" s="302">
        <f t="shared" si="12"/>
        <v>2170177598.8099999</v>
      </c>
      <c r="AQ11" s="302">
        <f t="shared" si="13"/>
        <v>9838040613.5300007</v>
      </c>
    </row>
    <row r="12" spans="1:43" x14ac:dyDescent="0.25">
      <c r="B12" s="24" t="s">
        <v>142</v>
      </c>
      <c r="C12" s="301">
        <v>1299328104</v>
      </c>
      <c r="D12" s="301">
        <v>1247297492</v>
      </c>
      <c r="E12" s="301">
        <v>101867889.39</v>
      </c>
      <c r="F12" s="301">
        <v>103436155.72</v>
      </c>
      <c r="G12" s="301">
        <v>105183550.48999999</v>
      </c>
      <c r="H12" s="301">
        <v>106935922.62</v>
      </c>
      <c r="I12" s="301">
        <v>104521326.34999999</v>
      </c>
      <c r="J12" s="301">
        <v>104621146.8</v>
      </c>
      <c r="K12" s="301">
        <v>104536865.16</v>
      </c>
      <c r="L12" s="301">
        <v>104146151.23999999</v>
      </c>
      <c r="M12" s="301">
        <v>106083257.19</v>
      </c>
      <c r="N12" s="301">
        <v>110349964.75</v>
      </c>
      <c r="O12" s="301">
        <v>92407333.620000005</v>
      </c>
      <c r="P12" s="301">
        <v>98327158.160000011</v>
      </c>
      <c r="Q12" s="301">
        <v>1242416721.49</v>
      </c>
      <c r="R12" s="256">
        <v>0</v>
      </c>
      <c r="S12" s="256">
        <v>0</v>
      </c>
      <c r="T12" s="108">
        <v>0</v>
      </c>
      <c r="U12" s="108">
        <v>0</v>
      </c>
      <c r="V12" s="108">
        <v>0</v>
      </c>
      <c r="W12" s="108">
        <v>0</v>
      </c>
      <c r="X12" s="108">
        <v>0</v>
      </c>
      <c r="Y12" s="108">
        <v>0</v>
      </c>
      <c r="Z12" s="108">
        <v>0</v>
      </c>
      <c r="AA12" s="108">
        <v>0</v>
      </c>
      <c r="AB12" s="108">
        <v>0</v>
      </c>
      <c r="AC12" s="108">
        <v>0</v>
      </c>
      <c r="AD12" s="108">
        <v>0</v>
      </c>
      <c r="AE12" s="302">
        <f t="shared" si="1"/>
        <v>101867889.39</v>
      </c>
      <c r="AF12" s="302">
        <f t="shared" si="2"/>
        <v>103436155.72</v>
      </c>
      <c r="AG12" s="302">
        <f t="shared" si="3"/>
        <v>105183550.48999999</v>
      </c>
      <c r="AH12" s="302">
        <f t="shared" si="4"/>
        <v>106935922.62</v>
      </c>
      <c r="AI12" s="302">
        <f t="shared" si="5"/>
        <v>104521326.34999999</v>
      </c>
      <c r="AJ12" s="302">
        <f t="shared" si="6"/>
        <v>104621146.8</v>
      </c>
      <c r="AK12" s="302">
        <f t="shared" si="7"/>
        <v>104536865.16</v>
      </c>
      <c r="AL12" s="302">
        <f t="shared" si="8"/>
        <v>104146151.23999999</v>
      </c>
      <c r="AM12" s="302">
        <f t="shared" si="9"/>
        <v>106083257.19</v>
      </c>
      <c r="AN12" s="302">
        <f t="shared" si="10"/>
        <v>110349964.75</v>
      </c>
      <c r="AO12" s="302">
        <f t="shared" si="11"/>
        <v>92407333.620000005</v>
      </c>
      <c r="AP12" s="302">
        <f t="shared" si="12"/>
        <v>98327158.160000011</v>
      </c>
      <c r="AQ12" s="302">
        <f t="shared" si="13"/>
        <v>1242416721.49</v>
      </c>
    </row>
    <row r="13" spans="1:43" x14ac:dyDescent="0.25">
      <c r="B13" s="24" t="s">
        <v>143</v>
      </c>
      <c r="C13" s="301">
        <v>579082615</v>
      </c>
      <c r="D13" s="301">
        <v>547402364.48000002</v>
      </c>
      <c r="E13" s="301">
        <v>42059511</v>
      </c>
      <c r="F13" s="301">
        <v>15448921</v>
      </c>
      <c r="G13" s="301">
        <v>15530341.5</v>
      </c>
      <c r="H13" s="301">
        <v>90701250.019999996</v>
      </c>
      <c r="I13" s="301">
        <v>20395092.829999998</v>
      </c>
      <c r="J13" s="301">
        <v>23165675.699999999</v>
      </c>
      <c r="K13" s="301">
        <v>45193360.380000003</v>
      </c>
      <c r="L13" s="301">
        <v>72681084.089999989</v>
      </c>
      <c r="M13" s="301">
        <v>39020227.75</v>
      </c>
      <c r="N13" s="301">
        <v>39906944.920000002</v>
      </c>
      <c r="O13" s="301">
        <v>79403156.969999999</v>
      </c>
      <c r="P13" s="301">
        <v>58864759.019999996</v>
      </c>
      <c r="Q13" s="301">
        <v>542370325.17999995</v>
      </c>
      <c r="R13" s="256">
        <v>0</v>
      </c>
      <c r="S13" s="256">
        <v>0</v>
      </c>
      <c r="T13" s="108">
        <v>0</v>
      </c>
      <c r="U13" s="108">
        <v>0</v>
      </c>
      <c r="V13" s="108">
        <v>0</v>
      </c>
      <c r="W13" s="108">
        <v>0</v>
      </c>
      <c r="X13" s="108">
        <v>0</v>
      </c>
      <c r="Y13" s="108">
        <v>0</v>
      </c>
      <c r="Z13" s="108">
        <v>0</v>
      </c>
      <c r="AA13" s="108">
        <v>0</v>
      </c>
      <c r="AB13" s="108">
        <v>0</v>
      </c>
      <c r="AC13" s="108">
        <v>0</v>
      </c>
      <c r="AD13" s="108">
        <v>0</v>
      </c>
      <c r="AE13" s="302">
        <f t="shared" si="1"/>
        <v>42059511</v>
      </c>
      <c r="AF13" s="302">
        <f t="shared" si="2"/>
        <v>15448921</v>
      </c>
      <c r="AG13" s="302">
        <f t="shared" si="3"/>
        <v>15530341.5</v>
      </c>
      <c r="AH13" s="302">
        <f t="shared" si="4"/>
        <v>90701250.019999996</v>
      </c>
      <c r="AI13" s="302">
        <f t="shared" si="5"/>
        <v>20395092.829999998</v>
      </c>
      <c r="AJ13" s="302">
        <f t="shared" si="6"/>
        <v>23165675.699999999</v>
      </c>
      <c r="AK13" s="302">
        <f t="shared" si="7"/>
        <v>45193360.380000003</v>
      </c>
      <c r="AL13" s="302">
        <f t="shared" si="8"/>
        <v>72681084.089999989</v>
      </c>
      <c r="AM13" s="302">
        <f t="shared" si="9"/>
        <v>39020227.75</v>
      </c>
      <c r="AN13" s="302">
        <f t="shared" si="10"/>
        <v>39906944.920000002</v>
      </c>
      <c r="AO13" s="302">
        <f t="shared" si="11"/>
        <v>79403156.969999999</v>
      </c>
      <c r="AP13" s="302">
        <f t="shared" si="12"/>
        <v>58864759.019999996</v>
      </c>
      <c r="AQ13" s="302">
        <f t="shared" si="13"/>
        <v>542370325.17999995</v>
      </c>
    </row>
    <row r="14" spans="1:43" x14ac:dyDescent="0.25">
      <c r="B14" s="24" t="s">
        <v>144</v>
      </c>
      <c r="C14" s="301">
        <v>15890094384</v>
      </c>
      <c r="D14" s="301">
        <v>17715321456.73</v>
      </c>
      <c r="E14" s="301">
        <v>1319165907.6599996</v>
      </c>
      <c r="F14" s="301">
        <v>1366939639.9399998</v>
      </c>
      <c r="G14" s="301">
        <v>1445486890.8299999</v>
      </c>
      <c r="H14" s="301">
        <v>1455425724.5199995</v>
      </c>
      <c r="I14" s="301">
        <v>1442853538.24</v>
      </c>
      <c r="J14" s="301">
        <v>1448364644.0699997</v>
      </c>
      <c r="K14" s="301">
        <v>1392707606.2099998</v>
      </c>
      <c r="L14" s="301">
        <v>1535009487.4300001</v>
      </c>
      <c r="M14" s="301">
        <v>1521810310.8999996</v>
      </c>
      <c r="N14" s="301">
        <v>1543966972.0800002</v>
      </c>
      <c r="O14" s="301">
        <v>1460489824.8199999</v>
      </c>
      <c r="P14" s="301">
        <v>1560984482.9200001</v>
      </c>
      <c r="Q14" s="301">
        <v>17493205029.619995</v>
      </c>
      <c r="R14" s="256">
        <v>0</v>
      </c>
      <c r="S14" s="256">
        <v>0</v>
      </c>
      <c r="T14" s="108">
        <v>0</v>
      </c>
      <c r="U14" s="108">
        <v>0</v>
      </c>
      <c r="V14" s="108">
        <v>0</v>
      </c>
      <c r="W14" s="108">
        <v>0</v>
      </c>
      <c r="X14" s="108">
        <v>0</v>
      </c>
      <c r="Y14" s="108">
        <v>0</v>
      </c>
      <c r="Z14" s="108">
        <v>0</v>
      </c>
      <c r="AA14" s="108">
        <v>0</v>
      </c>
      <c r="AB14" s="108">
        <v>0</v>
      </c>
      <c r="AC14" s="108">
        <v>0</v>
      </c>
      <c r="AD14" s="108">
        <v>0</v>
      </c>
      <c r="AE14" s="302">
        <f t="shared" si="1"/>
        <v>1319165907.6599996</v>
      </c>
      <c r="AF14" s="302">
        <f t="shared" si="2"/>
        <v>1366939639.9399998</v>
      </c>
      <c r="AG14" s="302">
        <f t="shared" si="3"/>
        <v>1445486890.8299999</v>
      </c>
      <c r="AH14" s="302">
        <f t="shared" si="4"/>
        <v>1455425724.5199995</v>
      </c>
      <c r="AI14" s="302">
        <f t="shared" si="5"/>
        <v>1442853538.24</v>
      </c>
      <c r="AJ14" s="302">
        <f t="shared" si="6"/>
        <v>1448364644.0699997</v>
      </c>
      <c r="AK14" s="302">
        <f t="shared" si="7"/>
        <v>1392707606.2099998</v>
      </c>
      <c r="AL14" s="302">
        <f t="shared" si="8"/>
        <v>1535009487.4300001</v>
      </c>
      <c r="AM14" s="302">
        <f t="shared" si="9"/>
        <v>1521810310.8999996</v>
      </c>
      <c r="AN14" s="302">
        <f t="shared" si="10"/>
        <v>1543966972.0800002</v>
      </c>
      <c r="AO14" s="302">
        <f t="shared" si="11"/>
        <v>1460489824.8199999</v>
      </c>
      <c r="AP14" s="302">
        <f t="shared" si="12"/>
        <v>1560984482.9200001</v>
      </c>
      <c r="AQ14" s="302">
        <f t="shared" si="13"/>
        <v>17493205029.619995</v>
      </c>
    </row>
    <row r="15" spans="1:43" x14ac:dyDescent="0.25">
      <c r="B15" s="23" t="s">
        <v>145</v>
      </c>
      <c r="C15" s="300">
        <v>33693312409</v>
      </c>
      <c r="D15" s="300">
        <v>31738897795.359997</v>
      </c>
      <c r="E15" s="300">
        <v>1418966719.5599988</v>
      </c>
      <c r="F15" s="300">
        <v>1755578296.7700012</v>
      </c>
      <c r="G15" s="300">
        <v>2143961281.6200001</v>
      </c>
      <c r="H15" s="300">
        <v>1911328340.5700004</v>
      </c>
      <c r="I15" s="300">
        <v>1941679451.1200006</v>
      </c>
      <c r="J15" s="300">
        <v>2288725005.9200001</v>
      </c>
      <c r="K15" s="300">
        <v>2030037985.7400005</v>
      </c>
      <c r="L15" s="300">
        <v>2292562442.9499979</v>
      </c>
      <c r="M15" s="300">
        <v>2138969360.5999987</v>
      </c>
      <c r="N15" s="300">
        <v>2035793577.3199987</v>
      </c>
      <c r="O15" s="300">
        <v>2299151607.7399998</v>
      </c>
      <c r="P15" s="300">
        <v>5710726709.7200003</v>
      </c>
      <c r="Q15" s="300">
        <v>27967480779.629997</v>
      </c>
      <c r="R15" s="15">
        <v>0</v>
      </c>
      <c r="S15" s="15">
        <v>0</v>
      </c>
      <c r="T15" s="15">
        <v>0</v>
      </c>
      <c r="U15" s="15">
        <v>0</v>
      </c>
      <c r="V15" s="15">
        <v>0</v>
      </c>
      <c r="W15" s="300">
        <v>1022503.7100000001</v>
      </c>
      <c r="X15" s="15">
        <v>0</v>
      </c>
      <c r="Y15" s="300">
        <v>848196.85</v>
      </c>
      <c r="Z15" s="300">
        <v>247301.6</v>
      </c>
      <c r="AA15" s="15">
        <v>0</v>
      </c>
      <c r="AB15" s="15">
        <v>0</v>
      </c>
      <c r="AC15" s="300">
        <v>69832589.209999993</v>
      </c>
      <c r="AD15" s="300">
        <v>71950591.36999999</v>
      </c>
      <c r="AE15" s="300">
        <f t="shared" si="1"/>
        <v>1418966719.5599988</v>
      </c>
      <c r="AF15" s="300">
        <f t="shared" si="2"/>
        <v>1755578296.7700012</v>
      </c>
      <c r="AG15" s="300">
        <f t="shared" si="3"/>
        <v>2143961281.6200001</v>
      </c>
      <c r="AH15" s="300">
        <f>H15+U15</f>
        <v>1911328340.5700004</v>
      </c>
      <c r="AI15" s="300">
        <f t="shared" si="5"/>
        <v>1941679451.1200006</v>
      </c>
      <c r="AJ15" s="300">
        <f t="shared" si="6"/>
        <v>2289747509.6300001</v>
      </c>
      <c r="AK15" s="300">
        <f t="shared" si="7"/>
        <v>2030037985.7400005</v>
      </c>
      <c r="AL15" s="300">
        <f t="shared" si="8"/>
        <v>2293410639.7999978</v>
      </c>
      <c r="AM15" s="300">
        <f t="shared" si="9"/>
        <v>2139216662.1999986</v>
      </c>
      <c r="AN15" s="300">
        <f t="shared" si="10"/>
        <v>2035793577.3199987</v>
      </c>
      <c r="AO15" s="300">
        <f t="shared" si="11"/>
        <v>2299151607.7399998</v>
      </c>
      <c r="AP15" s="300">
        <f t="shared" si="12"/>
        <v>5780559298.9300003</v>
      </c>
      <c r="AQ15" s="300">
        <f t="shared" si="13"/>
        <v>28039431370.999996</v>
      </c>
    </row>
    <row r="16" spans="1:43" x14ac:dyDescent="0.25">
      <c r="B16" s="24" t="s">
        <v>146</v>
      </c>
      <c r="C16" s="301">
        <v>5340428372</v>
      </c>
      <c r="D16" s="301">
        <v>5344812050.0900002</v>
      </c>
      <c r="E16" s="301">
        <v>297151647.76999998</v>
      </c>
      <c r="F16" s="301">
        <v>418399466.85999995</v>
      </c>
      <c r="G16" s="301">
        <v>456634562.1400001</v>
      </c>
      <c r="H16" s="301">
        <v>383218613.06</v>
      </c>
      <c r="I16" s="301">
        <v>416982995.67000002</v>
      </c>
      <c r="J16" s="301">
        <v>546545528.39999986</v>
      </c>
      <c r="K16" s="301">
        <v>380695126.96000004</v>
      </c>
      <c r="L16" s="301">
        <v>494526314.30999994</v>
      </c>
      <c r="M16" s="301">
        <v>433923159.30999994</v>
      </c>
      <c r="N16" s="301">
        <v>433930990.26999998</v>
      </c>
      <c r="O16" s="301">
        <v>462430108.50999987</v>
      </c>
      <c r="P16" s="301">
        <v>467905815.78999996</v>
      </c>
      <c r="Q16" s="301">
        <v>5192344329.0499992</v>
      </c>
      <c r="R16" s="256">
        <v>0</v>
      </c>
      <c r="S16" s="256">
        <v>0</v>
      </c>
      <c r="T16" s="108">
        <v>0</v>
      </c>
      <c r="U16" s="108">
        <v>0</v>
      </c>
      <c r="V16" s="108">
        <v>0</v>
      </c>
      <c r="W16" s="108">
        <v>0</v>
      </c>
      <c r="X16" s="108">
        <v>0</v>
      </c>
      <c r="Y16" s="108">
        <v>0</v>
      </c>
      <c r="Z16" s="108">
        <v>0</v>
      </c>
      <c r="AA16" s="108">
        <v>0</v>
      </c>
      <c r="AB16" s="108">
        <v>0</v>
      </c>
      <c r="AC16" s="108">
        <v>0</v>
      </c>
      <c r="AD16" s="108">
        <v>0</v>
      </c>
      <c r="AE16" s="302">
        <f t="shared" si="1"/>
        <v>297151647.76999998</v>
      </c>
      <c r="AF16" s="302">
        <f t="shared" si="2"/>
        <v>418399466.85999995</v>
      </c>
      <c r="AG16" s="302">
        <f t="shared" si="3"/>
        <v>456634562.1400001</v>
      </c>
      <c r="AH16" s="302">
        <f t="shared" si="4"/>
        <v>383218613.06</v>
      </c>
      <c r="AI16" s="302">
        <f t="shared" si="5"/>
        <v>416982995.67000002</v>
      </c>
      <c r="AJ16" s="302">
        <f t="shared" si="6"/>
        <v>546545528.39999986</v>
      </c>
      <c r="AK16" s="302">
        <f t="shared" si="7"/>
        <v>380695126.96000004</v>
      </c>
      <c r="AL16" s="302">
        <f t="shared" si="8"/>
        <v>494526314.30999994</v>
      </c>
      <c r="AM16" s="302">
        <f t="shared" si="9"/>
        <v>433923159.30999994</v>
      </c>
      <c r="AN16" s="302">
        <f t="shared" si="10"/>
        <v>433930990.26999998</v>
      </c>
      <c r="AO16" s="302">
        <f t="shared" si="11"/>
        <v>462430108.50999987</v>
      </c>
      <c r="AP16" s="302">
        <f t="shared" si="12"/>
        <v>467905815.78999996</v>
      </c>
      <c r="AQ16" s="302">
        <f t="shared" si="13"/>
        <v>5192344329.0499992</v>
      </c>
    </row>
    <row r="17" spans="2:43" x14ac:dyDescent="0.25">
      <c r="B17" s="24" t="s">
        <v>147</v>
      </c>
      <c r="C17" s="301">
        <v>4162560480</v>
      </c>
      <c r="D17" s="301">
        <v>4263631020.1800003</v>
      </c>
      <c r="E17" s="301">
        <v>158273394.71000001</v>
      </c>
      <c r="F17" s="301">
        <v>281720751.69000006</v>
      </c>
      <c r="G17" s="301">
        <v>323441800.73000002</v>
      </c>
      <c r="H17" s="301">
        <v>293477008.39999998</v>
      </c>
      <c r="I17" s="301">
        <v>190982840.66</v>
      </c>
      <c r="J17" s="301">
        <v>326217664.93999988</v>
      </c>
      <c r="K17" s="301">
        <v>377160028.40000015</v>
      </c>
      <c r="L17" s="301">
        <v>248301941.17999998</v>
      </c>
      <c r="M17" s="301">
        <v>413405706.93000007</v>
      </c>
      <c r="N17" s="301">
        <v>297719704.63</v>
      </c>
      <c r="O17" s="301">
        <v>349345895.24000001</v>
      </c>
      <c r="P17" s="301">
        <v>782473896.45999992</v>
      </c>
      <c r="Q17" s="301">
        <v>4042520633.9700003</v>
      </c>
      <c r="R17" s="256">
        <v>0</v>
      </c>
      <c r="S17" s="256">
        <v>0</v>
      </c>
      <c r="T17" s="108">
        <v>0</v>
      </c>
      <c r="U17" s="108">
        <v>0</v>
      </c>
      <c r="V17" s="108">
        <v>0</v>
      </c>
      <c r="W17" s="108">
        <v>0</v>
      </c>
      <c r="X17" s="108">
        <v>0</v>
      </c>
      <c r="Y17" s="108">
        <v>0</v>
      </c>
      <c r="Z17" s="108">
        <v>0</v>
      </c>
      <c r="AA17" s="108">
        <v>0</v>
      </c>
      <c r="AB17" s="108">
        <v>0</v>
      </c>
      <c r="AC17" s="108">
        <v>0</v>
      </c>
      <c r="AD17" s="108">
        <v>0</v>
      </c>
      <c r="AE17" s="302">
        <f t="shared" si="1"/>
        <v>158273394.71000001</v>
      </c>
      <c r="AF17" s="302">
        <f t="shared" si="2"/>
        <v>281720751.69000006</v>
      </c>
      <c r="AG17" s="302">
        <f t="shared" si="3"/>
        <v>323441800.73000002</v>
      </c>
      <c r="AH17" s="302">
        <f t="shared" si="4"/>
        <v>293477008.39999998</v>
      </c>
      <c r="AI17" s="302">
        <f t="shared" si="5"/>
        <v>190982840.66</v>
      </c>
      <c r="AJ17" s="302">
        <f t="shared" si="6"/>
        <v>326217664.93999988</v>
      </c>
      <c r="AK17" s="302">
        <f t="shared" si="7"/>
        <v>377160028.40000015</v>
      </c>
      <c r="AL17" s="302">
        <f t="shared" si="8"/>
        <v>248301941.17999998</v>
      </c>
      <c r="AM17" s="302">
        <f t="shared" si="9"/>
        <v>413405706.93000007</v>
      </c>
      <c r="AN17" s="302">
        <f t="shared" si="10"/>
        <v>297719704.63</v>
      </c>
      <c r="AO17" s="302">
        <f t="shared" si="11"/>
        <v>349345895.24000001</v>
      </c>
      <c r="AP17" s="302">
        <f t="shared" si="12"/>
        <v>782473896.45999992</v>
      </c>
      <c r="AQ17" s="302">
        <f t="shared" si="13"/>
        <v>4042520633.9700003</v>
      </c>
    </row>
    <row r="18" spans="2:43" x14ac:dyDescent="0.25">
      <c r="B18" s="24" t="s">
        <v>148</v>
      </c>
      <c r="C18" s="301">
        <v>3682931221</v>
      </c>
      <c r="D18" s="301">
        <v>3290207513.25</v>
      </c>
      <c r="E18" s="301">
        <v>103454157.13</v>
      </c>
      <c r="F18" s="301">
        <v>132601313.52</v>
      </c>
      <c r="G18" s="301">
        <v>166203675.02000001</v>
      </c>
      <c r="H18" s="301">
        <v>144410579.62</v>
      </c>
      <c r="I18" s="301">
        <v>161850944.54000002</v>
      </c>
      <c r="J18" s="301">
        <v>174235269.35000002</v>
      </c>
      <c r="K18" s="301">
        <v>148475915.63999999</v>
      </c>
      <c r="L18" s="301">
        <v>179716686.63000003</v>
      </c>
      <c r="M18" s="301">
        <v>198888779.06</v>
      </c>
      <c r="N18" s="301">
        <v>168878319.16999999</v>
      </c>
      <c r="O18" s="301">
        <v>189802653.50999999</v>
      </c>
      <c r="P18" s="301">
        <v>336938634.60000002</v>
      </c>
      <c r="Q18" s="301">
        <v>2105456927.79</v>
      </c>
      <c r="R18" s="256">
        <v>0</v>
      </c>
      <c r="S18" s="256">
        <v>0</v>
      </c>
      <c r="T18" s="108">
        <v>0</v>
      </c>
      <c r="U18" s="108">
        <v>0</v>
      </c>
      <c r="V18" s="108">
        <v>0</v>
      </c>
      <c r="W18" s="108">
        <v>0</v>
      </c>
      <c r="X18" s="108">
        <v>0</v>
      </c>
      <c r="Y18" s="108">
        <v>0</v>
      </c>
      <c r="Z18" s="108">
        <v>0</v>
      </c>
      <c r="AA18" s="108">
        <v>0</v>
      </c>
      <c r="AB18" s="108">
        <v>0</v>
      </c>
      <c r="AC18" s="108">
        <v>0</v>
      </c>
      <c r="AD18" s="108">
        <v>0</v>
      </c>
      <c r="AE18" s="302">
        <f t="shared" si="1"/>
        <v>103454157.13</v>
      </c>
      <c r="AF18" s="302">
        <f t="shared" si="2"/>
        <v>132601313.52</v>
      </c>
      <c r="AG18" s="302">
        <f t="shared" si="3"/>
        <v>166203675.02000001</v>
      </c>
      <c r="AH18" s="302">
        <f t="shared" si="4"/>
        <v>144410579.62</v>
      </c>
      <c r="AI18" s="302">
        <f t="shared" si="5"/>
        <v>161850944.54000002</v>
      </c>
      <c r="AJ18" s="302">
        <f t="shared" si="6"/>
        <v>174235269.35000002</v>
      </c>
      <c r="AK18" s="302">
        <f t="shared" si="7"/>
        <v>148475915.63999999</v>
      </c>
      <c r="AL18" s="302">
        <f t="shared" si="8"/>
        <v>179716686.63000003</v>
      </c>
      <c r="AM18" s="302">
        <f t="shared" si="9"/>
        <v>198888779.06</v>
      </c>
      <c r="AN18" s="302">
        <f t="shared" si="10"/>
        <v>168878319.16999999</v>
      </c>
      <c r="AO18" s="302">
        <f t="shared" si="11"/>
        <v>189802653.50999999</v>
      </c>
      <c r="AP18" s="302">
        <f t="shared" si="12"/>
        <v>336938634.60000002</v>
      </c>
      <c r="AQ18" s="302">
        <f t="shared" si="13"/>
        <v>2105456927.79</v>
      </c>
    </row>
    <row r="19" spans="2:43" x14ac:dyDescent="0.25">
      <c r="B19" s="24" t="s">
        <v>149</v>
      </c>
      <c r="C19" s="301">
        <v>1317739597</v>
      </c>
      <c r="D19" s="301">
        <v>1052567785.3999999</v>
      </c>
      <c r="E19" s="301">
        <v>10967585.41</v>
      </c>
      <c r="F19" s="301">
        <v>35225814.189999998</v>
      </c>
      <c r="G19" s="301">
        <v>76687002.920000017</v>
      </c>
      <c r="H19" s="301">
        <v>60640822.459999993</v>
      </c>
      <c r="I19" s="301">
        <v>60321586.459999993</v>
      </c>
      <c r="J19" s="301">
        <v>110208510.89999996</v>
      </c>
      <c r="K19" s="301">
        <v>51519729.609999999</v>
      </c>
      <c r="L19" s="301">
        <v>59804346.799999997</v>
      </c>
      <c r="M19" s="301">
        <v>73918284.109999985</v>
      </c>
      <c r="N19" s="301">
        <v>71720282.300000012</v>
      </c>
      <c r="O19" s="301">
        <v>88094760.509999976</v>
      </c>
      <c r="P19" s="301">
        <v>284479640.81999993</v>
      </c>
      <c r="Q19" s="301">
        <v>983588366.49000001</v>
      </c>
      <c r="R19" s="256">
        <v>0</v>
      </c>
      <c r="S19" s="256">
        <v>0</v>
      </c>
      <c r="T19" s="108">
        <v>0</v>
      </c>
      <c r="U19" s="108">
        <v>0</v>
      </c>
      <c r="V19" s="108">
        <v>0</v>
      </c>
      <c r="W19" s="108">
        <v>0</v>
      </c>
      <c r="X19" s="108">
        <v>0</v>
      </c>
      <c r="Y19" s="108">
        <v>0</v>
      </c>
      <c r="Z19" s="108">
        <v>0</v>
      </c>
      <c r="AA19" s="108">
        <v>0</v>
      </c>
      <c r="AB19" s="108">
        <v>0</v>
      </c>
      <c r="AC19" s="108">
        <v>0</v>
      </c>
      <c r="AD19" s="108">
        <v>0</v>
      </c>
      <c r="AE19" s="302">
        <f t="shared" si="1"/>
        <v>10967585.41</v>
      </c>
      <c r="AF19" s="302">
        <f t="shared" si="2"/>
        <v>35225814.189999998</v>
      </c>
      <c r="AG19" s="302">
        <f t="shared" si="3"/>
        <v>76687002.920000017</v>
      </c>
      <c r="AH19" s="302">
        <f t="shared" si="4"/>
        <v>60640822.459999993</v>
      </c>
      <c r="AI19" s="302">
        <f t="shared" si="5"/>
        <v>60321586.459999993</v>
      </c>
      <c r="AJ19" s="302">
        <f t="shared" si="6"/>
        <v>110208510.89999996</v>
      </c>
      <c r="AK19" s="302">
        <f t="shared" si="7"/>
        <v>51519729.609999999</v>
      </c>
      <c r="AL19" s="302">
        <f t="shared" si="8"/>
        <v>59804346.799999997</v>
      </c>
      <c r="AM19" s="302">
        <f t="shared" si="9"/>
        <v>73918284.109999985</v>
      </c>
      <c r="AN19" s="302">
        <f t="shared" si="10"/>
        <v>71720282.300000012</v>
      </c>
      <c r="AO19" s="302">
        <f t="shared" si="11"/>
        <v>88094760.509999976</v>
      </c>
      <c r="AP19" s="302">
        <f t="shared" si="12"/>
        <v>284479640.81999993</v>
      </c>
      <c r="AQ19" s="302">
        <f t="shared" si="13"/>
        <v>983588366.49000001</v>
      </c>
    </row>
    <row r="20" spans="2:43" x14ac:dyDescent="0.25">
      <c r="B20" s="24" t="s">
        <v>150</v>
      </c>
      <c r="C20" s="301">
        <v>3236642426</v>
      </c>
      <c r="D20" s="301">
        <v>3810650134.2299991</v>
      </c>
      <c r="E20" s="301">
        <v>216155156.10999995</v>
      </c>
      <c r="F20" s="301">
        <v>297296334.96999997</v>
      </c>
      <c r="G20" s="301">
        <v>317037911</v>
      </c>
      <c r="H20" s="301">
        <v>323912255.43999994</v>
      </c>
      <c r="I20" s="301">
        <v>323539738.61999995</v>
      </c>
      <c r="J20" s="301">
        <v>297415534.75</v>
      </c>
      <c r="K20" s="301">
        <v>258969627.90000004</v>
      </c>
      <c r="L20" s="301">
        <v>278670886.46999991</v>
      </c>
      <c r="M20" s="301">
        <v>272385162.5</v>
      </c>
      <c r="N20" s="301">
        <v>285369796.90000004</v>
      </c>
      <c r="O20" s="301">
        <v>262372397.04999995</v>
      </c>
      <c r="P20" s="301">
        <v>455983428.78000009</v>
      </c>
      <c r="Q20" s="301">
        <v>3589108230.4900002</v>
      </c>
      <c r="R20" s="256">
        <v>0</v>
      </c>
      <c r="S20" s="256">
        <v>0</v>
      </c>
      <c r="T20" s="108">
        <v>0</v>
      </c>
      <c r="U20" s="108">
        <v>0</v>
      </c>
      <c r="V20" s="108">
        <v>0</v>
      </c>
      <c r="W20" s="108">
        <v>0</v>
      </c>
      <c r="X20" s="108">
        <v>0</v>
      </c>
      <c r="Y20" s="108">
        <v>0</v>
      </c>
      <c r="Z20" s="108">
        <v>0</v>
      </c>
      <c r="AA20" s="108">
        <v>0</v>
      </c>
      <c r="AB20" s="108">
        <v>0</v>
      </c>
      <c r="AC20" s="108">
        <v>0</v>
      </c>
      <c r="AD20" s="108">
        <v>0</v>
      </c>
      <c r="AE20" s="302">
        <f t="shared" si="1"/>
        <v>216155156.10999995</v>
      </c>
      <c r="AF20" s="302">
        <f t="shared" si="2"/>
        <v>297296334.96999997</v>
      </c>
      <c r="AG20" s="302">
        <f t="shared" si="3"/>
        <v>317037911</v>
      </c>
      <c r="AH20" s="302">
        <f t="shared" si="4"/>
        <v>323912255.43999994</v>
      </c>
      <c r="AI20" s="302">
        <f t="shared" si="5"/>
        <v>323539738.61999995</v>
      </c>
      <c r="AJ20" s="302">
        <f t="shared" si="6"/>
        <v>297415534.75</v>
      </c>
      <c r="AK20" s="302">
        <f t="shared" si="7"/>
        <v>258969627.90000004</v>
      </c>
      <c r="AL20" s="302">
        <f t="shared" si="8"/>
        <v>278670886.46999991</v>
      </c>
      <c r="AM20" s="302">
        <f t="shared" si="9"/>
        <v>272385162.5</v>
      </c>
      <c r="AN20" s="302">
        <f t="shared" si="10"/>
        <v>285369796.90000004</v>
      </c>
      <c r="AO20" s="302">
        <f t="shared" si="11"/>
        <v>262372397.04999995</v>
      </c>
      <c r="AP20" s="302">
        <f t="shared" si="12"/>
        <v>455983428.78000009</v>
      </c>
      <c r="AQ20" s="302">
        <f t="shared" si="13"/>
        <v>3589108230.4900002</v>
      </c>
    </row>
    <row r="21" spans="2:43" x14ac:dyDescent="0.25">
      <c r="B21" s="24" t="s">
        <v>151</v>
      </c>
      <c r="C21" s="301">
        <v>1731283935</v>
      </c>
      <c r="D21" s="301">
        <v>2348152748.4000001</v>
      </c>
      <c r="E21" s="301">
        <v>139092501.19</v>
      </c>
      <c r="F21" s="301">
        <v>138291821.44</v>
      </c>
      <c r="G21" s="301">
        <v>198926475.66999999</v>
      </c>
      <c r="H21" s="301">
        <v>260864050.97999999</v>
      </c>
      <c r="I21" s="301">
        <v>164290132.33999997</v>
      </c>
      <c r="J21" s="301">
        <v>152334032.08000004</v>
      </c>
      <c r="K21" s="301">
        <v>238979477.32999995</v>
      </c>
      <c r="L21" s="301">
        <v>172175389.10999998</v>
      </c>
      <c r="M21" s="301">
        <v>171625613.22</v>
      </c>
      <c r="N21" s="301">
        <v>247785130.31999999</v>
      </c>
      <c r="O21" s="301">
        <v>146364882.74000001</v>
      </c>
      <c r="P21" s="301">
        <v>245213933.57000002</v>
      </c>
      <c r="Q21" s="301">
        <v>2275943439.9899998</v>
      </c>
      <c r="R21" s="256">
        <v>0</v>
      </c>
      <c r="S21" s="256">
        <v>0</v>
      </c>
      <c r="T21" s="108">
        <v>0</v>
      </c>
      <c r="U21" s="108">
        <v>0</v>
      </c>
      <c r="V21" s="108">
        <v>0</v>
      </c>
      <c r="W21" s="108">
        <v>0</v>
      </c>
      <c r="X21" s="108">
        <v>0</v>
      </c>
      <c r="Y21" s="108">
        <v>0</v>
      </c>
      <c r="Z21" s="108">
        <v>0</v>
      </c>
      <c r="AA21" s="108">
        <v>0</v>
      </c>
      <c r="AB21" s="108">
        <v>0</v>
      </c>
      <c r="AC21" s="108">
        <v>0</v>
      </c>
      <c r="AD21" s="108">
        <v>0</v>
      </c>
      <c r="AE21" s="302">
        <f t="shared" si="1"/>
        <v>139092501.19</v>
      </c>
      <c r="AF21" s="302">
        <f t="shared" si="2"/>
        <v>138291821.44</v>
      </c>
      <c r="AG21" s="302">
        <f t="shared" si="3"/>
        <v>198926475.66999999</v>
      </c>
      <c r="AH21" s="302">
        <f t="shared" si="4"/>
        <v>260864050.97999999</v>
      </c>
      <c r="AI21" s="302">
        <f t="shared" si="5"/>
        <v>164290132.33999997</v>
      </c>
      <c r="AJ21" s="302">
        <f t="shared" si="6"/>
        <v>152334032.08000004</v>
      </c>
      <c r="AK21" s="302">
        <f t="shared" si="7"/>
        <v>238979477.32999995</v>
      </c>
      <c r="AL21" s="302">
        <f t="shared" si="8"/>
        <v>172175389.10999998</v>
      </c>
      <c r="AM21" s="302">
        <f t="shared" si="9"/>
        <v>171625613.22</v>
      </c>
      <c r="AN21" s="302">
        <f t="shared" si="10"/>
        <v>247785130.31999999</v>
      </c>
      <c r="AO21" s="302">
        <f t="shared" si="11"/>
        <v>146364882.74000001</v>
      </c>
      <c r="AP21" s="302">
        <f t="shared" si="12"/>
        <v>245213933.57000002</v>
      </c>
      <c r="AQ21" s="302">
        <f t="shared" si="13"/>
        <v>2275943439.9899998</v>
      </c>
    </row>
    <row r="22" spans="2:43" x14ac:dyDescent="0.25">
      <c r="B22" s="24" t="s">
        <v>152</v>
      </c>
      <c r="C22" s="301">
        <v>3511000715</v>
      </c>
      <c r="D22" s="301">
        <v>1968317707.1199994</v>
      </c>
      <c r="E22" s="301">
        <v>143461168.13</v>
      </c>
      <c r="F22" s="301">
        <v>99244348.839999974</v>
      </c>
      <c r="G22" s="301">
        <v>121569877.14999998</v>
      </c>
      <c r="H22" s="301">
        <v>71884641.489999995</v>
      </c>
      <c r="I22" s="301">
        <v>123349166.54999998</v>
      </c>
      <c r="J22" s="301">
        <v>124882798.88999999</v>
      </c>
      <c r="K22" s="301">
        <v>83444911.760000005</v>
      </c>
      <c r="L22" s="301">
        <v>130162834.95999999</v>
      </c>
      <c r="M22" s="301">
        <v>134102728.40000002</v>
      </c>
      <c r="N22" s="301">
        <v>122809926.17999999</v>
      </c>
      <c r="O22" s="301">
        <v>100999039.11</v>
      </c>
      <c r="P22" s="301">
        <v>330587404.33000016</v>
      </c>
      <c r="Q22" s="301">
        <v>1586498845.79</v>
      </c>
      <c r="R22" s="256">
        <v>0</v>
      </c>
      <c r="S22" s="256">
        <v>0</v>
      </c>
      <c r="T22" s="108">
        <v>0</v>
      </c>
      <c r="U22" s="108">
        <v>0</v>
      </c>
      <c r="V22" s="108">
        <v>0</v>
      </c>
      <c r="W22" s="302">
        <v>1022503.7100000001</v>
      </c>
      <c r="X22" s="108">
        <v>0</v>
      </c>
      <c r="Y22" s="302">
        <v>848196.85</v>
      </c>
      <c r="Z22" s="302">
        <v>247301.6</v>
      </c>
      <c r="AA22" s="108">
        <v>0</v>
      </c>
      <c r="AB22" s="108">
        <v>0</v>
      </c>
      <c r="AC22" s="302">
        <v>69832589.209999993</v>
      </c>
      <c r="AD22" s="302">
        <v>71950591.36999999</v>
      </c>
      <c r="AE22" s="302">
        <f t="shared" si="1"/>
        <v>143461168.13</v>
      </c>
      <c r="AF22" s="302">
        <f t="shared" si="2"/>
        <v>99244348.839999974</v>
      </c>
      <c r="AG22" s="302">
        <f t="shared" si="3"/>
        <v>121569877.14999998</v>
      </c>
      <c r="AH22" s="302">
        <f t="shared" si="4"/>
        <v>71884641.489999995</v>
      </c>
      <c r="AI22" s="302">
        <f t="shared" si="5"/>
        <v>123349166.54999998</v>
      </c>
      <c r="AJ22" s="302">
        <f t="shared" si="6"/>
        <v>125905302.59999998</v>
      </c>
      <c r="AK22" s="302">
        <f t="shared" si="7"/>
        <v>83444911.760000005</v>
      </c>
      <c r="AL22" s="302">
        <f t="shared" si="8"/>
        <v>131011031.80999999</v>
      </c>
      <c r="AM22" s="302">
        <f t="shared" si="9"/>
        <v>134350030.00000003</v>
      </c>
      <c r="AN22" s="302">
        <f t="shared" si="10"/>
        <v>122809926.17999999</v>
      </c>
      <c r="AO22" s="302">
        <f t="shared" si="11"/>
        <v>100999039.11</v>
      </c>
      <c r="AP22" s="302">
        <f t="shared" si="12"/>
        <v>400419993.54000014</v>
      </c>
      <c r="AQ22" s="302">
        <f t="shared" si="13"/>
        <v>1658449437.1599998</v>
      </c>
    </row>
    <row r="23" spans="2:43" x14ac:dyDescent="0.25">
      <c r="B23" s="24" t="s">
        <v>153</v>
      </c>
      <c r="C23" s="301">
        <v>10710725663</v>
      </c>
      <c r="D23" s="301">
        <v>9659558836.6900005</v>
      </c>
      <c r="E23" s="301">
        <v>350411109.10999995</v>
      </c>
      <c r="F23" s="301">
        <v>352798445.25999999</v>
      </c>
      <c r="G23" s="301">
        <v>482469366.99000013</v>
      </c>
      <c r="H23" s="301">
        <v>372920369.12</v>
      </c>
      <c r="I23" s="301">
        <v>500362046.27999991</v>
      </c>
      <c r="J23" s="301">
        <v>556885666.60999978</v>
      </c>
      <c r="K23" s="301">
        <v>490793168.14000005</v>
      </c>
      <c r="L23" s="301">
        <v>729204043.48999977</v>
      </c>
      <c r="M23" s="301">
        <v>440719927.06999999</v>
      </c>
      <c r="N23" s="301">
        <v>407579427.55000007</v>
      </c>
      <c r="O23" s="301">
        <v>699741871.06999993</v>
      </c>
      <c r="P23" s="301">
        <v>2807143955.3699994</v>
      </c>
      <c r="Q23" s="301">
        <v>8191029396.0599995</v>
      </c>
      <c r="R23" s="256">
        <v>0</v>
      </c>
      <c r="S23" s="256">
        <v>0</v>
      </c>
      <c r="T23" s="108">
        <v>0</v>
      </c>
      <c r="U23" s="108">
        <v>0</v>
      </c>
      <c r="V23" s="108">
        <v>0</v>
      </c>
      <c r="W23" s="108">
        <v>0</v>
      </c>
      <c r="X23" s="108">
        <v>0</v>
      </c>
      <c r="Y23" s="108">
        <v>0</v>
      </c>
      <c r="Z23" s="108">
        <v>0</v>
      </c>
      <c r="AA23" s="108">
        <v>0</v>
      </c>
      <c r="AB23" s="108">
        <v>0</v>
      </c>
      <c r="AC23" s="108">
        <v>0</v>
      </c>
      <c r="AD23" s="108">
        <v>0</v>
      </c>
      <c r="AE23" s="302">
        <f t="shared" si="1"/>
        <v>350411109.10999995</v>
      </c>
      <c r="AF23" s="302">
        <f t="shared" si="2"/>
        <v>352798445.25999999</v>
      </c>
      <c r="AG23" s="302">
        <f t="shared" si="3"/>
        <v>482469366.99000013</v>
      </c>
      <c r="AH23" s="302">
        <f t="shared" si="4"/>
        <v>372920369.12</v>
      </c>
      <c r="AI23" s="302">
        <f t="shared" si="5"/>
        <v>500362046.27999991</v>
      </c>
      <c r="AJ23" s="302">
        <f t="shared" si="6"/>
        <v>556885666.60999978</v>
      </c>
      <c r="AK23" s="302">
        <f t="shared" si="7"/>
        <v>490793168.14000005</v>
      </c>
      <c r="AL23" s="302">
        <f t="shared" si="8"/>
        <v>729204043.48999977</v>
      </c>
      <c r="AM23" s="302">
        <f t="shared" si="9"/>
        <v>440719927.06999999</v>
      </c>
      <c r="AN23" s="302">
        <f t="shared" si="10"/>
        <v>407579427.55000007</v>
      </c>
      <c r="AO23" s="302">
        <f t="shared" si="11"/>
        <v>699741871.06999993</v>
      </c>
      <c r="AP23" s="302">
        <f t="shared" si="12"/>
        <v>2807143955.3699994</v>
      </c>
      <c r="AQ23" s="302">
        <f t="shared" si="13"/>
        <v>8191029396.0599995</v>
      </c>
    </row>
    <row r="24" spans="2:43" x14ac:dyDescent="0.25">
      <c r="B24" s="24" t="s">
        <v>244</v>
      </c>
      <c r="C24" s="28">
        <v>0</v>
      </c>
      <c r="D24" s="301">
        <v>1000000</v>
      </c>
      <c r="E24" s="28">
        <v>0</v>
      </c>
      <c r="F24" s="28">
        <v>0</v>
      </c>
      <c r="G24" s="301">
        <v>990610</v>
      </c>
      <c r="H24" s="28">
        <v>0</v>
      </c>
      <c r="I24" s="28">
        <v>0</v>
      </c>
      <c r="J24" s="28">
        <v>0</v>
      </c>
      <c r="K24" s="28">
        <v>0</v>
      </c>
      <c r="L24" s="28">
        <v>0</v>
      </c>
      <c r="M24" s="28">
        <v>0</v>
      </c>
      <c r="N24" s="28">
        <v>0</v>
      </c>
      <c r="O24" s="28">
        <v>0</v>
      </c>
      <c r="P24" s="28">
        <v>0</v>
      </c>
      <c r="Q24" s="301">
        <v>990610</v>
      </c>
      <c r="R24" s="256">
        <v>0</v>
      </c>
      <c r="S24" s="256">
        <v>0</v>
      </c>
      <c r="T24" s="108">
        <v>0</v>
      </c>
      <c r="U24" s="108">
        <v>0</v>
      </c>
      <c r="V24" s="108">
        <v>0</v>
      </c>
      <c r="W24" s="108">
        <v>0</v>
      </c>
      <c r="X24" s="108">
        <v>0</v>
      </c>
      <c r="Y24" s="108">
        <v>0</v>
      </c>
      <c r="Z24" s="108">
        <v>0</v>
      </c>
      <c r="AA24" s="108">
        <v>0</v>
      </c>
      <c r="AB24" s="108">
        <v>0</v>
      </c>
      <c r="AC24" s="108">
        <v>0</v>
      </c>
      <c r="AD24" s="108">
        <v>0</v>
      </c>
      <c r="AE24" s="3">
        <f t="shared" si="1"/>
        <v>0</v>
      </c>
      <c r="AF24" s="3">
        <f t="shared" si="2"/>
        <v>0</v>
      </c>
      <c r="AG24" s="302">
        <f t="shared" si="3"/>
        <v>990610</v>
      </c>
      <c r="AH24" s="3">
        <f>H24+U24</f>
        <v>0</v>
      </c>
      <c r="AI24" s="3">
        <f t="shared" si="5"/>
        <v>0</v>
      </c>
      <c r="AJ24" s="3">
        <f t="shared" si="6"/>
        <v>0</v>
      </c>
      <c r="AK24" s="3">
        <f t="shared" si="7"/>
        <v>0</v>
      </c>
      <c r="AL24" s="3">
        <f t="shared" si="8"/>
        <v>0</v>
      </c>
      <c r="AM24" s="3">
        <f t="shared" si="9"/>
        <v>0</v>
      </c>
      <c r="AN24" s="3">
        <f t="shared" si="10"/>
        <v>0</v>
      </c>
      <c r="AO24" s="3">
        <f t="shared" si="11"/>
        <v>0</v>
      </c>
      <c r="AP24" s="3">
        <f t="shared" si="12"/>
        <v>0</v>
      </c>
      <c r="AQ24" s="302">
        <f t="shared" si="13"/>
        <v>990610</v>
      </c>
    </row>
    <row r="25" spans="2:43" x14ac:dyDescent="0.25">
      <c r="B25" s="23" t="s">
        <v>154</v>
      </c>
      <c r="C25" s="300">
        <v>50179515856</v>
      </c>
      <c r="D25" s="300">
        <v>45945471292.110016</v>
      </c>
      <c r="E25" s="300">
        <v>1692991586.1099989</v>
      </c>
      <c r="F25" s="300">
        <v>3709583499.1900001</v>
      </c>
      <c r="G25" s="300">
        <v>3684302312.7800012</v>
      </c>
      <c r="H25" s="300">
        <v>2004112878.2400005</v>
      </c>
      <c r="I25" s="300">
        <v>3429571374.9100008</v>
      </c>
      <c r="J25" s="300">
        <v>4917505490.3000031</v>
      </c>
      <c r="K25" s="300">
        <v>3102217245.4199977</v>
      </c>
      <c r="L25" s="300">
        <v>4236492545.3199949</v>
      </c>
      <c r="M25" s="300">
        <v>2877449212.0000014</v>
      </c>
      <c r="N25" s="300">
        <v>1778057181.1300008</v>
      </c>
      <c r="O25" s="300">
        <v>2359349323.7000022</v>
      </c>
      <c r="P25" s="300">
        <v>8793907918.5299988</v>
      </c>
      <c r="Q25" s="300">
        <v>42585540567.629997</v>
      </c>
      <c r="R25" s="15">
        <v>0</v>
      </c>
      <c r="S25" s="15">
        <v>0</v>
      </c>
      <c r="T25" s="15">
        <v>0</v>
      </c>
      <c r="U25" s="15">
        <v>0</v>
      </c>
      <c r="V25" s="303">
        <v>12659992</v>
      </c>
      <c r="W25" s="300">
        <v>91591274.229999989</v>
      </c>
      <c r="X25" s="300">
        <v>4866547.74</v>
      </c>
      <c r="Y25" s="300">
        <v>44675153.990000002</v>
      </c>
      <c r="Z25" s="300">
        <v>30213422.390000001</v>
      </c>
      <c r="AA25" s="300">
        <v>10632225.109999999</v>
      </c>
      <c r="AB25" s="300">
        <v>8693805.6699999999</v>
      </c>
      <c r="AC25" s="15">
        <v>0</v>
      </c>
      <c r="AD25" s="300">
        <v>203332421.12999997</v>
      </c>
      <c r="AE25" s="300">
        <f>E25+R25</f>
        <v>1692991586.1099989</v>
      </c>
      <c r="AF25" s="300">
        <f>F25+S25</f>
        <v>3709583499.1900001</v>
      </c>
      <c r="AG25" s="300">
        <f>G25+T25</f>
        <v>3684302312.7800012</v>
      </c>
      <c r="AH25" s="300">
        <f>H25+U25</f>
        <v>2004112878.2400005</v>
      </c>
      <c r="AI25" s="300">
        <f>I25+V25</f>
        <v>3442231366.9100008</v>
      </c>
      <c r="AJ25" s="300">
        <f t="shared" ref="AJ25:AQ25" si="14">J25+W25</f>
        <v>5009096764.5300026</v>
      </c>
      <c r="AK25" s="300">
        <f t="shared" si="14"/>
        <v>3107083793.1599975</v>
      </c>
      <c r="AL25" s="300">
        <f t="shared" si="14"/>
        <v>4281167699.3099947</v>
      </c>
      <c r="AM25" s="300">
        <f t="shared" si="14"/>
        <v>2907662634.3900013</v>
      </c>
      <c r="AN25" s="300">
        <f t="shared" si="14"/>
        <v>1788689406.2400007</v>
      </c>
      <c r="AO25" s="300">
        <f t="shared" si="14"/>
        <v>2368043129.3700023</v>
      </c>
      <c r="AP25" s="300">
        <f t="shared" si="14"/>
        <v>8793907918.5299988</v>
      </c>
      <c r="AQ25" s="300">
        <f t="shared" si="14"/>
        <v>42788872988.759995</v>
      </c>
    </row>
    <row r="26" spans="2:43" x14ac:dyDescent="0.25">
      <c r="B26" s="24" t="s">
        <v>155</v>
      </c>
      <c r="C26" s="301">
        <v>23273002596</v>
      </c>
      <c r="D26" s="301">
        <v>23472836057.069996</v>
      </c>
      <c r="E26" s="301">
        <v>1173871465.6799998</v>
      </c>
      <c r="F26" s="301">
        <v>1640358436.9400001</v>
      </c>
      <c r="G26" s="301">
        <v>1968259246.4200006</v>
      </c>
      <c r="H26" s="301">
        <v>1178519682.9300001</v>
      </c>
      <c r="I26" s="301">
        <v>2085221786.3000002</v>
      </c>
      <c r="J26" s="301">
        <v>3131443558.1499991</v>
      </c>
      <c r="K26" s="301">
        <v>2013071134.5600004</v>
      </c>
      <c r="L26" s="301">
        <v>2493970882.9699993</v>
      </c>
      <c r="M26" s="301">
        <v>1157081986.2600002</v>
      </c>
      <c r="N26" s="301">
        <v>650885761.44000018</v>
      </c>
      <c r="O26" s="301">
        <v>1241170062.7600002</v>
      </c>
      <c r="P26" s="301">
        <v>4312142190.579999</v>
      </c>
      <c r="Q26" s="301">
        <v>23045996194.989994</v>
      </c>
      <c r="R26" s="256">
        <v>0</v>
      </c>
      <c r="S26" s="256">
        <v>0</v>
      </c>
      <c r="T26" s="108">
        <v>0</v>
      </c>
      <c r="U26" s="108">
        <v>0</v>
      </c>
      <c r="V26" s="108">
        <v>0</v>
      </c>
      <c r="W26" s="108">
        <v>0</v>
      </c>
      <c r="X26" s="302">
        <v>1137284</v>
      </c>
      <c r="Y26" s="108">
        <v>0</v>
      </c>
      <c r="Z26" s="302">
        <v>2312500</v>
      </c>
      <c r="AA26" s="108">
        <v>0</v>
      </c>
      <c r="AB26" s="108">
        <v>0</v>
      </c>
      <c r="AC26" s="108">
        <v>0</v>
      </c>
      <c r="AD26" s="302">
        <v>3449784</v>
      </c>
      <c r="AE26" s="302">
        <f t="shared" si="1"/>
        <v>1173871465.6799998</v>
      </c>
      <c r="AF26" s="302">
        <f t="shared" si="2"/>
        <v>1640358436.9400001</v>
      </c>
      <c r="AG26" s="302">
        <f t="shared" si="3"/>
        <v>1968259246.4200006</v>
      </c>
      <c r="AH26" s="302">
        <f t="shared" si="4"/>
        <v>1178519682.9300001</v>
      </c>
      <c r="AI26" s="302">
        <f t="shared" si="5"/>
        <v>2085221786.3000002</v>
      </c>
      <c r="AJ26" s="302">
        <f t="shared" si="6"/>
        <v>3131443558.1499991</v>
      </c>
      <c r="AK26" s="302">
        <f t="shared" si="7"/>
        <v>2014208418.5600004</v>
      </c>
      <c r="AL26" s="302">
        <f t="shared" si="8"/>
        <v>2493970882.9699993</v>
      </c>
      <c r="AM26" s="302">
        <f t="shared" si="9"/>
        <v>1159394486.2600002</v>
      </c>
      <c r="AN26" s="302">
        <f t="shared" si="10"/>
        <v>650885761.44000018</v>
      </c>
      <c r="AO26" s="302">
        <f t="shared" si="11"/>
        <v>1241170062.7600002</v>
      </c>
      <c r="AP26" s="302">
        <f t="shared" si="12"/>
        <v>4312142190.579999</v>
      </c>
      <c r="AQ26" s="302">
        <f t="shared" si="13"/>
        <v>23049445978.989994</v>
      </c>
    </row>
    <row r="27" spans="2:43" x14ac:dyDescent="0.25">
      <c r="B27" s="24" t="s">
        <v>156</v>
      </c>
      <c r="C27" s="301">
        <v>1411482279</v>
      </c>
      <c r="D27" s="301">
        <v>1609437715.4400001</v>
      </c>
      <c r="E27" s="301">
        <v>13394047.369999999</v>
      </c>
      <c r="F27" s="301">
        <v>53567469.539999992</v>
      </c>
      <c r="G27" s="301">
        <v>84739039.849999994</v>
      </c>
      <c r="H27" s="301">
        <v>27200032.43</v>
      </c>
      <c r="I27" s="301">
        <v>50808619.170000002</v>
      </c>
      <c r="J27" s="301">
        <v>89248877.799999997</v>
      </c>
      <c r="K27" s="301">
        <v>23616544.930000003</v>
      </c>
      <c r="L27" s="301">
        <v>76582044.710000023</v>
      </c>
      <c r="M27" s="301">
        <v>103233094.47999999</v>
      </c>
      <c r="N27" s="301">
        <v>184272172.94999999</v>
      </c>
      <c r="O27" s="301">
        <v>234845809.59999999</v>
      </c>
      <c r="P27" s="301">
        <v>492335088.85999995</v>
      </c>
      <c r="Q27" s="301">
        <v>1433842841.6900001</v>
      </c>
      <c r="R27" s="256">
        <v>0</v>
      </c>
      <c r="S27" s="256">
        <v>0</v>
      </c>
      <c r="T27" s="108">
        <v>0</v>
      </c>
      <c r="U27" s="108">
        <v>0</v>
      </c>
      <c r="V27" s="108">
        <v>0</v>
      </c>
      <c r="W27" s="302">
        <v>17290540</v>
      </c>
      <c r="X27" s="108">
        <v>0</v>
      </c>
      <c r="Y27" s="108">
        <v>0</v>
      </c>
      <c r="Z27" s="302">
        <v>25393600</v>
      </c>
      <c r="AA27" s="302">
        <v>8619428</v>
      </c>
      <c r="AB27" s="302">
        <v>756080.16</v>
      </c>
      <c r="AC27" s="108">
        <v>0</v>
      </c>
      <c r="AD27" s="302">
        <v>52059648.159999996</v>
      </c>
      <c r="AE27" s="302">
        <f t="shared" si="1"/>
        <v>13394047.369999999</v>
      </c>
      <c r="AF27" s="302">
        <f t="shared" si="2"/>
        <v>53567469.539999992</v>
      </c>
      <c r="AG27" s="302">
        <f t="shared" si="3"/>
        <v>84739039.849999994</v>
      </c>
      <c r="AH27" s="302">
        <f t="shared" si="4"/>
        <v>27200032.43</v>
      </c>
      <c r="AI27" s="302">
        <f t="shared" si="5"/>
        <v>50808619.170000002</v>
      </c>
      <c r="AJ27" s="302">
        <f t="shared" si="6"/>
        <v>106539417.8</v>
      </c>
      <c r="AK27" s="302">
        <f t="shared" si="7"/>
        <v>23616544.930000003</v>
      </c>
      <c r="AL27" s="302">
        <f t="shared" si="8"/>
        <v>76582044.710000023</v>
      </c>
      <c r="AM27" s="302">
        <f t="shared" si="9"/>
        <v>128626694.47999999</v>
      </c>
      <c r="AN27" s="302">
        <f t="shared" si="10"/>
        <v>192891600.94999999</v>
      </c>
      <c r="AO27" s="302">
        <f t="shared" si="11"/>
        <v>235601889.75999999</v>
      </c>
      <c r="AP27" s="302">
        <f t="shared" si="12"/>
        <v>492335088.85999995</v>
      </c>
      <c r="AQ27" s="302">
        <f t="shared" si="13"/>
        <v>1485902489.8500001</v>
      </c>
    </row>
    <row r="28" spans="2:43" x14ac:dyDescent="0.25">
      <c r="B28" s="24" t="s">
        <v>157</v>
      </c>
      <c r="C28" s="301">
        <v>3835603614</v>
      </c>
      <c r="D28" s="301">
        <v>3188002294.0600004</v>
      </c>
      <c r="E28" s="301">
        <v>119411294.56999999</v>
      </c>
      <c r="F28" s="301">
        <v>720291211.24000001</v>
      </c>
      <c r="G28" s="301">
        <v>354367383.47000003</v>
      </c>
      <c r="H28" s="301">
        <v>95905990.510000005</v>
      </c>
      <c r="I28" s="301">
        <v>106157332.76999998</v>
      </c>
      <c r="J28" s="301">
        <v>152358249.75999999</v>
      </c>
      <c r="K28" s="301">
        <v>122511934.78</v>
      </c>
      <c r="L28" s="301">
        <v>244393393.25999999</v>
      </c>
      <c r="M28" s="301">
        <v>86392635.470000014</v>
      </c>
      <c r="N28" s="301">
        <v>104808337.56999999</v>
      </c>
      <c r="O28" s="301">
        <v>64503886.210000001</v>
      </c>
      <c r="P28" s="301">
        <v>866999697.96000004</v>
      </c>
      <c r="Q28" s="301">
        <v>3038101347.5699997</v>
      </c>
      <c r="R28" s="256">
        <v>0</v>
      </c>
      <c r="S28" s="256">
        <v>0</v>
      </c>
      <c r="T28" s="108">
        <v>0</v>
      </c>
      <c r="U28" s="108">
        <v>0</v>
      </c>
      <c r="V28" s="108">
        <v>0</v>
      </c>
      <c r="W28" s="108">
        <v>0</v>
      </c>
      <c r="X28" s="108">
        <v>0</v>
      </c>
      <c r="Y28" s="108">
        <v>0</v>
      </c>
      <c r="Z28" s="108">
        <v>0</v>
      </c>
      <c r="AA28" s="108">
        <v>0</v>
      </c>
      <c r="AB28" s="108">
        <v>0</v>
      </c>
      <c r="AC28" s="108">
        <v>0</v>
      </c>
      <c r="AD28" s="108">
        <v>0</v>
      </c>
      <c r="AE28" s="302">
        <f t="shared" si="1"/>
        <v>119411294.56999999</v>
      </c>
      <c r="AF28" s="302">
        <f t="shared" si="2"/>
        <v>720291211.24000001</v>
      </c>
      <c r="AG28" s="302">
        <f t="shared" si="3"/>
        <v>354367383.47000003</v>
      </c>
      <c r="AH28" s="302">
        <f t="shared" si="4"/>
        <v>95905990.510000005</v>
      </c>
      <c r="AI28" s="302">
        <f t="shared" si="5"/>
        <v>106157332.76999998</v>
      </c>
      <c r="AJ28" s="302">
        <f t="shared" si="6"/>
        <v>152358249.75999999</v>
      </c>
      <c r="AK28" s="302">
        <f t="shared" si="7"/>
        <v>122511934.78</v>
      </c>
      <c r="AL28" s="302">
        <f t="shared" si="8"/>
        <v>244393393.25999999</v>
      </c>
      <c r="AM28" s="302">
        <f t="shared" si="9"/>
        <v>86392635.470000014</v>
      </c>
      <c r="AN28" s="302">
        <f t="shared" si="10"/>
        <v>104808337.56999999</v>
      </c>
      <c r="AO28" s="302">
        <f t="shared" si="11"/>
        <v>64503886.210000001</v>
      </c>
      <c r="AP28" s="302">
        <f t="shared" si="12"/>
        <v>866999697.96000004</v>
      </c>
      <c r="AQ28" s="302">
        <f t="shared" si="13"/>
        <v>3038101347.5699997</v>
      </c>
    </row>
    <row r="29" spans="2:43" x14ac:dyDescent="0.25">
      <c r="B29" s="24" t="s">
        <v>158</v>
      </c>
      <c r="C29" s="301">
        <v>5323680951</v>
      </c>
      <c r="D29" s="301">
        <v>5917731545.6099997</v>
      </c>
      <c r="E29" s="301">
        <v>10836495.619999999</v>
      </c>
      <c r="F29" s="301">
        <v>714555967.27999997</v>
      </c>
      <c r="G29" s="301">
        <v>477880014.23000002</v>
      </c>
      <c r="H29" s="301">
        <v>179654314.30999997</v>
      </c>
      <c r="I29" s="301">
        <v>464440902.24000001</v>
      </c>
      <c r="J29" s="301">
        <v>639884374.88</v>
      </c>
      <c r="K29" s="301">
        <v>333641058.38999999</v>
      </c>
      <c r="L29" s="301">
        <v>648933466.97000003</v>
      </c>
      <c r="M29" s="301">
        <v>664399279.72000003</v>
      </c>
      <c r="N29" s="301">
        <v>205073996.06999999</v>
      </c>
      <c r="O29" s="301">
        <v>178104008.94000003</v>
      </c>
      <c r="P29" s="301">
        <v>926129170.0600003</v>
      </c>
      <c r="Q29" s="301">
        <v>5443533048.71</v>
      </c>
      <c r="R29" s="256">
        <v>0</v>
      </c>
      <c r="S29" s="256">
        <v>0</v>
      </c>
      <c r="T29" s="108">
        <v>0</v>
      </c>
      <c r="U29" s="108">
        <v>0</v>
      </c>
      <c r="V29" s="108">
        <v>0</v>
      </c>
      <c r="W29" s="108">
        <v>0</v>
      </c>
      <c r="X29" s="108">
        <v>0</v>
      </c>
      <c r="Y29" s="108">
        <v>0</v>
      </c>
      <c r="Z29" s="108">
        <v>0</v>
      </c>
      <c r="AA29" s="108">
        <v>0</v>
      </c>
      <c r="AB29" s="108">
        <v>0</v>
      </c>
      <c r="AC29" s="108">
        <v>0</v>
      </c>
      <c r="AD29" s="108">
        <v>0</v>
      </c>
      <c r="AE29" s="302">
        <f t="shared" si="1"/>
        <v>10836495.619999999</v>
      </c>
      <c r="AF29" s="302">
        <f t="shared" si="2"/>
        <v>714555967.27999997</v>
      </c>
      <c r="AG29" s="302">
        <f t="shared" si="3"/>
        <v>477880014.23000002</v>
      </c>
      <c r="AH29" s="302">
        <f t="shared" si="4"/>
        <v>179654314.30999997</v>
      </c>
      <c r="AI29" s="302">
        <f t="shared" si="5"/>
        <v>464440902.24000001</v>
      </c>
      <c r="AJ29" s="302">
        <f t="shared" si="6"/>
        <v>639884374.88</v>
      </c>
      <c r="AK29" s="302">
        <f t="shared" si="7"/>
        <v>333641058.38999999</v>
      </c>
      <c r="AL29" s="302">
        <f t="shared" si="8"/>
        <v>648933466.97000003</v>
      </c>
      <c r="AM29" s="302">
        <f t="shared" si="9"/>
        <v>664399279.72000003</v>
      </c>
      <c r="AN29" s="302">
        <f t="shared" si="10"/>
        <v>205073996.06999999</v>
      </c>
      <c r="AO29" s="302">
        <f t="shared" si="11"/>
        <v>178104008.94000003</v>
      </c>
      <c r="AP29" s="302">
        <f t="shared" si="12"/>
        <v>926129170.0600003</v>
      </c>
      <c r="AQ29" s="302">
        <f t="shared" si="13"/>
        <v>5443533048.71</v>
      </c>
    </row>
    <row r="30" spans="2:43" x14ac:dyDescent="0.25">
      <c r="B30" s="24" t="s">
        <v>159</v>
      </c>
      <c r="C30" s="301">
        <v>516382637.00000006</v>
      </c>
      <c r="D30" s="301">
        <v>646347619.29999995</v>
      </c>
      <c r="E30" s="301">
        <v>14163823.969999999</v>
      </c>
      <c r="F30" s="301">
        <v>46317472.45000001</v>
      </c>
      <c r="G30" s="301">
        <v>70002791.469999999</v>
      </c>
      <c r="H30" s="301">
        <v>20034582.150000002</v>
      </c>
      <c r="I30" s="301">
        <v>41955408.68</v>
      </c>
      <c r="J30" s="301">
        <v>43267157.450000003</v>
      </c>
      <c r="K30" s="301">
        <v>18805947.84</v>
      </c>
      <c r="L30" s="301">
        <v>36924799.150000013</v>
      </c>
      <c r="M30" s="301">
        <v>47103769.50999999</v>
      </c>
      <c r="N30" s="301">
        <v>36119856.460000001</v>
      </c>
      <c r="O30" s="301">
        <v>36775295.689999998</v>
      </c>
      <c r="P30" s="301">
        <v>113873308.21999997</v>
      </c>
      <c r="Q30" s="301">
        <v>525344213.04000002</v>
      </c>
      <c r="R30" s="256">
        <v>0</v>
      </c>
      <c r="S30" s="256">
        <v>0</v>
      </c>
      <c r="T30" s="108">
        <v>0</v>
      </c>
      <c r="U30" s="108">
        <v>0</v>
      </c>
      <c r="V30" s="302">
        <v>1773392</v>
      </c>
      <c r="W30" s="302">
        <v>12378344.1</v>
      </c>
      <c r="X30" s="108">
        <v>0</v>
      </c>
      <c r="Y30" s="108">
        <v>0</v>
      </c>
      <c r="Z30" s="108">
        <v>0</v>
      </c>
      <c r="AA30" s="302">
        <v>798768.44</v>
      </c>
      <c r="AB30" s="302">
        <v>925153.04</v>
      </c>
      <c r="AC30" s="108">
        <v>0</v>
      </c>
      <c r="AD30" s="302">
        <v>15875657.579999998</v>
      </c>
      <c r="AE30" s="302">
        <f t="shared" si="1"/>
        <v>14163823.969999999</v>
      </c>
      <c r="AF30" s="302">
        <f t="shared" si="2"/>
        <v>46317472.45000001</v>
      </c>
      <c r="AG30" s="302">
        <f t="shared" si="3"/>
        <v>70002791.469999999</v>
      </c>
      <c r="AH30" s="302">
        <f t="shared" si="4"/>
        <v>20034582.150000002</v>
      </c>
      <c r="AI30" s="302">
        <f t="shared" si="5"/>
        <v>43728800.68</v>
      </c>
      <c r="AJ30" s="302">
        <f t="shared" si="6"/>
        <v>55645501.550000004</v>
      </c>
      <c r="AK30" s="302">
        <f t="shared" si="7"/>
        <v>18805947.84</v>
      </c>
      <c r="AL30" s="302">
        <f t="shared" si="8"/>
        <v>36924799.150000013</v>
      </c>
      <c r="AM30" s="302">
        <f t="shared" si="9"/>
        <v>47103769.50999999</v>
      </c>
      <c r="AN30" s="302">
        <f t="shared" si="10"/>
        <v>36918624.899999999</v>
      </c>
      <c r="AO30" s="302">
        <f t="shared" si="11"/>
        <v>37700448.729999997</v>
      </c>
      <c r="AP30" s="302">
        <f t="shared" si="12"/>
        <v>113873308.21999997</v>
      </c>
      <c r="AQ30" s="302">
        <f t="shared" si="13"/>
        <v>541219870.62</v>
      </c>
    </row>
    <row r="31" spans="2:43" x14ac:dyDescent="0.25">
      <c r="B31" s="24" t="s">
        <v>160</v>
      </c>
      <c r="C31" s="301">
        <v>474849225</v>
      </c>
      <c r="D31" s="301">
        <v>508041057.95000005</v>
      </c>
      <c r="E31" s="301">
        <v>10988418.189999999</v>
      </c>
      <c r="F31" s="301">
        <v>19680430.610000003</v>
      </c>
      <c r="G31" s="301">
        <v>24121532.310000002</v>
      </c>
      <c r="H31" s="301">
        <v>19071738</v>
      </c>
      <c r="I31" s="301">
        <v>24418114.089999996</v>
      </c>
      <c r="J31" s="301">
        <v>45933107.180000007</v>
      </c>
      <c r="K31" s="301">
        <v>13616487.59</v>
      </c>
      <c r="L31" s="301">
        <v>33303816.270000007</v>
      </c>
      <c r="M31" s="301">
        <v>29495796.520000007</v>
      </c>
      <c r="N31" s="301">
        <v>13341376.900000002</v>
      </c>
      <c r="O31" s="301">
        <v>34721380.219999999</v>
      </c>
      <c r="P31" s="301">
        <v>117426560.97999997</v>
      </c>
      <c r="Q31" s="301">
        <v>386118758.86000001</v>
      </c>
      <c r="R31" s="256">
        <v>0</v>
      </c>
      <c r="S31" s="256">
        <v>0</v>
      </c>
      <c r="T31" s="108">
        <v>0</v>
      </c>
      <c r="U31" s="108">
        <v>0</v>
      </c>
      <c r="V31" s="302">
        <v>731600</v>
      </c>
      <c r="W31" s="302">
        <v>4715905.4000000004</v>
      </c>
      <c r="X31" s="108">
        <v>0</v>
      </c>
      <c r="Y31" s="302">
        <v>2377700</v>
      </c>
      <c r="Z31" s="302">
        <v>966606.91</v>
      </c>
      <c r="AA31" s="108">
        <v>0</v>
      </c>
      <c r="AB31" s="302">
        <v>34976.620000000003</v>
      </c>
      <c r="AC31" s="108">
        <v>0</v>
      </c>
      <c r="AD31" s="302">
        <v>8826788.9299999997</v>
      </c>
      <c r="AE31" s="302">
        <f t="shared" si="1"/>
        <v>10988418.189999999</v>
      </c>
      <c r="AF31" s="302">
        <f t="shared" si="2"/>
        <v>19680430.610000003</v>
      </c>
      <c r="AG31" s="302">
        <f t="shared" si="3"/>
        <v>24121532.310000002</v>
      </c>
      <c r="AH31" s="302">
        <f t="shared" si="4"/>
        <v>19071738</v>
      </c>
      <c r="AI31" s="302">
        <f t="shared" si="5"/>
        <v>25149714.089999996</v>
      </c>
      <c r="AJ31" s="302">
        <f t="shared" si="6"/>
        <v>50649012.580000006</v>
      </c>
      <c r="AK31" s="302">
        <f t="shared" si="7"/>
        <v>13616487.59</v>
      </c>
      <c r="AL31" s="302">
        <f t="shared" si="8"/>
        <v>35681516.270000011</v>
      </c>
      <c r="AM31" s="302">
        <f t="shared" si="9"/>
        <v>30462403.430000007</v>
      </c>
      <c r="AN31" s="302">
        <f t="shared" si="10"/>
        <v>13341376.900000002</v>
      </c>
      <c r="AO31" s="302">
        <f t="shared" si="11"/>
        <v>34756356.839999996</v>
      </c>
      <c r="AP31" s="302">
        <f t="shared" si="12"/>
        <v>117426560.97999997</v>
      </c>
      <c r="AQ31" s="302">
        <f t="shared" si="13"/>
        <v>394945547.79000002</v>
      </c>
    </row>
    <row r="32" spans="2:43" x14ac:dyDescent="0.25">
      <c r="B32" s="24" t="s">
        <v>161</v>
      </c>
      <c r="C32" s="301">
        <v>4641960729</v>
      </c>
      <c r="D32" s="301">
        <v>5127190866.1300001</v>
      </c>
      <c r="E32" s="301">
        <v>299992208.11999989</v>
      </c>
      <c r="F32" s="301">
        <v>353710955.12000006</v>
      </c>
      <c r="G32" s="301">
        <v>362418338.92000008</v>
      </c>
      <c r="H32" s="301">
        <v>344408158.66999996</v>
      </c>
      <c r="I32" s="301">
        <v>377308176.19000012</v>
      </c>
      <c r="J32" s="301">
        <v>425393157.02999997</v>
      </c>
      <c r="K32" s="301">
        <v>394370385.79000002</v>
      </c>
      <c r="L32" s="301">
        <v>356133184.82999998</v>
      </c>
      <c r="M32" s="301">
        <v>433930554.4600001</v>
      </c>
      <c r="N32" s="301">
        <v>316804870.28000009</v>
      </c>
      <c r="O32" s="301">
        <v>344178415.87000012</v>
      </c>
      <c r="P32" s="301">
        <v>731028339.70999992</v>
      </c>
      <c r="Q32" s="301">
        <v>4739676744.9900007</v>
      </c>
      <c r="R32" s="256">
        <v>0</v>
      </c>
      <c r="S32" s="256">
        <v>0</v>
      </c>
      <c r="T32" s="108">
        <v>0</v>
      </c>
      <c r="U32" s="108">
        <v>0</v>
      </c>
      <c r="V32" s="302">
        <v>7500000</v>
      </c>
      <c r="W32" s="302">
        <v>28584252.25</v>
      </c>
      <c r="X32" s="108">
        <v>0</v>
      </c>
      <c r="Y32" s="302">
        <v>27174400</v>
      </c>
      <c r="Z32" s="108">
        <v>0</v>
      </c>
      <c r="AA32" s="108">
        <v>0</v>
      </c>
      <c r="AB32" s="302">
        <v>176882</v>
      </c>
      <c r="AC32" s="108">
        <v>0</v>
      </c>
      <c r="AD32" s="302">
        <v>63435534.25</v>
      </c>
      <c r="AE32" s="302">
        <f t="shared" si="1"/>
        <v>299992208.11999989</v>
      </c>
      <c r="AF32" s="302">
        <f t="shared" si="2"/>
        <v>353710955.12000006</v>
      </c>
      <c r="AG32" s="302">
        <f t="shared" si="3"/>
        <v>362418338.92000008</v>
      </c>
      <c r="AH32" s="302">
        <f t="shared" si="4"/>
        <v>344408158.66999996</v>
      </c>
      <c r="AI32" s="302">
        <f t="shared" si="5"/>
        <v>384808176.19000012</v>
      </c>
      <c r="AJ32" s="302">
        <f t="shared" si="6"/>
        <v>453977409.27999997</v>
      </c>
      <c r="AK32" s="302">
        <f t="shared" si="7"/>
        <v>394370385.79000002</v>
      </c>
      <c r="AL32" s="302">
        <f t="shared" si="8"/>
        <v>383307584.82999998</v>
      </c>
      <c r="AM32" s="302">
        <f t="shared" si="9"/>
        <v>433930554.4600001</v>
      </c>
      <c r="AN32" s="302">
        <f t="shared" si="10"/>
        <v>316804870.28000009</v>
      </c>
      <c r="AO32" s="302">
        <f t="shared" si="11"/>
        <v>344355297.87000012</v>
      </c>
      <c r="AP32" s="302">
        <f t="shared" si="12"/>
        <v>731028339.70999992</v>
      </c>
      <c r="AQ32" s="302">
        <f t="shared" si="13"/>
        <v>4803112279.2400007</v>
      </c>
    </row>
    <row r="33" spans="2:43" x14ac:dyDescent="0.25">
      <c r="B33" s="24" t="s">
        <v>162</v>
      </c>
      <c r="C33" s="301">
        <v>3796497018</v>
      </c>
      <c r="D33" s="301">
        <v>-2.384185791015625E-7</v>
      </c>
      <c r="E33" s="28">
        <v>0</v>
      </c>
      <c r="F33" s="28">
        <v>0</v>
      </c>
      <c r="G33" s="28">
        <v>0</v>
      </c>
      <c r="H33" s="28">
        <v>0</v>
      </c>
      <c r="I33" s="28">
        <v>0</v>
      </c>
      <c r="J33" s="28">
        <v>0</v>
      </c>
      <c r="K33" s="28">
        <v>0</v>
      </c>
      <c r="L33" s="28">
        <v>0</v>
      </c>
      <c r="M33" s="28">
        <v>0</v>
      </c>
      <c r="N33" s="28">
        <v>0</v>
      </c>
      <c r="O33" s="28">
        <v>0</v>
      </c>
      <c r="P33" s="28">
        <v>0</v>
      </c>
      <c r="Q33" s="28">
        <v>0</v>
      </c>
      <c r="R33" s="256">
        <v>0</v>
      </c>
      <c r="S33" s="256">
        <v>0</v>
      </c>
      <c r="T33" s="108">
        <v>0</v>
      </c>
      <c r="U33" s="108">
        <v>0</v>
      </c>
      <c r="V33" s="108">
        <v>0</v>
      </c>
      <c r="W33" s="108">
        <v>0</v>
      </c>
      <c r="X33" s="108">
        <v>0</v>
      </c>
      <c r="Y33" s="108">
        <v>0</v>
      </c>
      <c r="Z33" s="108">
        <v>0</v>
      </c>
      <c r="AA33" s="108">
        <v>0</v>
      </c>
      <c r="AB33" s="108">
        <v>0</v>
      </c>
      <c r="AC33" s="108">
        <v>0</v>
      </c>
      <c r="AD33" s="108">
        <v>0</v>
      </c>
      <c r="AE33" s="3">
        <f>E33+R33</f>
        <v>0</v>
      </c>
      <c r="AF33" s="3">
        <f>F33+S33</f>
        <v>0</v>
      </c>
      <c r="AG33" s="3">
        <f>G33+T33</f>
        <v>0</v>
      </c>
      <c r="AH33" s="3">
        <f>H33+U33</f>
        <v>0</v>
      </c>
      <c r="AI33" s="3">
        <f>I33+V33</f>
        <v>0</v>
      </c>
      <c r="AJ33" s="3">
        <f t="shared" si="6"/>
        <v>0</v>
      </c>
      <c r="AK33" s="3">
        <f t="shared" si="7"/>
        <v>0</v>
      </c>
      <c r="AL33" s="3">
        <f t="shared" si="8"/>
        <v>0</v>
      </c>
      <c r="AM33" s="3">
        <f t="shared" si="9"/>
        <v>0</v>
      </c>
      <c r="AN33" s="3">
        <f t="shared" si="10"/>
        <v>0</v>
      </c>
      <c r="AO33" s="3">
        <f t="shared" si="11"/>
        <v>0</v>
      </c>
      <c r="AP33" s="3">
        <f t="shared" si="12"/>
        <v>0</v>
      </c>
      <c r="AQ33" s="3">
        <f t="shared" si="13"/>
        <v>0</v>
      </c>
    </row>
    <row r="34" spans="2:43" x14ac:dyDescent="0.25">
      <c r="B34" s="24" t="s">
        <v>163</v>
      </c>
      <c r="C34" s="301">
        <v>6906056807</v>
      </c>
      <c r="D34" s="301">
        <v>5475884136.5499992</v>
      </c>
      <c r="E34" s="301">
        <v>50333832.589999996</v>
      </c>
      <c r="F34" s="301">
        <v>161101556.01000002</v>
      </c>
      <c r="G34" s="301">
        <v>342513966.11000007</v>
      </c>
      <c r="H34" s="301">
        <v>139318379.24000004</v>
      </c>
      <c r="I34" s="301">
        <v>279261035.46999997</v>
      </c>
      <c r="J34" s="301">
        <v>389977008.05000001</v>
      </c>
      <c r="K34" s="301">
        <v>182583751.54000005</v>
      </c>
      <c r="L34" s="301">
        <v>346250957.15999985</v>
      </c>
      <c r="M34" s="301">
        <v>355812095.58000004</v>
      </c>
      <c r="N34" s="301">
        <v>266750809.46000004</v>
      </c>
      <c r="O34" s="301">
        <v>225050464.40999997</v>
      </c>
      <c r="P34" s="301">
        <v>1233973562.1600006</v>
      </c>
      <c r="Q34" s="301">
        <v>3972927417.7800007</v>
      </c>
      <c r="R34" s="256">
        <v>0</v>
      </c>
      <c r="S34" s="256">
        <v>0</v>
      </c>
      <c r="T34" s="108">
        <v>0</v>
      </c>
      <c r="U34" s="108">
        <v>0</v>
      </c>
      <c r="V34" s="302">
        <v>2655000</v>
      </c>
      <c r="W34" s="302">
        <v>28622232.479999997</v>
      </c>
      <c r="X34" s="302">
        <v>3729263.74</v>
      </c>
      <c r="Y34" s="302">
        <v>15123053.99</v>
      </c>
      <c r="Z34" s="302">
        <v>1540715.48</v>
      </c>
      <c r="AA34" s="302">
        <v>1214028.67</v>
      </c>
      <c r="AB34" s="302">
        <v>6800713.8499999996</v>
      </c>
      <c r="AC34" s="108">
        <v>0</v>
      </c>
      <c r="AD34" s="302">
        <v>59685008.210000001</v>
      </c>
      <c r="AE34" s="302">
        <f t="shared" si="1"/>
        <v>50333832.589999996</v>
      </c>
      <c r="AF34" s="302">
        <f t="shared" si="2"/>
        <v>161101556.01000002</v>
      </c>
      <c r="AG34" s="302">
        <f t="shared" si="3"/>
        <v>342513966.11000007</v>
      </c>
      <c r="AH34" s="302">
        <f t="shared" si="4"/>
        <v>139318379.24000004</v>
      </c>
      <c r="AI34" s="302">
        <f>I34+V34</f>
        <v>281916035.46999997</v>
      </c>
      <c r="AJ34" s="302">
        <f t="shared" si="6"/>
        <v>418599240.53000003</v>
      </c>
      <c r="AK34" s="302">
        <f t="shared" si="7"/>
        <v>186313015.28000006</v>
      </c>
      <c r="AL34" s="302">
        <f t="shared" si="8"/>
        <v>361374011.14999986</v>
      </c>
      <c r="AM34" s="302">
        <f t="shared" si="9"/>
        <v>357352811.06000006</v>
      </c>
      <c r="AN34" s="302">
        <f t="shared" si="10"/>
        <v>267964838.13000003</v>
      </c>
      <c r="AO34" s="302">
        <f t="shared" si="11"/>
        <v>231851178.25999996</v>
      </c>
      <c r="AP34" s="302">
        <f t="shared" si="12"/>
        <v>1233973562.1600006</v>
      </c>
      <c r="AQ34" s="302">
        <f t="shared" si="13"/>
        <v>4032612425.9900007</v>
      </c>
    </row>
    <row r="35" spans="2:43" x14ac:dyDescent="0.25">
      <c r="B35" s="23" t="s">
        <v>164</v>
      </c>
      <c r="C35" s="300">
        <v>177119928562</v>
      </c>
      <c r="D35" s="300">
        <v>177885655390.81003</v>
      </c>
      <c r="E35" s="300">
        <v>11963589679.990002</v>
      </c>
      <c r="F35" s="300">
        <v>13771074763.730003</v>
      </c>
      <c r="G35" s="300">
        <v>16615865220.9</v>
      </c>
      <c r="H35" s="300">
        <v>13327786838.949999</v>
      </c>
      <c r="I35" s="300">
        <v>13867151038.440002</v>
      </c>
      <c r="J35" s="300">
        <v>14291752633.879999</v>
      </c>
      <c r="K35" s="300">
        <v>13520090930.529995</v>
      </c>
      <c r="L35" s="300">
        <v>14730934940.530001</v>
      </c>
      <c r="M35" s="300">
        <v>14051016192.170002</v>
      </c>
      <c r="N35" s="300">
        <v>12406396662.66</v>
      </c>
      <c r="O35" s="300">
        <v>17784384217.77</v>
      </c>
      <c r="P35" s="300">
        <v>20974035514.060001</v>
      </c>
      <c r="Q35" s="300">
        <v>177304078633.60999</v>
      </c>
      <c r="R35" s="15">
        <v>0</v>
      </c>
      <c r="S35" s="15">
        <v>0</v>
      </c>
      <c r="T35" s="15">
        <v>0</v>
      </c>
      <c r="U35" s="15">
        <v>0</v>
      </c>
      <c r="V35" s="15">
        <v>0</v>
      </c>
      <c r="W35" s="15">
        <v>0</v>
      </c>
      <c r="X35" s="15">
        <v>0</v>
      </c>
      <c r="Y35" s="15">
        <v>0</v>
      </c>
      <c r="Z35" s="15">
        <v>0</v>
      </c>
      <c r="AA35" s="15">
        <v>0</v>
      </c>
      <c r="AB35" s="15">
        <v>0</v>
      </c>
      <c r="AC35" s="15">
        <v>0</v>
      </c>
      <c r="AD35" s="15">
        <v>0</v>
      </c>
      <c r="AE35" s="300">
        <f t="shared" si="1"/>
        <v>11963589679.990002</v>
      </c>
      <c r="AF35" s="300">
        <f t="shared" si="2"/>
        <v>13771074763.730003</v>
      </c>
      <c r="AG35" s="300">
        <f t="shared" si="3"/>
        <v>16615865220.9</v>
      </c>
      <c r="AH35" s="300">
        <f t="shared" si="4"/>
        <v>13327786838.949999</v>
      </c>
      <c r="AI35" s="300">
        <f>I35+V35</f>
        <v>13867151038.440002</v>
      </c>
      <c r="AJ35" s="300">
        <f t="shared" si="6"/>
        <v>14291752633.879999</v>
      </c>
      <c r="AK35" s="300">
        <f t="shared" si="7"/>
        <v>13520090930.529995</v>
      </c>
      <c r="AL35" s="300">
        <f t="shared" si="8"/>
        <v>14730934940.530001</v>
      </c>
      <c r="AM35" s="300">
        <f t="shared" si="9"/>
        <v>14051016192.170002</v>
      </c>
      <c r="AN35" s="300">
        <f t="shared" si="10"/>
        <v>12406396662.66</v>
      </c>
      <c r="AO35" s="300">
        <f t="shared" si="11"/>
        <v>17784384217.77</v>
      </c>
      <c r="AP35" s="300">
        <f t="shared" si="12"/>
        <v>20974035514.060001</v>
      </c>
      <c r="AQ35" s="300">
        <f t="shared" si="13"/>
        <v>177304078633.60999</v>
      </c>
    </row>
    <row r="36" spans="2:43" x14ac:dyDescent="0.25">
      <c r="B36" s="24" t="s">
        <v>165</v>
      </c>
      <c r="C36" s="301">
        <v>60169135184</v>
      </c>
      <c r="D36" s="301">
        <v>61021334609.469994</v>
      </c>
      <c r="E36" s="301">
        <v>3753987857.7399998</v>
      </c>
      <c r="F36" s="301">
        <v>4537359795.8799992</v>
      </c>
      <c r="G36" s="301">
        <v>4951652750.6199999</v>
      </c>
      <c r="H36" s="301">
        <v>4442381514.29</v>
      </c>
      <c r="I36" s="301">
        <v>4519819493.0500002</v>
      </c>
      <c r="J36" s="301">
        <v>5096215055.8199997</v>
      </c>
      <c r="K36" s="301">
        <v>4316897192.7600002</v>
      </c>
      <c r="L36" s="301">
        <v>5255076180.8999996</v>
      </c>
      <c r="M36" s="301">
        <v>4636542528.1899996</v>
      </c>
      <c r="N36" s="301">
        <v>4496577807.4099998</v>
      </c>
      <c r="O36" s="301">
        <v>6025049713.3899994</v>
      </c>
      <c r="P36" s="301">
        <v>8722694357.2399979</v>
      </c>
      <c r="Q36" s="301">
        <v>60754254247.290001</v>
      </c>
      <c r="R36" s="256">
        <v>0</v>
      </c>
      <c r="S36" s="256">
        <v>0</v>
      </c>
      <c r="T36" s="108">
        <v>0</v>
      </c>
      <c r="U36" s="108">
        <v>0</v>
      </c>
      <c r="V36" s="108">
        <v>0</v>
      </c>
      <c r="W36" s="108">
        <v>0</v>
      </c>
      <c r="X36" s="108">
        <v>0</v>
      </c>
      <c r="Y36" s="108">
        <v>0</v>
      </c>
      <c r="Z36" s="108">
        <v>0</v>
      </c>
      <c r="AA36" s="108">
        <v>0</v>
      </c>
      <c r="AB36" s="108">
        <v>0</v>
      </c>
      <c r="AC36" s="108">
        <v>0</v>
      </c>
      <c r="AD36" s="108">
        <v>0</v>
      </c>
      <c r="AE36" s="302">
        <f t="shared" si="1"/>
        <v>3753987857.7399998</v>
      </c>
      <c r="AF36" s="302">
        <f t="shared" si="2"/>
        <v>4537359795.8799992</v>
      </c>
      <c r="AG36" s="302">
        <f t="shared" si="3"/>
        <v>4951652750.6199999</v>
      </c>
      <c r="AH36" s="302">
        <f t="shared" si="4"/>
        <v>4442381514.29</v>
      </c>
      <c r="AI36" s="302">
        <f t="shared" si="5"/>
        <v>4519819493.0500002</v>
      </c>
      <c r="AJ36" s="302">
        <f t="shared" si="6"/>
        <v>5096215055.8199997</v>
      </c>
      <c r="AK36" s="302">
        <f t="shared" si="7"/>
        <v>4316897192.7600002</v>
      </c>
      <c r="AL36" s="302">
        <f t="shared" si="8"/>
        <v>5255076180.8999996</v>
      </c>
      <c r="AM36" s="302">
        <f t="shared" si="9"/>
        <v>4636542528.1899996</v>
      </c>
      <c r="AN36" s="302">
        <f t="shared" si="10"/>
        <v>4496577807.4099998</v>
      </c>
      <c r="AO36" s="302">
        <f t="shared" si="11"/>
        <v>6025049713.3899994</v>
      </c>
      <c r="AP36" s="302">
        <f t="shared" si="12"/>
        <v>8722694357.2399979</v>
      </c>
      <c r="AQ36" s="302">
        <f t="shared" si="13"/>
        <v>60754254247.290001</v>
      </c>
    </row>
    <row r="37" spans="2:43" x14ac:dyDescent="0.25">
      <c r="B37" s="24" t="s">
        <v>166</v>
      </c>
      <c r="C37" s="301">
        <v>67677501179</v>
      </c>
      <c r="D37" s="301">
        <v>69096157073.149994</v>
      </c>
      <c r="E37" s="301">
        <v>4955035529.6800003</v>
      </c>
      <c r="F37" s="301">
        <v>5687922273.71</v>
      </c>
      <c r="G37" s="301">
        <v>5280461624.9099998</v>
      </c>
      <c r="H37" s="301">
        <v>5250205843.46</v>
      </c>
      <c r="I37" s="301">
        <v>5273182109.9799995</v>
      </c>
      <c r="J37" s="301">
        <v>5380397236.2299995</v>
      </c>
      <c r="K37" s="301">
        <v>5267673609.6400003</v>
      </c>
      <c r="L37" s="301">
        <v>5534481044.5599995</v>
      </c>
      <c r="M37" s="301">
        <v>5702248435.2800007</v>
      </c>
      <c r="N37" s="301">
        <v>5794905023.7700005</v>
      </c>
      <c r="O37" s="301">
        <v>8683745347.5600014</v>
      </c>
      <c r="P37" s="301">
        <v>6146731318.4899998</v>
      </c>
      <c r="Q37" s="301">
        <v>68956989397.270004</v>
      </c>
      <c r="R37" s="256">
        <v>0</v>
      </c>
      <c r="S37" s="256">
        <v>0</v>
      </c>
      <c r="T37" s="108">
        <v>0</v>
      </c>
      <c r="U37" s="108">
        <v>0</v>
      </c>
      <c r="V37" s="108">
        <v>0</v>
      </c>
      <c r="W37" s="108">
        <v>0</v>
      </c>
      <c r="X37" s="108">
        <v>0</v>
      </c>
      <c r="Y37" s="108">
        <v>0</v>
      </c>
      <c r="Z37" s="108">
        <v>0</v>
      </c>
      <c r="AA37" s="108">
        <v>0</v>
      </c>
      <c r="AB37" s="108">
        <v>0</v>
      </c>
      <c r="AC37" s="108">
        <v>0</v>
      </c>
      <c r="AD37" s="108">
        <v>0</v>
      </c>
      <c r="AE37" s="302">
        <f t="shared" si="1"/>
        <v>4955035529.6800003</v>
      </c>
      <c r="AF37" s="302">
        <f t="shared" si="2"/>
        <v>5687922273.71</v>
      </c>
      <c r="AG37" s="302">
        <f t="shared" si="3"/>
        <v>5280461624.9099998</v>
      </c>
      <c r="AH37" s="302">
        <f t="shared" si="4"/>
        <v>5250205843.46</v>
      </c>
      <c r="AI37" s="302">
        <f t="shared" si="5"/>
        <v>5273182109.9799995</v>
      </c>
      <c r="AJ37" s="302">
        <f t="shared" si="6"/>
        <v>5380397236.2299995</v>
      </c>
      <c r="AK37" s="302">
        <f t="shared" si="7"/>
        <v>5267673609.6400003</v>
      </c>
      <c r="AL37" s="302">
        <f t="shared" si="8"/>
        <v>5534481044.5599995</v>
      </c>
      <c r="AM37" s="302">
        <f t="shared" si="9"/>
        <v>5702248435.2800007</v>
      </c>
      <c r="AN37" s="302">
        <f t="shared" si="10"/>
        <v>5794905023.7700005</v>
      </c>
      <c r="AO37" s="302">
        <f t="shared" si="11"/>
        <v>8683745347.5600014</v>
      </c>
      <c r="AP37" s="302">
        <f t="shared" si="12"/>
        <v>6146731318.4899998</v>
      </c>
      <c r="AQ37" s="302">
        <f t="shared" si="13"/>
        <v>68956989397.270004</v>
      </c>
    </row>
    <row r="38" spans="2:43" x14ac:dyDescent="0.25">
      <c r="B38" s="24" t="s">
        <v>167</v>
      </c>
      <c r="C38" s="301">
        <v>10448171451</v>
      </c>
      <c r="D38" s="301">
        <v>10630835579.18</v>
      </c>
      <c r="E38" s="301">
        <v>880387763</v>
      </c>
      <c r="F38" s="301">
        <v>880382513</v>
      </c>
      <c r="G38" s="301">
        <v>878629888</v>
      </c>
      <c r="H38" s="301">
        <v>885129888</v>
      </c>
      <c r="I38" s="301">
        <v>883202388</v>
      </c>
      <c r="J38" s="301">
        <v>884619350</v>
      </c>
      <c r="K38" s="301">
        <v>892608812</v>
      </c>
      <c r="L38" s="301">
        <v>888209350</v>
      </c>
      <c r="M38" s="301">
        <v>890305124</v>
      </c>
      <c r="N38" s="301">
        <v>881129888</v>
      </c>
      <c r="O38" s="301">
        <v>890608812</v>
      </c>
      <c r="P38" s="301">
        <v>895619350</v>
      </c>
      <c r="Q38" s="301">
        <v>10630833126</v>
      </c>
      <c r="R38" s="256">
        <v>0</v>
      </c>
      <c r="S38" s="256">
        <v>0</v>
      </c>
      <c r="T38" s="108">
        <v>0</v>
      </c>
      <c r="U38" s="108">
        <v>0</v>
      </c>
      <c r="V38" s="108">
        <v>0</v>
      </c>
      <c r="W38" s="108">
        <v>0</v>
      </c>
      <c r="X38" s="108">
        <v>0</v>
      </c>
      <c r="Y38" s="108">
        <v>0</v>
      </c>
      <c r="Z38" s="108">
        <v>0</v>
      </c>
      <c r="AA38" s="108">
        <v>0</v>
      </c>
      <c r="AB38" s="108">
        <v>0</v>
      </c>
      <c r="AC38" s="108">
        <v>0</v>
      </c>
      <c r="AD38" s="108">
        <v>0</v>
      </c>
      <c r="AE38" s="302">
        <f t="shared" si="1"/>
        <v>880387763</v>
      </c>
      <c r="AF38" s="302">
        <f t="shared" si="2"/>
        <v>880382513</v>
      </c>
      <c r="AG38" s="302">
        <f t="shared" si="3"/>
        <v>878629888</v>
      </c>
      <c r="AH38" s="302">
        <f t="shared" si="4"/>
        <v>885129888</v>
      </c>
      <c r="AI38" s="302">
        <f t="shared" si="5"/>
        <v>883202388</v>
      </c>
      <c r="AJ38" s="302">
        <f t="shared" si="6"/>
        <v>884619350</v>
      </c>
      <c r="AK38" s="302">
        <f t="shared" si="7"/>
        <v>892608812</v>
      </c>
      <c r="AL38" s="302">
        <f t="shared" si="8"/>
        <v>888209350</v>
      </c>
      <c r="AM38" s="302">
        <f t="shared" si="9"/>
        <v>890305124</v>
      </c>
      <c r="AN38" s="302">
        <f t="shared" si="10"/>
        <v>881129888</v>
      </c>
      <c r="AO38" s="302">
        <f t="shared" si="11"/>
        <v>890608812</v>
      </c>
      <c r="AP38" s="302">
        <f t="shared" si="12"/>
        <v>895619350</v>
      </c>
      <c r="AQ38" s="302">
        <f t="shared" si="13"/>
        <v>10630833126</v>
      </c>
    </row>
    <row r="39" spans="2:43" x14ac:dyDescent="0.25">
      <c r="B39" s="24" t="s">
        <v>168</v>
      </c>
      <c r="C39" s="301">
        <v>24787175346</v>
      </c>
      <c r="D39" s="301">
        <v>23758396428.959999</v>
      </c>
      <c r="E39" s="301">
        <v>1692066846.6100001</v>
      </c>
      <c r="F39" s="301">
        <v>1869564276.28</v>
      </c>
      <c r="G39" s="301">
        <v>3789074394.75</v>
      </c>
      <c r="H39" s="301">
        <v>1942660985.75</v>
      </c>
      <c r="I39" s="301">
        <v>1971643055.7800002</v>
      </c>
      <c r="J39" s="301">
        <v>1958519097.1400001</v>
      </c>
      <c r="K39" s="301">
        <v>1927827817.02</v>
      </c>
      <c r="L39" s="301">
        <v>1939971216.47</v>
      </c>
      <c r="M39" s="301">
        <v>1959166980.5900002</v>
      </c>
      <c r="N39" s="301">
        <v>511746333.66000003</v>
      </c>
      <c r="O39" s="301">
        <v>791630765.46000004</v>
      </c>
      <c r="P39" s="301">
        <v>3374546390.3200006</v>
      </c>
      <c r="Q39" s="301">
        <v>23728418159.829998</v>
      </c>
      <c r="R39" s="256">
        <v>0</v>
      </c>
      <c r="S39" s="256">
        <v>0</v>
      </c>
      <c r="T39" s="108">
        <v>0</v>
      </c>
      <c r="U39" s="108">
        <v>0</v>
      </c>
      <c r="V39" s="108">
        <v>0</v>
      </c>
      <c r="W39" s="108">
        <v>0</v>
      </c>
      <c r="X39" s="108">
        <v>0</v>
      </c>
      <c r="Y39" s="108">
        <v>0</v>
      </c>
      <c r="Z39" s="108">
        <v>0</v>
      </c>
      <c r="AA39" s="108">
        <v>0</v>
      </c>
      <c r="AB39" s="108">
        <v>0</v>
      </c>
      <c r="AC39" s="108">
        <v>0</v>
      </c>
      <c r="AD39" s="108">
        <v>0</v>
      </c>
      <c r="AE39" s="302">
        <f t="shared" si="1"/>
        <v>1692066846.6100001</v>
      </c>
      <c r="AF39" s="302">
        <f t="shared" si="2"/>
        <v>1869564276.28</v>
      </c>
      <c r="AG39" s="302">
        <f t="shared" si="3"/>
        <v>3789074394.75</v>
      </c>
      <c r="AH39" s="302">
        <f t="shared" si="4"/>
        <v>1942660985.75</v>
      </c>
      <c r="AI39" s="302">
        <f t="shared" si="5"/>
        <v>1971643055.7800002</v>
      </c>
      <c r="AJ39" s="302">
        <f t="shared" si="6"/>
        <v>1958519097.1400001</v>
      </c>
      <c r="AK39" s="302">
        <f t="shared" si="7"/>
        <v>1927827817.02</v>
      </c>
      <c r="AL39" s="302">
        <f t="shared" si="8"/>
        <v>1939971216.47</v>
      </c>
      <c r="AM39" s="302">
        <f t="shared" si="9"/>
        <v>1959166980.5900002</v>
      </c>
      <c r="AN39" s="302">
        <f t="shared" si="10"/>
        <v>511746333.66000003</v>
      </c>
      <c r="AO39" s="302">
        <f t="shared" si="11"/>
        <v>791630765.46000004</v>
      </c>
      <c r="AP39" s="302">
        <f t="shared" si="12"/>
        <v>3374546390.3200006</v>
      </c>
      <c r="AQ39" s="302">
        <f t="shared" si="13"/>
        <v>23728418159.829998</v>
      </c>
    </row>
    <row r="40" spans="2:43" x14ac:dyDescent="0.25">
      <c r="B40" s="24" t="s">
        <v>169</v>
      </c>
      <c r="C40" s="301">
        <v>1457067859</v>
      </c>
      <c r="D40" s="301">
        <v>1596078136.2</v>
      </c>
      <c r="E40" s="301">
        <v>34235989</v>
      </c>
      <c r="F40" s="301">
        <v>164235989</v>
      </c>
      <c r="G40" s="301">
        <v>34235989</v>
      </c>
      <c r="H40" s="301">
        <v>34235989</v>
      </c>
      <c r="I40" s="301">
        <v>159235989</v>
      </c>
      <c r="J40" s="301">
        <v>34235989</v>
      </c>
      <c r="K40" s="301">
        <v>34235988.800000004</v>
      </c>
      <c r="L40" s="301">
        <v>159235989</v>
      </c>
      <c r="M40" s="301">
        <v>34235989</v>
      </c>
      <c r="N40" s="301">
        <v>34235989</v>
      </c>
      <c r="O40" s="301">
        <v>191042532.68000001</v>
      </c>
      <c r="P40" s="301">
        <v>654692002.29999995</v>
      </c>
      <c r="Q40" s="301">
        <v>1568094424.78</v>
      </c>
      <c r="R40" s="256">
        <v>0</v>
      </c>
      <c r="S40" s="256">
        <v>0</v>
      </c>
      <c r="T40" s="108">
        <v>0</v>
      </c>
      <c r="U40" s="108">
        <v>0</v>
      </c>
      <c r="V40" s="108">
        <v>0</v>
      </c>
      <c r="W40" s="108">
        <v>0</v>
      </c>
      <c r="X40" s="108">
        <v>0</v>
      </c>
      <c r="Y40" s="108">
        <v>0</v>
      </c>
      <c r="Z40" s="108">
        <v>0</v>
      </c>
      <c r="AA40" s="108">
        <v>0</v>
      </c>
      <c r="AB40" s="108">
        <v>0</v>
      </c>
      <c r="AC40" s="108">
        <v>0</v>
      </c>
      <c r="AD40" s="108">
        <v>0</v>
      </c>
      <c r="AE40" s="302">
        <f t="shared" si="1"/>
        <v>34235989</v>
      </c>
      <c r="AF40" s="302">
        <f t="shared" si="2"/>
        <v>164235989</v>
      </c>
      <c r="AG40" s="302">
        <f t="shared" si="3"/>
        <v>34235989</v>
      </c>
      <c r="AH40" s="302">
        <f t="shared" si="4"/>
        <v>34235989</v>
      </c>
      <c r="AI40" s="302">
        <f t="shared" si="5"/>
        <v>159235989</v>
      </c>
      <c r="AJ40" s="302">
        <f t="shared" si="6"/>
        <v>34235989</v>
      </c>
      <c r="AK40" s="302">
        <f t="shared" si="7"/>
        <v>34235988.800000004</v>
      </c>
      <c r="AL40" s="302">
        <f t="shared" si="8"/>
        <v>159235989</v>
      </c>
      <c r="AM40" s="302">
        <f t="shared" si="9"/>
        <v>34235989</v>
      </c>
      <c r="AN40" s="302">
        <f t="shared" si="10"/>
        <v>34235989</v>
      </c>
      <c r="AO40" s="302">
        <f t="shared" si="11"/>
        <v>191042532.68000001</v>
      </c>
      <c r="AP40" s="302">
        <f t="shared" si="12"/>
        <v>654692002.29999995</v>
      </c>
      <c r="AQ40" s="302">
        <f t="shared" si="13"/>
        <v>1568094424.78</v>
      </c>
    </row>
    <row r="41" spans="2:43" x14ac:dyDescent="0.25">
      <c r="B41" s="24" t="s">
        <v>171</v>
      </c>
      <c r="C41" s="301">
        <v>297268842</v>
      </c>
      <c r="D41" s="301">
        <v>471507954.45999998</v>
      </c>
      <c r="E41" s="301">
        <v>57620335.5</v>
      </c>
      <c r="F41" s="301">
        <v>9161442.3000000007</v>
      </c>
      <c r="G41" s="301">
        <v>40904782.609999999</v>
      </c>
      <c r="H41" s="301">
        <v>41610233.130000003</v>
      </c>
      <c r="I41" s="301">
        <v>11465687.790000001</v>
      </c>
      <c r="J41" s="301">
        <v>10711767.550000001</v>
      </c>
      <c r="K41" s="301">
        <v>24926820.649999999</v>
      </c>
      <c r="L41" s="301">
        <v>72301714.549999997</v>
      </c>
      <c r="M41" s="301">
        <v>17748312.389999997</v>
      </c>
      <c r="N41" s="301">
        <v>42849280.090000004</v>
      </c>
      <c r="O41" s="301">
        <v>43198237.289999999</v>
      </c>
      <c r="P41" s="301">
        <v>92339515.290000007</v>
      </c>
      <c r="Q41" s="301">
        <v>464838129.13999999</v>
      </c>
      <c r="R41" s="256">
        <v>0</v>
      </c>
      <c r="S41" s="256">
        <v>0</v>
      </c>
      <c r="T41" s="108">
        <v>0</v>
      </c>
      <c r="U41" s="108">
        <v>0</v>
      </c>
      <c r="V41" s="108">
        <v>0</v>
      </c>
      <c r="W41" s="108">
        <v>0</v>
      </c>
      <c r="X41" s="108">
        <v>0</v>
      </c>
      <c r="Y41" s="108">
        <v>0</v>
      </c>
      <c r="Z41" s="108">
        <v>0</v>
      </c>
      <c r="AA41" s="108">
        <v>0</v>
      </c>
      <c r="AB41" s="108">
        <v>0</v>
      </c>
      <c r="AC41" s="108">
        <v>0</v>
      </c>
      <c r="AD41" s="108">
        <v>0</v>
      </c>
      <c r="AE41" s="302">
        <f t="shared" si="1"/>
        <v>57620335.5</v>
      </c>
      <c r="AF41" s="302">
        <f t="shared" si="2"/>
        <v>9161442.3000000007</v>
      </c>
      <c r="AG41" s="302">
        <f t="shared" si="3"/>
        <v>40904782.609999999</v>
      </c>
      <c r="AH41" s="302">
        <f t="shared" si="4"/>
        <v>41610233.130000003</v>
      </c>
      <c r="AI41" s="302">
        <f t="shared" si="5"/>
        <v>11465687.790000001</v>
      </c>
      <c r="AJ41" s="302">
        <f t="shared" si="6"/>
        <v>10711767.550000001</v>
      </c>
      <c r="AK41" s="302">
        <f t="shared" si="7"/>
        <v>24926820.649999999</v>
      </c>
      <c r="AL41" s="302">
        <f t="shared" si="8"/>
        <v>72301714.549999997</v>
      </c>
      <c r="AM41" s="302">
        <f t="shared" si="9"/>
        <v>17748312.389999997</v>
      </c>
      <c r="AN41" s="302">
        <f t="shared" si="10"/>
        <v>42849280.090000004</v>
      </c>
      <c r="AO41" s="302">
        <f t="shared" si="11"/>
        <v>43198237.289999999</v>
      </c>
      <c r="AP41" s="302">
        <f t="shared" si="12"/>
        <v>92339515.290000007</v>
      </c>
      <c r="AQ41" s="302">
        <f t="shared" si="13"/>
        <v>464838129.13999999</v>
      </c>
    </row>
    <row r="42" spans="2:43" x14ac:dyDescent="0.25">
      <c r="B42" s="24" t="s">
        <v>172</v>
      </c>
      <c r="C42" s="301">
        <v>12283608701</v>
      </c>
      <c r="D42" s="301">
        <v>11311345609.390001</v>
      </c>
      <c r="E42" s="301">
        <v>590255358.46000004</v>
      </c>
      <c r="F42" s="301">
        <v>622448473.55999994</v>
      </c>
      <c r="G42" s="301">
        <v>1640905791.0100002</v>
      </c>
      <c r="H42" s="301">
        <v>731562385.31999993</v>
      </c>
      <c r="I42" s="301">
        <v>1048602314.8399999</v>
      </c>
      <c r="J42" s="301">
        <v>927054138.1400001</v>
      </c>
      <c r="K42" s="301">
        <v>1055920689.6600001</v>
      </c>
      <c r="L42" s="301">
        <v>881659445.04999995</v>
      </c>
      <c r="M42" s="301">
        <v>810768822.72000003</v>
      </c>
      <c r="N42" s="301">
        <v>644952340.73000002</v>
      </c>
      <c r="O42" s="301">
        <v>1159108809.3900001</v>
      </c>
      <c r="P42" s="301">
        <v>1087412580.4200001</v>
      </c>
      <c r="Q42" s="301">
        <v>11200651149.300001</v>
      </c>
      <c r="R42" s="256">
        <v>0</v>
      </c>
      <c r="S42" s="256">
        <v>0</v>
      </c>
      <c r="T42" s="108">
        <v>0</v>
      </c>
      <c r="U42" s="108">
        <v>0</v>
      </c>
      <c r="V42" s="108">
        <v>0</v>
      </c>
      <c r="W42" s="108">
        <v>0</v>
      </c>
      <c r="X42" s="108">
        <v>0</v>
      </c>
      <c r="Y42" s="108">
        <v>0</v>
      </c>
      <c r="Z42" s="108">
        <v>0</v>
      </c>
      <c r="AA42" s="108">
        <v>0</v>
      </c>
      <c r="AB42" s="108">
        <v>0</v>
      </c>
      <c r="AC42" s="108">
        <v>0</v>
      </c>
      <c r="AD42" s="108">
        <v>0</v>
      </c>
      <c r="AE42" s="302">
        <f t="shared" si="1"/>
        <v>590255358.46000004</v>
      </c>
      <c r="AF42" s="302">
        <f t="shared" si="2"/>
        <v>622448473.55999994</v>
      </c>
      <c r="AG42" s="302">
        <f t="shared" si="3"/>
        <v>1640905791.0100002</v>
      </c>
      <c r="AH42" s="302">
        <f t="shared" si="4"/>
        <v>731562385.31999993</v>
      </c>
      <c r="AI42" s="302">
        <f t="shared" si="5"/>
        <v>1048602314.8399999</v>
      </c>
      <c r="AJ42" s="302">
        <f t="shared" si="6"/>
        <v>927054138.1400001</v>
      </c>
      <c r="AK42" s="302">
        <f t="shared" si="7"/>
        <v>1055920689.6600001</v>
      </c>
      <c r="AL42" s="302">
        <f t="shared" si="8"/>
        <v>881659445.04999995</v>
      </c>
      <c r="AM42" s="302">
        <f t="shared" si="9"/>
        <v>810768822.72000003</v>
      </c>
      <c r="AN42" s="302">
        <f t="shared" si="10"/>
        <v>644952340.73000002</v>
      </c>
      <c r="AO42" s="302">
        <f t="shared" si="11"/>
        <v>1159108809.3900001</v>
      </c>
      <c r="AP42" s="302">
        <f t="shared" si="12"/>
        <v>1087412580.4200001</v>
      </c>
      <c r="AQ42" s="302">
        <f t="shared" si="13"/>
        <v>11200651149.300001</v>
      </c>
    </row>
    <row r="43" spans="2:43" x14ac:dyDescent="0.25">
      <c r="B43" s="23" t="s">
        <v>173</v>
      </c>
      <c r="C43" s="300">
        <v>34035812211.999996</v>
      </c>
      <c r="D43" s="300">
        <v>61427733136.389999</v>
      </c>
      <c r="E43" s="300">
        <v>604592937</v>
      </c>
      <c r="F43" s="300">
        <v>6753902011.7600002</v>
      </c>
      <c r="G43" s="300">
        <v>4227382762.0800004</v>
      </c>
      <c r="H43" s="300">
        <v>1483527863.04</v>
      </c>
      <c r="I43" s="300">
        <v>3785523773.7999997</v>
      </c>
      <c r="J43" s="300">
        <v>3474985627.2700005</v>
      </c>
      <c r="K43" s="300">
        <v>1219704082.01</v>
      </c>
      <c r="L43" s="300">
        <v>1926791691.73</v>
      </c>
      <c r="M43" s="300">
        <v>1802054149.6099999</v>
      </c>
      <c r="N43" s="300">
        <v>1157021487.1099999</v>
      </c>
      <c r="O43" s="300">
        <v>1883180267.25</v>
      </c>
      <c r="P43" s="300">
        <v>30974256085.580002</v>
      </c>
      <c r="Q43" s="300">
        <v>59292922738.240005</v>
      </c>
      <c r="R43" s="15">
        <v>0</v>
      </c>
      <c r="S43" s="15">
        <v>0</v>
      </c>
      <c r="T43" s="300">
        <v>250000000</v>
      </c>
      <c r="U43" s="300">
        <v>100000000</v>
      </c>
      <c r="V43" s="15">
        <v>0</v>
      </c>
      <c r="W43" s="300">
        <v>100000000</v>
      </c>
      <c r="X43" s="15">
        <v>0</v>
      </c>
      <c r="Y43" s="15">
        <v>0</v>
      </c>
      <c r="Z43" s="300">
        <v>1070000000</v>
      </c>
      <c r="AA43" s="300">
        <v>204000000</v>
      </c>
      <c r="AB43" s="15">
        <v>0</v>
      </c>
      <c r="AC43" s="300">
        <v>100000000</v>
      </c>
      <c r="AD43" s="300">
        <v>1824000000</v>
      </c>
      <c r="AE43" s="300">
        <f t="shared" si="1"/>
        <v>604592937</v>
      </c>
      <c r="AF43" s="300">
        <f t="shared" si="2"/>
        <v>6753902011.7600002</v>
      </c>
      <c r="AG43" s="300">
        <f t="shared" si="3"/>
        <v>4477382762.0799999</v>
      </c>
      <c r="AH43" s="300">
        <f t="shared" ref="AH43:AH51" si="15">H43+U43</f>
        <v>1583527863.04</v>
      </c>
      <c r="AI43" s="300">
        <f t="shared" si="5"/>
        <v>3785523773.7999997</v>
      </c>
      <c r="AJ43" s="300">
        <f>J43+W43</f>
        <v>3574985627.2700005</v>
      </c>
      <c r="AK43" s="300">
        <f>K43+X43</f>
        <v>1219704082.01</v>
      </c>
      <c r="AL43" s="300">
        <f t="shared" si="8"/>
        <v>1926791691.73</v>
      </c>
      <c r="AM43" s="300">
        <f t="shared" si="9"/>
        <v>2872054149.6099997</v>
      </c>
      <c r="AN43" s="300">
        <f t="shared" si="10"/>
        <v>1361021487.1099999</v>
      </c>
      <c r="AO43" s="300">
        <f t="shared" si="11"/>
        <v>1883180267.25</v>
      </c>
      <c r="AP43" s="300">
        <f t="shared" si="12"/>
        <v>31074256085.580002</v>
      </c>
      <c r="AQ43" s="300">
        <f t="shared" si="13"/>
        <v>61116922738.240005</v>
      </c>
    </row>
    <row r="44" spans="2:43" x14ac:dyDescent="0.25">
      <c r="B44" s="24" t="s">
        <v>174</v>
      </c>
      <c r="C44" s="301">
        <v>478240000</v>
      </c>
      <c r="D44" s="301">
        <v>1054791112.1600001</v>
      </c>
      <c r="E44" s="301">
        <v>40400472</v>
      </c>
      <c r="F44" s="301">
        <v>52555990.590000004</v>
      </c>
      <c r="G44" s="301">
        <v>114406029.55</v>
      </c>
      <c r="H44" s="301">
        <v>86271530.829999998</v>
      </c>
      <c r="I44" s="301">
        <v>46148107.829999998</v>
      </c>
      <c r="J44" s="301">
        <v>49622748.829999998</v>
      </c>
      <c r="K44" s="301">
        <v>65590266.830000006</v>
      </c>
      <c r="L44" s="301">
        <v>71262253.819999993</v>
      </c>
      <c r="M44" s="301">
        <v>128419820.91999997</v>
      </c>
      <c r="N44" s="301">
        <v>38077266.829999998</v>
      </c>
      <c r="O44" s="301">
        <v>75589149.699999988</v>
      </c>
      <c r="P44" s="301">
        <v>284528865.65000004</v>
      </c>
      <c r="Q44" s="301">
        <v>1052872503.3800001</v>
      </c>
      <c r="R44" s="256">
        <v>0</v>
      </c>
      <c r="S44" s="256">
        <v>0</v>
      </c>
      <c r="T44" s="108">
        <v>0</v>
      </c>
      <c r="U44" s="108">
        <v>0</v>
      </c>
      <c r="V44" s="108">
        <v>0</v>
      </c>
      <c r="W44" s="108">
        <v>0</v>
      </c>
      <c r="X44" s="108">
        <v>0</v>
      </c>
      <c r="Y44" s="108">
        <v>0</v>
      </c>
      <c r="Z44" s="108">
        <v>0</v>
      </c>
      <c r="AA44" s="108">
        <v>0</v>
      </c>
      <c r="AB44" s="108">
        <v>0</v>
      </c>
      <c r="AC44" s="108">
        <v>0</v>
      </c>
      <c r="AD44" s="108">
        <v>0</v>
      </c>
      <c r="AE44" s="302">
        <f t="shared" si="1"/>
        <v>40400472</v>
      </c>
      <c r="AF44" s="302">
        <f t="shared" si="2"/>
        <v>52555990.590000004</v>
      </c>
      <c r="AG44" s="302">
        <f t="shared" si="3"/>
        <v>114406029.55</v>
      </c>
      <c r="AH44" s="302">
        <f t="shared" si="15"/>
        <v>86271530.829999998</v>
      </c>
      <c r="AI44" s="302">
        <f t="shared" si="5"/>
        <v>46148107.829999998</v>
      </c>
      <c r="AJ44" s="302">
        <f t="shared" si="6"/>
        <v>49622748.829999998</v>
      </c>
      <c r="AK44" s="302">
        <f t="shared" si="7"/>
        <v>65590266.830000006</v>
      </c>
      <c r="AL44" s="302">
        <f t="shared" si="8"/>
        <v>71262253.819999993</v>
      </c>
      <c r="AM44" s="302">
        <f t="shared" si="9"/>
        <v>128419820.91999997</v>
      </c>
      <c r="AN44" s="302">
        <f t="shared" si="10"/>
        <v>38077266.829999998</v>
      </c>
      <c r="AO44" s="302">
        <f t="shared" si="11"/>
        <v>75589149.699999988</v>
      </c>
      <c r="AP44" s="302">
        <f t="shared" si="12"/>
        <v>284528865.65000004</v>
      </c>
      <c r="AQ44" s="302">
        <f t="shared" si="13"/>
        <v>1052872503.3800001</v>
      </c>
    </row>
    <row r="45" spans="2:43" x14ac:dyDescent="0.25">
      <c r="B45" s="24" t="s">
        <v>175</v>
      </c>
      <c r="C45" s="301">
        <v>5183763027</v>
      </c>
      <c r="D45" s="301">
        <v>4022134600.6800003</v>
      </c>
      <c r="E45" s="301">
        <v>15000000</v>
      </c>
      <c r="F45" s="301">
        <v>159957980</v>
      </c>
      <c r="G45" s="301">
        <v>123135796</v>
      </c>
      <c r="H45" s="301">
        <v>104116112</v>
      </c>
      <c r="I45" s="301">
        <v>87067400</v>
      </c>
      <c r="J45" s="301">
        <v>135586547.42000002</v>
      </c>
      <c r="K45" s="301">
        <v>52356528.359999999</v>
      </c>
      <c r="L45" s="301">
        <v>154552624.88</v>
      </c>
      <c r="M45" s="301">
        <v>248126985.78999999</v>
      </c>
      <c r="N45" s="301">
        <v>82233739.590000004</v>
      </c>
      <c r="O45" s="301">
        <v>204729623.59</v>
      </c>
      <c r="P45" s="301">
        <v>1467007136.7499998</v>
      </c>
      <c r="Q45" s="301">
        <v>2833870474.3799996</v>
      </c>
      <c r="R45" s="256">
        <v>0</v>
      </c>
      <c r="S45" s="256">
        <v>0</v>
      </c>
      <c r="T45" s="302">
        <v>150000000</v>
      </c>
      <c r="U45" s="108">
        <v>0</v>
      </c>
      <c r="V45" s="108">
        <v>0</v>
      </c>
      <c r="W45" s="302">
        <v>100000000</v>
      </c>
      <c r="X45" s="108">
        <v>0</v>
      </c>
      <c r="Y45" s="108">
        <v>0</v>
      </c>
      <c r="Z45" s="302">
        <v>850000000</v>
      </c>
      <c r="AA45" s="108">
        <v>0</v>
      </c>
      <c r="AB45" s="108">
        <v>0</v>
      </c>
      <c r="AC45" s="108">
        <v>0</v>
      </c>
      <c r="AD45" s="302">
        <v>1100000000</v>
      </c>
      <c r="AE45" s="302">
        <f t="shared" si="1"/>
        <v>15000000</v>
      </c>
      <c r="AF45" s="302">
        <f t="shared" si="2"/>
        <v>159957980</v>
      </c>
      <c r="AG45" s="302">
        <f t="shared" si="3"/>
        <v>273135796</v>
      </c>
      <c r="AH45" s="302">
        <f t="shared" si="15"/>
        <v>104116112</v>
      </c>
      <c r="AI45" s="302">
        <f t="shared" si="5"/>
        <v>87067400</v>
      </c>
      <c r="AJ45" s="302">
        <f t="shared" si="6"/>
        <v>235586547.42000002</v>
      </c>
      <c r="AK45" s="302">
        <f t="shared" si="7"/>
        <v>52356528.359999999</v>
      </c>
      <c r="AL45" s="302">
        <f t="shared" si="8"/>
        <v>154552624.88</v>
      </c>
      <c r="AM45" s="302">
        <f t="shared" si="9"/>
        <v>1098126985.79</v>
      </c>
      <c r="AN45" s="302">
        <f t="shared" si="10"/>
        <v>82233739.590000004</v>
      </c>
      <c r="AO45" s="302">
        <f t="shared" si="11"/>
        <v>204729623.59</v>
      </c>
      <c r="AP45" s="302">
        <f t="shared" si="12"/>
        <v>1467007136.7499998</v>
      </c>
      <c r="AQ45" s="302">
        <f t="shared" si="13"/>
        <v>3933870474.3799996</v>
      </c>
    </row>
    <row r="46" spans="2:43" x14ac:dyDescent="0.25">
      <c r="B46" s="24" t="s">
        <v>176</v>
      </c>
      <c r="C46" s="301">
        <v>6567760862</v>
      </c>
      <c r="D46" s="301">
        <v>6846644301.3700008</v>
      </c>
      <c r="E46" s="301">
        <v>542399176</v>
      </c>
      <c r="F46" s="301">
        <v>542795615</v>
      </c>
      <c r="G46" s="301">
        <v>561701305</v>
      </c>
      <c r="H46" s="301">
        <v>559090900</v>
      </c>
      <c r="I46" s="301">
        <v>549897737</v>
      </c>
      <c r="J46" s="301">
        <v>543569176</v>
      </c>
      <c r="K46" s="301">
        <v>581091562</v>
      </c>
      <c r="L46" s="301">
        <v>598789563.44999993</v>
      </c>
      <c r="M46" s="301">
        <v>556226364</v>
      </c>
      <c r="N46" s="301">
        <v>556745098.70000005</v>
      </c>
      <c r="O46" s="301">
        <v>574360636</v>
      </c>
      <c r="P46" s="301">
        <v>594959993.91999996</v>
      </c>
      <c r="Q46" s="301">
        <v>6761627127.0699997</v>
      </c>
      <c r="R46" s="256">
        <v>0</v>
      </c>
      <c r="S46" s="256">
        <v>0</v>
      </c>
      <c r="T46" s="108">
        <v>0</v>
      </c>
      <c r="U46" s="108">
        <v>0</v>
      </c>
      <c r="V46" s="108">
        <v>0</v>
      </c>
      <c r="W46" s="108">
        <v>0</v>
      </c>
      <c r="X46" s="108">
        <v>0</v>
      </c>
      <c r="Y46" s="108">
        <v>0</v>
      </c>
      <c r="Z46" s="108">
        <v>0</v>
      </c>
      <c r="AA46" s="108">
        <v>0</v>
      </c>
      <c r="AB46" s="108">
        <v>0</v>
      </c>
      <c r="AC46" s="108">
        <v>0</v>
      </c>
      <c r="AD46" s="108">
        <v>0</v>
      </c>
      <c r="AE46" s="302">
        <f t="shared" si="1"/>
        <v>542399176</v>
      </c>
      <c r="AF46" s="302">
        <f t="shared" si="2"/>
        <v>542795615</v>
      </c>
      <c r="AG46" s="302">
        <f t="shared" si="3"/>
        <v>561701305</v>
      </c>
      <c r="AH46" s="302">
        <f t="shared" si="15"/>
        <v>559090900</v>
      </c>
      <c r="AI46" s="302">
        <f t="shared" si="5"/>
        <v>549897737</v>
      </c>
      <c r="AJ46" s="302">
        <f t="shared" si="6"/>
        <v>543569176</v>
      </c>
      <c r="AK46" s="302">
        <f t="shared" si="7"/>
        <v>581091562</v>
      </c>
      <c r="AL46" s="302">
        <f t="shared" si="8"/>
        <v>598789563.44999993</v>
      </c>
      <c r="AM46" s="302">
        <f t="shared" si="9"/>
        <v>556226364</v>
      </c>
      <c r="AN46" s="302">
        <f t="shared" si="10"/>
        <v>556745098.70000005</v>
      </c>
      <c r="AO46" s="302">
        <f t="shared" si="11"/>
        <v>574360636</v>
      </c>
      <c r="AP46" s="302">
        <f t="shared" si="12"/>
        <v>594959993.91999996</v>
      </c>
      <c r="AQ46" s="302">
        <f t="shared" si="13"/>
        <v>6761627127.0699997</v>
      </c>
    </row>
    <row r="47" spans="2:43" x14ac:dyDescent="0.25">
      <c r="B47" s="24" t="s">
        <v>177</v>
      </c>
      <c r="C47" s="301">
        <v>20057970181</v>
      </c>
      <c r="D47" s="301">
        <v>48727081226.5</v>
      </c>
      <c r="E47" s="301">
        <v>1793289</v>
      </c>
      <c r="F47" s="301">
        <v>5976772852</v>
      </c>
      <c r="G47" s="301">
        <v>3355519646.5299997</v>
      </c>
      <c r="H47" s="301">
        <v>712255325.21000004</v>
      </c>
      <c r="I47" s="301">
        <v>3071795333.9699998</v>
      </c>
      <c r="J47" s="301">
        <v>2694682086.04</v>
      </c>
      <c r="K47" s="301">
        <v>404006097</v>
      </c>
      <c r="L47" s="301">
        <v>1055508133.5799998</v>
      </c>
      <c r="M47" s="301">
        <v>822090047.90999997</v>
      </c>
      <c r="N47" s="301">
        <v>405511749</v>
      </c>
      <c r="O47" s="301">
        <v>995186810.95999992</v>
      </c>
      <c r="P47" s="301">
        <v>28416027295.48</v>
      </c>
      <c r="Q47" s="301">
        <v>47911148666.679993</v>
      </c>
      <c r="R47" s="256">
        <v>0</v>
      </c>
      <c r="S47" s="256">
        <v>0</v>
      </c>
      <c r="T47" s="302">
        <v>100000000</v>
      </c>
      <c r="U47" s="302">
        <v>100000000</v>
      </c>
      <c r="V47" s="108">
        <v>0</v>
      </c>
      <c r="W47" s="108">
        <v>0</v>
      </c>
      <c r="X47" s="108">
        <v>0</v>
      </c>
      <c r="Y47" s="108">
        <v>0</v>
      </c>
      <c r="Z47" s="302">
        <v>220000000</v>
      </c>
      <c r="AA47" s="302">
        <v>204000000</v>
      </c>
      <c r="AB47" s="108">
        <v>0</v>
      </c>
      <c r="AC47" s="302">
        <v>100000000</v>
      </c>
      <c r="AD47" s="302">
        <v>724000000</v>
      </c>
      <c r="AE47" s="302">
        <f t="shared" si="1"/>
        <v>1793289</v>
      </c>
      <c r="AF47" s="302">
        <f t="shared" si="2"/>
        <v>5976772852</v>
      </c>
      <c r="AG47" s="302">
        <f t="shared" si="3"/>
        <v>3455519646.5299997</v>
      </c>
      <c r="AH47" s="302">
        <f t="shared" si="15"/>
        <v>812255325.21000004</v>
      </c>
      <c r="AI47" s="302">
        <f t="shared" si="5"/>
        <v>3071795333.9699998</v>
      </c>
      <c r="AJ47" s="302">
        <f t="shared" si="6"/>
        <v>2694682086.04</v>
      </c>
      <c r="AK47" s="302">
        <f t="shared" si="7"/>
        <v>404006097</v>
      </c>
      <c r="AL47" s="302">
        <f t="shared" si="8"/>
        <v>1055508133.5799998</v>
      </c>
      <c r="AM47" s="302">
        <f t="shared" si="9"/>
        <v>1042090047.91</v>
      </c>
      <c r="AN47" s="302">
        <f t="shared" si="10"/>
        <v>609511749</v>
      </c>
      <c r="AO47" s="302">
        <f t="shared" si="11"/>
        <v>995186810.95999992</v>
      </c>
      <c r="AP47" s="302">
        <f t="shared" si="12"/>
        <v>28516027295.48</v>
      </c>
      <c r="AQ47" s="302">
        <f t="shared" si="13"/>
        <v>48635148666.679993</v>
      </c>
    </row>
    <row r="48" spans="2:43" x14ac:dyDescent="0.25">
      <c r="B48" s="24" t="s">
        <v>178</v>
      </c>
      <c r="C48" s="301">
        <v>105565000</v>
      </c>
      <c r="D48" s="28">
        <v>0</v>
      </c>
      <c r="E48" s="28">
        <v>0</v>
      </c>
      <c r="F48" s="28">
        <v>0</v>
      </c>
      <c r="G48" s="28">
        <v>0</v>
      </c>
      <c r="H48" s="28">
        <v>0</v>
      </c>
      <c r="I48" s="28">
        <v>0</v>
      </c>
      <c r="J48" s="28">
        <v>0</v>
      </c>
      <c r="K48" s="28">
        <v>0</v>
      </c>
      <c r="L48" s="28">
        <v>0</v>
      </c>
      <c r="M48" s="28">
        <v>0</v>
      </c>
      <c r="N48" s="28">
        <v>0</v>
      </c>
      <c r="O48" s="28">
        <v>0</v>
      </c>
      <c r="P48" s="28">
        <v>0</v>
      </c>
      <c r="Q48" s="28">
        <v>0</v>
      </c>
      <c r="R48" s="256">
        <v>0</v>
      </c>
      <c r="S48" s="256">
        <v>0</v>
      </c>
      <c r="T48" s="108">
        <v>0</v>
      </c>
      <c r="U48" s="108">
        <v>0</v>
      </c>
      <c r="V48" s="108">
        <v>0</v>
      </c>
      <c r="W48" s="108">
        <v>0</v>
      </c>
      <c r="X48" s="108">
        <v>0</v>
      </c>
      <c r="Y48" s="108">
        <v>0</v>
      </c>
      <c r="Z48" s="108">
        <v>0</v>
      </c>
      <c r="AA48" s="108">
        <v>0</v>
      </c>
      <c r="AB48" s="108">
        <v>0</v>
      </c>
      <c r="AC48" s="108">
        <v>0</v>
      </c>
      <c r="AD48" s="108">
        <v>0</v>
      </c>
      <c r="AE48" s="302">
        <f t="shared" si="1"/>
        <v>0</v>
      </c>
      <c r="AF48" s="3">
        <f t="shared" si="2"/>
        <v>0</v>
      </c>
      <c r="AG48" s="3">
        <f t="shared" si="3"/>
        <v>0</v>
      </c>
      <c r="AH48" s="3">
        <f t="shared" si="15"/>
        <v>0</v>
      </c>
      <c r="AI48" s="3">
        <f t="shared" si="5"/>
        <v>0</v>
      </c>
      <c r="AJ48" s="3">
        <f t="shared" si="6"/>
        <v>0</v>
      </c>
      <c r="AK48" s="3">
        <f t="shared" si="7"/>
        <v>0</v>
      </c>
      <c r="AL48" s="3">
        <f t="shared" si="8"/>
        <v>0</v>
      </c>
      <c r="AM48" s="3">
        <f t="shared" si="9"/>
        <v>0</v>
      </c>
      <c r="AN48" s="3">
        <f t="shared" si="10"/>
        <v>0</v>
      </c>
      <c r="AO48" s="3">
        <f t="shared" si="11"/>
        <v>0</v>
      </c>
      <c r="AP48" s="3">
        <f t="shared" si="12"/>
        <v>0</v>
      </c>
      <c r="AQ48" s="3">
        <f t="shared" si="13"/>
        <v>0</v>
      </c>
    </row>
    <row r="49" spans="2:43" x14ac:dyDescent="0.25">
      <c r="B49" s="24" t="s">
        <v>179</v>
      </c>
      <c r="C49" s="301">
        <v>1642513142</v>
      </c>
      <c r="D49" s="301">
        <v>777081895.68000007</v>
      </c>
      <c r="E49" s="301">
        <v>5000000</v>
      </c>
      <c r="F49" s="301">
        <v>21819574.170000002</v>
      </c>
      <c r="G49" s="301">
        <v>72619985</v>
      </c>
      <c r="H49" s="301">
        <v>21793995</v>
      </c>
      <c r="I49" s="301">
        <v>30615195</v>
      </c>
      <c r="J49" s="301">
        <v>51525068.979999997</v>
      </c>
      <c r="K49" s="301">
        <v>116659627.81999999</v>
      </c>
      <c r="L49" s="301">
        <v>46679116</v>
      </c>
      <c r="M49" s="301">
        <v>47190930.990000002</v>
      </c>
      <c r="N49" s="301">
        <v>74453632.989999995</v>
      </c>
      <c r="O49" s="301">
        <v>33314047.000000004</v>
      </c>
      <c r="P49" s="301">
        <v>211732793.78</v>
      </c>
      <c r="Q49" s="301">
        <v>733403966.73000002</v>
      </c>
      <c r="R49" s="256">
        <v>0</v>
      </c>
      <c r="S49" s="256">
        <v>0</v>
      </c>
      <c r="T49" s="108">
        <v>0</v>
      </c>
      <c r="U49" s="108">
        <v>0</v>
      </c>
      <c r="V49" s="108">
        <v>0</v>
      </c>
      <c r="W49" s="108">
        <v>0</v>
      </c>
      <c r="X49" s="108">
        <v>0</v>
      </c>
      <c r="Y49" s="108">
        <v>0</v>
      </c>
      <c r="Z49" s="108">
        <v>0</v>
      </c>
      <c r="AA49" s="108">
        <v>0</v>
      </c>
      <c r="AB49" s="108">
        <v>0</v>
      </c>
      <c r="AC49" s="108">
        <v>0</v>
      </c>
      <c r="AD49" s="108">
        <v>0</v>
      </c>
      <c r="AE49" s="302">
        <f t="shared" si="1"/>
        <v>5000000</v>
      </c>
      <c r="AF49" s="302">
        <f t="shared" si="2"/>
        <v>21819574.170000002</v>
      </c>
      <c r="AG49" s="302">
        <f t="shared" si="3"/>
        <v>72619985</v>
      </c>
      <c r="AH49" s="302">
        <f t="shared" si="15"/>
        <v>21793995</v>
      </c>
      <c r="AI49" s="302">
        <f t="shared" si="5"/>
        <v>30615195</v>
      </c>
      <c r="AJ49" s="302">
        <f t="shared" si="6"/>
        <v>51525068.979999997</v>
      </c>
      <c r="AK49" s="302">
        <f t="shared" si="7"/>
        <v>116659627.81999999</v>
      </c>
      <c r="AL49" s="302">
        <f t="shared" si="8"/>
        <v>46679116</v>
      </c>
      <c r="AM49" s="302">
        <f t="shared" si="9"/>
        <v>47190930.990000002</v>
      </c>
      <c r="AN49" s="302">
        <f t="shared" si="10"/>
        <v>74453632.989999995</v>
      </c>
      <c r="AO49" s="302">
        <f t="shared" si="11"/>
        <v>33314047.000000004</v>
      </c>
      <c r="AP49" s="302">
        <f t="shared" si="12"/>
        <v>211732793.78</v>
      </c>
      <c r="AQ49" s="302">
        <f t="shared" si="13"/>
        <v>733403966.73000002</v>
      </c>
    </row>
    <row r="50" spans="2:43" x14ac:dyDescent="0.25">
      <c r="B50" s="23" t="s">
        <v>180</v>
      </c>
      <c r="C50" s="300">
        <v>12738610622</v>
      </c>
      <c r="D50" s="300">
        <v>14660129786.510002</v>
      </c>
      <c r="E50" s="300">
        <v>201137815.80000001</v>
      </c>
      <c r="F50" s="300">
        <v>850639734.89999974</v>
      </c>
      <c r="G50" s="300">
        <v>744848190.51999998</v>
      </c>
      <c r="H50" s="300">
        <v>327947786.81999999</v>
      </c>
      <c r="I50" s="300">
        <v>753816406.62999988</v>
      </c>
      <c r="J50" s="300">
        <v>1027499113.8700002</v>
      </c>
      <c r="K50" s="300">
        <v>822404696.17000043</v>
      </c>
      <c r="L50" s="300">
        <v>862022021.57000029</v>
      </c>
      <c r="M50" s="300">
        <v>1404679913.2699995</v>
      </c>
      <c r="N50" s="300">
        <v>671251504.67000008</v>
      </c>
      <c r="O50" s="300">
        <v>1049846881.5899998</v>
      </c>
      <c r="P50" s="300">
        <v>3772322372.1799979</v>
      </c>
      <c r="Q50" s="300">
        <v>12488416437.989998</v>
      </c>
      <c r="R50" s="15">
        <v>0</v>
      </c>
      <c r="S50" s="15">
        <v>0</v>
      </c>
      <c r="T50" s="15">
        <v>0</v>
      </c>
      <c r="U50" s="15">
        <v>0</v>
      </c>
      <c r="V50" s="300">
        <v>20068435.829999998</v>
      </c>
      <c r="W50" s="300">
        <v>254622564.22</v>
      </c>
      <c r="X50" s="300">
        <v>10532770</v>
      </c>
      <c r="Y50" s="300">
        <v>150492358.34999999</v>
      </c>
      <c r="Z50" s="300">
        <v>112426872.79000001</v>
      </c>
      <c r="AA50" s="15">
        <v>0</v>
      </c>
      <c r="AB50" s="300">
        <v>38246531.230000004</v>
      </c>
      <c r="AC50" s="15">
        <v>0</v>
      </c>
      <c r="AD50" s="300">
        <v>586389532.41999996</v>
      </c>
      <c r="AE50" s="300">
        <f t="shared" si="1"/>
        <v>201137815.80000001</v>
      </c>
      <c r="AF50" s="300">
        <f t="shared" si="2"/>
        <v>850639734.89999974</v>
      </c>
      <c r="AG50" s="300">
        <f t="shared" si="3"/>
        <v>744848190.51999998</v>
      </c>
      <c r="AH50" s="300">
        <f t="shared" si="15"/>
        <v>327947786.81999999</v>
      </c>
      <c r="AI50" s="300">
        <f t="shared" si="5"/>
        <v>773884842.45999992</v>
      </c>
      <c r="AJ50" s="300">
        <f t="shared" si="6"/>
        <v>1282121678.0900002</v>
      </c>
      <c r="AK50" s="300">
        <f t="shared" si="7"/>
        <v>832937466.17000043</v>
      </c>
      <c r="AL50" s="300">
        <f t="shared" si="8"/>
        <v>1012514379.9200003</v>
      </c>
      <c r="AM50" s="300">
        <f t="shared" si="9"/>
        <v>1517106786.0599995</v>
      </c>
      <c r="AN50" s="300">
        <f t="shared" si="10"/>
        <v>671251504.67000008</v>
      </c>
      <c r="AO50" s="300">
        <f t="shared" si="11"/>
        <v>1088093412.8199997</v>
      </c>
      <c r="AP50" s="300">
        <f t="shared" si="12"/>
        <v>3772322372.1799979</v>
      </c>
      <c r="AQ50" s="300">
        <f t="shared" si="13"/>
        <v>13074805970.409998</v>
      </c>
    </row>
    <row r="51" spans="2:43" x14ac:dyDescent="0.25">
      <c r="B51" s="24" t="s">
        <v>181</v>
      </c>
      <c r="C51" s="301">
        <v>4875410413</v>
      </c>
      <c r="D51" s="301">
        <v>3362584858.48</v>
      </c>
      <c r="E51" s="301">
        <v>67169376.909999996</v>
      </c>
      <c r="F51" s="301">
        <v>92494100.680000007</v>
      </c>
      <c r="G51" s="301">
        <v>306217725.25999999</v>
      </c>
      <c r="H51" s="301">
        <v>40158630.920000002</v>
      </c>
      <c r="I51" s="301">
        <v>151011417.65000001</v>
      </c>
      <c r="J51" s="301">
        <v>356682321.26999998</v>
      </c>
      <c r="K51" s="301">
        <v>69001733.549999997</v>
      </c>
      <c r="L51" s="301">
        <v>204310190.09999996</v>
      </c>
      <c r="M51" s="301">
        <v>133185580.36999999</v>
      </c>
      <c r="N51" s="301">
        <v>90912678.040000007</v>
      </c>
      <c r="O51" s="301">
        <v>434727690.24000007</v>
      </c>
      <c r="P51" s="301">
        <v>983488753.75999999</v>
      </c>
      <c r="Q51" s="301">
        <v>2929360198.75</v>
      </c>
      <c r="R51" s="256">
        <v>0</v>
      </c>
      <c r="S51" s="256">
        <v>0</v>
      </c>
      <c r="T51" s="108">
        <v>0</v>
      </c>
      <c r="U51" s="108">
        <v>0</v>
      </c>
      <c r="V51" s="108">
        <v>0</v>
      </c>
      <c r="W51" s="302">
        <v>9100986</v>
      </c>
      <c r="X51" s="108">
        <v>0</v>
      </c>
      <c r="Y51" s="108">
        <v>0</v>
      </c>
      <c r="Z51" s="108">
        <v>0</v>
      </c>
      <c r="AA51" s="108">
        <v>0</v>
      </c>
      <c r="AB51" s="108">
        <v>0</v>
      </c>
      <c r="AC51" s="108">
        <v>0</v>
      </c>
      <c r="AD51" s="302">
        <v>9100986</v>
      </c>
      <c r="AE51" s="302">
        <f t="shared" si="1"/>
        <v>67169376.909999996</v>
      </c>
      <c r="AF51" s="302">
        <f t="shared" si="2"/>
        <v>92494100.680000007</v>
      </c>
      <c r="AG51" s="302">
        <f t="shared" si="3"/>
        <v>306217725.25999999</v>
      </c>
      <c r="AH51" s="302">
        <f t="shared" si="15"/>
        <v>40158630.920000002</v>
      </c>
      <c r="AI51" s="302">
        <f t="shared" si="5"/>
        <v>151011417.65000001</v>
      </c>
      <c r="AJ51" s="302">
        <f t="shared" si="6"/>
        <v>365783307.26999998</v>
      </c>
      <c r="AK51" s="302">
        <f t="shared" si="7"/>
        <v>69001733.549999997</v>
      </c>
      <c r="AL51" s="302">
        <f t="shared" si="8"/>
        <v>204310190.09999996</v>
      </c>
      <c r="AM51" s="302">
        <f t="shared" si="9"/>
        <v>133185580.36999999</v>
      </c>
      <c r="AN51" s="302">
        <f t="shared" si="10"/>
        <v>90912678.040000007</v>
      </c>
      <c r="AO51" s="302">
        <f t="shared" si="11"/>
        <v>434727690.24000007</v>
      </c>
      <c r="AP51" s="302">
        <f t="shared" si="12"/>
        <v>983488753.75999999</v>
      </c>
      <c r="AQ51" s="302">
        <f t="shared" si="13"/>
        <v>2938461184.75</v>
      </c>
    </row>
    <row r="52" spans="2:43" x14ac:dyDescent="0.25">
      <c r="B52" s="24" t="s">
        <v>182</v>
      </c>
      <c r="C52" s="301">
        <v>583456487</v>
      </c>
      <c r="D52" s="301">
        <v>475659080.20999992</v>
      </c>
      <c r="E52" s="301">
        <v>1677900.4900000002</v>
      </c>
      <c r="F52" s="301">
        <v>56565734.879999995</v>
      </c>
      <c r="G52" s="301">
        <v>67286715.289999992</v>
      </c>
      <c r="H52" s="301">
        <v>3247777.29</v>
      </c>
      <c r="I52" s="301">
        <v>2697207.47</v>
      </c>
      <c r="J52" s="301">
        <v>80852432.00999999</v>
      </c>
      <c r="K52" s="301">
        <v>3633710.52</v>
      </c>
      <c r="L52" s="301">
        <v>5864172.8000000007</v>
      </c>
      <c r="M52" s="301">
        <v>10301501.130000001</v>
      </c>
      <c r="N52" s="301">
        <v>2465009.4900000002</v>
      </c>
      <c r="O52" s="301">
        <v>22885653.699999999</v>
      </c>
      <c r="P52" s="301">
        <v>179073570.50000006</v>
      </c>
      <c r="Q52" s="301">
        <v>436551385.57000005</v>
      </c>
      <c r="R52" s="256">
        <v>0</v>
      </c>
      <c r="S52" s="256">
        <v>0</v>
      </c>
      <c r="T52" s="108">
        <v>0</v>
      </c>
      <c r="U52" s="108">
        <v>0</v>
      </c>
      <c r="V52" s="108">
        <v>0</v>
      </c>
      <c r="W52" s="108">
        <v>0</v>
      </c>
      <c r="X52" s="108">
        <v>0</v>
      </c>
      <c r="Y52" s="108">
        <v>0</v>
      </c>
      <c r="Z52" s="108">
        <v>0</v>
      </c>
      <c r="AA52" s="108">
        <v>0</v>
      </c>
      <c r="AB52" s="108">
        <v>0</v>
      </c>
      <c r="AC52" s="108">
        <v>0</v>
      </c>
      <c r="AD52" s="108">
        <v>0</v>
      </c>
      <c r="AE52" s="302">
        <f t="shared" si="1"/>
        <v>1677900.4900000002</v>
      </c>
      <c r="AF52" s="302">
        <f t="shared" si="2"/>
        <v>56565734.879999995</v>
      </c>
      <c r="AG52" s="302">
        <f t="shared" si="3"/>
        <v>67286715.289999992</v>
      </c>
      <c r="AH52" s="302">
        <f t="shared" si="4"/>
        <v>3247777.29</v>
      </c>
      <c r="AI52" s="302">
        <f t="shared" si="5"/>
        <v>2697207.47</v>
      </c>
      <c r="AJ52" s="302">
        <f t="shared" si="6"/>
        <v>80852432.00999999</v>
      </c>
      <c r="AK52" s="302">
        <f t="shared" si="7"/>
        <v>3633710.52</v>
      </c>
      <c r="AL52" s="302">
        <f t="shared" si="8"/>
        <v>5864172.8000000007</v>
      </c>
      <c r="AM52" s="302">
        <f t="shared" si="9"/>
        <v>10301501.130000001</v>
      </c>
      <c r="AN52" s="302">
        <f t="shared" si="10"/>
        <v>2465009.4900000002</v>
      </c>
      <c r="AO52" s="302">
        <f t="shared" si="11"/>
        <v>22885653.699999999</v>
      </c>
      <c r="AP52" s="302">
        <f t="shared" si="12"/>
        <v>179073570.50000006</v>
      </c>
      <c r="AQ52" s="302">
        <f t="shared" si="13"/>
        <v>436551385.57000005</v>
      </c>
    </row>
    <row r="53" spans="2:43" x14ac:dyDescent="0.25">
      <c r="B53" s="24" t="s">
        <v>183</v>
      </c>
      <c r="C53" s="301">
        <v>1485205143</v>
      </c>
      <c r="D53" s="301">
        <v>847014425.23999989</v>
      </c>
      <c r="E53" s="28">
        <v>0</v>
      </c>
      <c r="F53" s="301">
        <v>7237724.0599999996</v>
      </c>
      <c r="G53" s="301">
        <v>8139616.9199999999</v>
      </c>
      <c r="H53" s="301">
        <v>1291394.3800000001</v>
      </c>
      <c r="I53" s="301">
        <v>72145650.670000002</v>
      </c>
      <c r="J53" s="301">
        <v>4955754.93</v>
      </c>
      <c r="K53" s="301">
        <v>602421810.71000004</v>
      </c>
      <c r="L53" s="301">
        <v>42788828.190000005</v>
      </c>
      <c r="M53" s="301">
        <v>8991416.9800000004</v>
      </c>
      <c r="N53" s="301">
        <v>1549552.47</v>
      </c>
      <c r="O53" s="301">
        <v>26332822.510000002</v>
      </c>
      <c r="P53" s="301">
        <v>33409867.960000001</v>
      </c>
      <c r="Q53" s="301">
        <v>809264439.78000021</v>
      </c>
      <c r="R53" s="256">
        <v>0</v>
      </c>
      <c r="S53" s="256">
        <v>0</v>
      </c>
      <c r="T53" s="108">
        <v>0</v>
      </c>
      <c r="U53" s="108">
        <v>0</v>
      </c>
      <c r="V53" s="108">
        <v>0</v>
      </c>
      <c r="W53" s="108">
        <v>0</v>
      </c>
      <c r="X53" s="108">
        <v>0</v>
      </c>
      <c r="Y53" s="108">
        <v>0</v>
      </c>
      <c r="Z53" s="108">
        <v>0</v>
      </c>
      <c r="AA53" s="108">
        <v>0</v>
      </c>
      <c r="AB53" s="108">
        <v>0</v>
      </c>
      <c r="AC53" s="108">
        <v>0</v>
      </c>
      <c r="AD53" s="108">
        <v>0</v>
      </c>
      <c r="AE53" s="302">
        <f t="shared" si="1"/>
        <v>0</v>
      </c>
      <c r="AF53" s="302">
        <f t="shared" si="2"/>
        <v>7237724.0599999996</v>
      </c>
      <c r="AG53" s="302">
        <f t="shared" si="3"/>
        <v>8139616.9199999999</v>
      </c>
      <c r="AH53" s="302">
        <f t="shared" si="4"/>
        <v>1291394.3800000001</v>
      </c>
      <c r="AI53" s="302">
        <f t="shared" si="5"/>
        <v>72145650.670000002</v>
      </c>
      <c r="AJ53" s="302">
        <f t="shared" si="6"/>
        <v>4955754.93</v>
      </c>
      <c r="AK53" s="302">
        <f t="shared" si="7"/>
        <v>602421810.71000004</v>
      </c>
      <c r="AL53" s="302">
        <f t="shared" si="8"/>
        <v>42788828.190000005</v>
      </c>
      <c r="AM53" s="302">
        <f t="shared" si="9"/>
        <v>8991416.9800000004</v>
      </c>
      <c r="AN53" s="302">
        <f t="shared" si="10"/>
        <v>1549552.47</v>
      </c>
      <c r="AO53" s="302">
        <f t="shared" si="11"/>
        <v>26332822.510000002</v>
      </c>
      <c r="AP53" s="302">
        <f t="shared" si="12"/>
        <v>33409867.960000001</v>
      </c>
      <c r="AQ53" s="302">
        <f t="shared" si="13"/>
        <v>809264439.78000021</v>
      </c>
    </row>
    <row r="54" spans="2:43" x14ac:dyDescent="0.25">
      <c r="B54" s="24" t="s">
        <v>184</v>
      </c>
      <c r="C54" s="301">
        <v>1126652670</v>
      </c>
      <c r="D54" s="301">
        <v>4708144198.7999992</v>
      </c>
      <c r="E54" s="301">
        <v>32678440.25</v>
      </c>
      <c r="F54" s="301">
        <v>120051233.19</v>
      </c>
      <c r="G54" s="301">
        <v>86124677.560000002</v>
      </c>
      <c r="H54" s="301">
        <v>114319922.08</v>
      </c>
      <c r="I54" s="301">
        <v>252312299.77000001</v>
      </c>
      <c r="J54" s="301">
        <v>287670634.23000002</v>
      </c>
      <c r="K54" s="301">
        <v>47379539.670000002</v>
      </c>
      <c r="L54" s="301">
        <v>342326080.29000002</v>
      </c>
      <c r="M54" s="301">
        <v>670370646.11000001</v>
      </c>
      <c r="N54" s="301">
        <v>53474165.890000001</v>
      </c>
      <c r="O54" s="301">
        <v>344997444.77999997</v>
      </c>
      <c r="P54" s="301">
        <v>1570412856.4000001</v>
      </c>
      <c r="Q54" s="301">
        <v>3922117940.2200003</v>
      </c>
      <c r="R54" s="256">
        <v>0</v>
      </c>
      <c r="S54" s="256">
        <v>0</v>
      </c>
      <c r="T54" s="108">
        <v>0</v>
      </c>
      <c r="U54" s="108">
        <v>0</v>
      </c>
      <c r="V54" s="302">
        <v>20068435.829999998</v>
      </c>
      <c r="W54" s="302">
        <v>126928259.17</v>
      </c>
      <c r="X54" s="302">
        <v>10000000</v>
      </c>
      <c r="Y54" s="108">
        <v>0</v>
      </c>
      <c r="Z54" s="302">
        <v>38139959.670000002</v>
      </c>
      <c r="AA54" s="108">
        <v>0</v>
      </c>
      <c r="AB54" s="302">
        <v>32057772.960000001</v>
      </c>
      <c r="AC54" s="108">
        <v>0</v>
      </c>
      <c r="AD54" s="302">
        <v>227194427.63000003</v>
      </c>
      <c r="AE54" s="302">
        <f t="shared" si="1"/>
        <v>32678440.25</v>
      </c>
      <c r="AF54" s="302">
        <f t="shared" si="2"/>
        <v>120051233.19</v>
      </c>
      <c r="AG54" s="302">
        <f t="shared" si="3"/>
        <v>86124677.560000002</v>
      </c>
      <c r="AH54" s="302">
        <f t="shared" si="4"/>
        <v>114319922.08</v>
      </c>
      <c r="AI54" s="302">
        <f t="shared" si="5"/>
        <v>272380735.60000002</v>
      </c>
      <c r="AJ54" s="302">
        <f t="shared" si="6"/>
        <v>414598893.40000004</v>
      </c>
      <c r="AK54" s="302">
        <f t="shared" si="7"/>
        <v>57379539.670000002</v>
      </c>
      <c r="AL54" s="302">
        <f t="shared" si="8"/>
        <v>342326080.29000002</v>
      </c>
      <c r="AM54" s="302">
        <f t="shared" si="9"/>
        <v>708510605.77999997</v>
      </c>
      <c r="AN54" s="302">
        <f t="shared" si="10"/>
        <v>53474165.890000001</v>
      </c>
      <c r="AO54" s="302">
        <f t="shared" si="11"/>
        <v>377055217.73999995</v>
      </c>
      <c r="AP54" s="302">
        <f t="shared" si="12"/>
        <v>1570412856.4000001</v>
      </c>
      <c r="AQ54" s="302">
        <f t="shared" si="13"/>
        <v>4149312367.8500004</v>
      </c>
    </row>
    <row r="55" spans="2:43" x14ac:dyDescent="0.25">
      <c r="B55" s="24" t="s">
        <v>185</v>
      </c>
      <c r="C55" s="301">
        <v>1728920235</v>
      </c>
      <c r="D55" s="301">
        <v>1406982176.8900001</v>
      </c>
      <c r="E55" s="301">
        <v>19708600.329999998</v>
      </c>
      <c r="F55" s="301">
        <v>38862038.75</v>
      </c>
      <c r="G55" s="301">
        <v>52173848.460000001</v>
      </c>
      <c r="H55" s="301">
        <v>49687718.350000001</v>
      </c>
      <c r="I55" s="301">
        <v>63645116.620000012</v>
      </c>
      <c r="J55" s="301">
        <v>67942846.599999994</v>
      </c>
      <c r="K55" s="301">
        <v>16117844.32</v>
      </c>
      <c r="L55" s="301">
        <v>20996925.91</v>
      </c>
      <c r="M55" s="301">
        <v>57138334.049999997</v>
      </c>
      <c r="N55" s="301">
        <v>23095507.050000001</v>
      </c>
      <c r="O55" s="301">
        <v>42614030.230000004</v>
      </c>
      <c r="P55" s="301">
        <v>349303046.15000004</v>
      </c>
      <c r="Q55" s="301">
        <v>801285856.82000017</v>
      </c>
      <c r="R55" s="256">
        <v>0</v>
      </c>
      <c r="S55" s="256">
        <v>0</v>
      </c>
      <c r="T55" s="108">
        <v>0</v>
      </c>
      <c r="U55" s="108">
        <v>0</v>
      </c>
      <c r="V55" s="108">
        <v>0</v>
      </c>
      <c r="W55" s="302">
        <v>118593319.05</v>
      </c>
      <c r="X55" s="302">
        <v>532770</v>
      </c>
      <c r="Y55" s="302">
        <v>150492358.34999999</v>
      </c>
      <c r="Z55" s="302">
        <v>74286913.120000005</v>
      </c>
      <c r="AA55" s="108">
        <v>0</v>
      </c>
      <c r="AB55" s="302">
        <v>6188758.2699999996</v>
      </c>
      <c r="AC55" s="108">
        <v>0</v>
      </c>
      <c r="AD55" s="302">
        <v>350094118.78999996</v>
      </c>
      <c r="AE55" s="302">
        <f t="shared" si="1"/>
        <v>19708600.329999998</v>
      </c>
      <c r="AF55" s="302">
        <f t="shared" si="2"/>
        <v>38862038.75</v>
      </c>
      <c r="AG55" s="302">
        <f t="shared" si="3"/>
        <v>52173848.460000001</v>
      </c>
      <c r="AH55" s="302">
        <f t="shared" si="4"/>
        <v>49687718.350000001</v>
      </c>
      <c r="AI55" s="302">
        <f t="shared" si="5"/>
        <v>63645116.620000012</v>
      </c>
      <c r="AJ55" s="302">
        <f t="shared" si="6"/>
        <v>186536165.64999998</v>
      </c>
      <c r="AK55" s="302">
        <f t="shared" si="7"/>
        <v>16650614.32</v>
      </c>
      <c r="AL55" s="302">
        <f t="shared" si="8"/>
        <v>171489284.25999999</v>
      </c>
      <c r="AM55" s="302">
        <f t="shared" si="9"/>
        <v>131425247.17</v>
      </c>
      <c r="AN55" s="302">
        <f t="shared" si="10"/>
        <v>23095507.050000001</v>
      </c>
      <c r="AO55" s="302">
        <f t="shared" si="11"/>
        <v>48802788.5</v>
      </c>
      <c r="AP55" s="302">
        <f t="shared" si="12"/>
        <v>349303046.15000004</v>
      </c>
      <c r="AQ55" s="302">
        <f t="shared" si="13"/>
        <v>1151379975.6100001</v>
      </c>
    </row>
    <row r="56" spans="2:43" x14ac:dyDescent="0.25">
      <c r="B56" s="24" t="s">
        <v>186</v>
      </c>
      <c r="C56" s="301">
        <v>112637969</v>
      </c>
      <c r="D56" s="301">
        <v>140040761.19999999</v>
      </c>
      <c r="E56" s="301">
        <v>466667</v>
      </c>
      <c r="F56" s="301">
        <v>2096039.77</v>
      </c>
      <c r="G56" s="301">
        <v>677908.47999999998</v>
      </c>
      <c r="H56" s="301">
        <v>326554.84000000003</v>
      </c>
      <c r="I56" s="301">
        <v>10773333</v>
      </c>
      <c r="J56" s="301">
        <v>11888334</v>
      </c>
      <c r="K56" s="301">
        <v>2411901.11</v>
      </c>
      <c r="L56" s="301">
        <v>8687041.2799999993</v>
      </c>
      <c r="M56" s="301">
        <v>2120493.48</v>
      </c>
      <c r="N56" s="301">
        <v>994404.67</v>
      </c>
      <c r="O56" s="301">
        <v>8854200.5600000005</v>
      </c>
      <c r="P56" s="301">
        <v>79513323.769999996</v>
      </c>
      <c r="Q56" s="301">
        <v>128810201.95999999</v>
      </c>
      <c r="R56" s="256">
        <v>0</v>
      </c>
      <c r="S56" s="256">
        <v>0</v>
      </c>
      <c r="T56" s="108">
        <v>0</v>
      </c>
      <c r="U56" s="108">
        <v>0</v>
      </c>
      <c r="V56" s="108">
        <v>0</v>
      </c>
      <c r="W56" s="108">
        <v>0</v>
      </c>
      <c r="X56" s="108">
        <v>0</v>
      </c>
      <c r="Y56" s="108">
        <v>0</v>
      </c>
      <c r="Z56" s="108">
        <v>0</v>
      </c>
      <c r="AA56" s="108">
        <v>0</v>
      </c>
      <c r="AB56" s="108">
        <v>0</v>
      </c>
      <c r="AC56" s="108">
        <v>0</v>
      </c>
      <c r="AD56" s="108">
        <v>0</v>
      </c>
      <c r="AE56" s="302">
        <f t="shared" si="1"/>
        <v>466667</v>
      </c>
      <c r="AF56" s="302">
        <f t="shared" si="2"/>
        <v>2096039.77</v>
      </c>
      <c r="AG56" s="302">
        <f t="shared" si="3"/>
        <v>677908.47999999998</v>
      </c>
      <c r="AH56" s="302">
        <f t="shared" si="4"/>
        <v>326554.84000000003</v>
      </c>
      <c r="AI56" s="302">
        <f t="shared" si="5"/>
        <v>10773333</v>
      </c>
      <c r="AJ56" s="302">
        <f t="shared" si="6"/>
        <v>11888334</v>
      </c>
      <c r="AK56" s="302">
        <f t="shared" si="7"/>
        <v>2411901.11</v>
      </c>
      <c r="AL56" s="302">
        <f t="shared" si="8"/>
        <v>8687041.2799999993</v>
      </c>
      <c r="AM56" s="302">
        <f t="shared" si="9"/>
        <v>2120493.48</v>
      </c>
      <c r="AN56" s="302">
        <f t="shared" si="10"/>
        <v>994404.67</v>
      </c>
      <c r="AO56" s="302">
        <f t="shared" si="11"/>
        <v>8854200.5600000005</v>
      </c>
      <c r="AP56" s="302">
        <f t="shared" si="12"/>
        <v>79513323.769999996</v>
      </c>
      <c r="AQ56" s="302">
        <f t="shared" si="13"/>
        <v>128810201.95999999</v>
      </c>
    </row>
    <row r="57" spans="2:43" x14ac:dyDescent="0.25">
      <c r="B57" s="24" t="s">
        <v>187</v>
      </c>
      <c r="C57" s="301">
        <v>4870706</v>
      </c>
      <c r="D57" s="301">
        <v>32696375.91</v>
      </c>
      <c r="E57" s="301">
        <v>10982219</v>
      </c>
      <c r="F57" s="28">
        <v>0</v>
      </c>
      <c r="G57" s="28">
        <v>0</v>
      </c>
      <c r="H57" s="28">
        <v>0</v>
      </c>
      <c r="I57" s="301">
        <v>522440</v>
      </c>
      <c r="J57" s="301">
        <v>450000</v>
      </c>
      <c r="K57" s="301">
        <v>252393.9</v>
      </c>
      <c r="L57" s="28">
        <v>0</v>
      </c>
      <c r="M57" s="301">
        <v>765000</v>
      </c>
      <c r="N57" s="301">
        <v>651166</v>
      </c>
      <c r="O57" s="28">
        <v>0</v>
      </c>
      <c r="P57" s="28">
        <v>0</v>
      </c>
      <c r="Q57" s="301">
        <v>13623218.9</v>
      </c>
      <c r="R57" s="256">
        <v>0</v>
      </c>
      <c r="S57" s="256">
        <v>0</v>
      </c>
      <c r="T57" s="108">
        <v>0</v>
      </c>
      <c r="U57" s="108">
        <v>0</v>
      </c>
      <c r="V57" s="108">
        <v>0</v>
      </c>
      <c r="W57" s="108">
        <v>0</v>
      </c>
      <c r="X57" s="108">
        <v>0</v>
      </c>
      <c r="Y57" s="108">
        <v>0</v>
      </c>
      <c r="Z57" s="108">
        <v>0</v>
      </c>
      <c r="AA57" s="108">
        <v>0</v>
      </c>
      <c r="AB57" s="108">
        <v>0</v>
      </c>
      <c r="AC57" s="108">
        <v>0</v>
      </c>
      <c r="AD57" s="108">
        <v>0</v>
      </c>
      <c r="AE57" s="302">
        <f t="shared" si="1"/>
        <v>10982219</v>
      </c>
      <c r="AF57" s="302">
        <f t="shared" si="2"/>
        <v>0</v>
      </c>
      <c r="AG57" s="302">
        <f t="shared" si="3"/>
        <v>0</v>
      </c>
      <c r="AH57" s="302">
        <f t="shared" si="4"/>
        <v>0</v>
      </c>
      <c r="AI57" s="302">
        <f t="shared" si="5"/>
        <v>522440</v>
      </c>
      <c r="AJ57" s="302">
        <f t="shared" si="6"/>
        <v>450000</v>
      </c>
      <c r="AK57" s="302">
        <f t="shared" si="7"/>
        <v>252393.9</v>
      </c>
      <c r="AL57" s="302">
        <f t="shared" si="8"/>
        <v>0</v>
      </c>
      <c r="AM57" s="302">
        <f t="shared" si="9"/>
        <v>765000</v>
      </c>
      <c r="AN57" s="302">
        <f t="shared" si="10"/>
        <v>651166</v>
      </c>
      <c r="AO57" s="302">
        <f t="shared" si="11"/>
        <v>0</v>
      </c>
      <c r="AP57" s="302">
        <f t="shared" si="12"/>
        <v>0</v>
      </c>
      <c r="AQ57" s="302">
        <f t="shared" si="13"/>
        <v>13623218.9</v>
      </c>
    </row>
    <row r="58" spans="2:43" x14ac:dyDescent="0.25">
      <c r="B58" s="24" t="s">
        <v>188</v>
      </c>
      <c r="C58" s="301">
        <v>808665504</v>
      </c>
      <c r="D58" s="301">
        <v>1114175977.04</v>
      </c>
      <c r="E58" s="301">
        <v>6452522.8200000003</v>
      </c>
      <c r="F58" s="301">
        <v>25333237.849999998</v>
      </c>
      <c r="G58" s="301">
        <v>37868944.719999999</v>
      </c>
      <c r="H58" s="301">
        <v>14677132.949999999</v>
      </c>
      <c r="I58" s="301">
        <v>34119106.789999999</v>
      </c>
      <c r="J58" s="301">
        <v>54905483.870000005</v>
      </c>
      <c r="K58" s="301">
        <v>10692947.74</v>
      </c>
      <c r="L58" s="301">
        <v>33286526.68</v>
      </c>
      <c r="M58" s="301">
        <v>366617356.87</v>
      </c>
      <c r="N58" s="301">
        <v>31651918.18</v>
      </c>
      <c r="O58" s="301">
        <v>37662945.07</v>
      </c>
      <c r="P58" s="301">
        <v>329736993.73000002</v>
      </c>
      <c r="Q58" s="301">
        <v>983005117.26999998</v>
      </c>
      <c r="R58" s="256">
        <v>0</v>
      </c>
      <c r="S58" s="256">
        <v>0</v>
      </c>
      <c r="T58" s="108">
        <v>0</v>
      </c>
      <c r="U58" s="108">
        <v>0</v>
      </c>
      <c r="V58" s="108">
        <v>0</v>
      </c>
      <c r="W58" s="108">
        <v>0</v>
      </c>
      <c r="X58" s="108">
        <v>0</v>
      </c>
      <c r="Y58" s="108">
        <v>0</v>
      </c>
      <c r="Z58" s="108">
        <v>0</v>
      </c>
      <c r="AA58" s="108">
        <v>0</v>
      </c>
      <c r="AB58" s="108">
        <v>0</v>
      </c>
      <c r="AC58" s="108">
        <v>0</v>
      </c>
      <c r="AD58" s="108">
        <v>0</v>
      </c>
      <c r="AE58" s="302">
        <f t="shared" si="1"/>
        <v>6452522.8200000003</v>
      </c>
      <c r="AF58" s="302">
        <f t="shared" si="2"/>
        <v>25333237.849999998</v>
      </c>
      <c r="AG58" s="302">
        <f t="shared" si="3"/>
        <v>37868944.719999999</v>
      </c>
      <c r="AH58" s="302">
        <f t="shared" si="4"/>
        <v>14677132.949999999</v>
      </c>
      <c r="AI58" s="302">
        <f t="shared" si="5"/>
        <v>34119106.789999999</v>
      </c>
      <c r="AJ58" s="302">
        <f t="shared" si="6"/>
        <v>54905483.870000005</v>
      </c>
      <c r="AK58" s="302">
        <f t="shared" si="7"/>
        <v>10692947.74</v>
      </c>
      <c r="AL58" s="302">
        <f t="shared" si="8"/>
        <v>33286526.68</v>
      </c>
      <c r="AM58" s="302">
        <f t="shared" si="9"/>
        <v>366617356.87</v>
      </c>
      <c r="AN58" s="302">
        <f t="shared" si="10"/>
        <v>31651918.18</v>
      </c>
      <c r="AO58" s="302">
        <f t="shared" si="11"/>
        <v>37662945.07</v>
      </c>
      <c r="AP58" s="302">
        <f t="shared" si="12"/>
        <v>329736993.73000002</v>
      </c>
      <c r="AQ58" s="302">
        <f t="shared" si="13"/>
        <v>983005117.26999998</v>
      </c>
    </row>
    <row r="59" spans="2:43" x14ac:dyDescent="0.25">
      <c r="B59" s="24" t="s">
        <v>189</v>
      </c>
      <c r="C59" s="301">
        <v>2012791495</v>
      </c>
      <c r="D59" s="301">
        <v>2572831932.7400002</v>
      </c>
      <c r="E59" s="301">
        <v>62002089</v>
      </c>
      <c r="F59" s="301">
        <v>507999625.72000003</v>
      </c>
      <c r="G59" s="301">
        <v>186358753.82999998</v>
      </c>
      <c r="H59" s="301">
        <v>104238656.01000001</v>
      </c>
      <c r="I59" s="301">
        <v>166589834.66</v>
      </c>
      <c r="J59" s="301">
        <v>162151306.96000001</v>
      </c>
      <c r="K59" s="301">
        <v>70492814.650000006</v>
      </c>
      <c r="L59" s="301">
        <v>203762256.31999999</v>
      </c>
      <c r="M59" s="301">
        <v>155189584.28</v>
      </c>
      <c r="N59" s="301">
        <v>466457102.88</v>
      </c>
      <c r="O59" s="301">
        <v>131772094.50000001</v>
      </c>
      <c r="P59" s="301">
        <v>247383959.91</v>
      </c>
      <c r="Q59" s="301">
        <v>2464398078.7199998</v>
      </c>
      <c r="R59" s="256">
        <v>0</v>
      </c>
      <c r="S59" s="256">
        <v>0</v>
      </c>
      <c r="T59" s="108">
        <v>0</v>
      </c>
      <c r="U59" s="108">
        <v>0</v>
      </c>
      <c r="V59" s="108">
        <v>0</v>
      </c>
      <c r="W59" s="108">
        <v>0</v>
      </c>
      <c r="X59" s="108">
        <v>0</v>
      </c>
      <c r="Y59" s="108">
        <v>0</v>
      </c>
      <c r="Z59" s="108">
        <v>0</v>
      </c>
      <c r="AA59" s="108">
        <v>0</v>
      </c>
      <c r="AB59" s="108">
        <v>0</v>
      </c>
      <c r="AC59" s="108">
        <v>0</v>
      </c>
      <c r="AD59" s="108">
        <v>0</v>
      </c>
      <c r="AE59" s="302">
        <f t="shared" si="1"/>
        <v>62002089</v>
      </c>
      <c r="AF59" s="302">
        <f t="shared" si="2"/>
        <v>507999625.72000003</v>
      </c>
      <c r="AG59" s="302">
        <f t="shared" si="3"/>
        <v>186358753.82999998</v>
      </c>
      <c r="AH59" s="302">
        <f t="shared" si="4"/>
        <v>104238656.01000001</v>
      </c>
      <c r="AI59" s="302">
        <f t="shared" si="5"/>
        <v>166589834.66</v>
      </c>
      <c r="AJ59" s="302">
        <f t="shared" si="6"/>
        <v>162151306.96000001</v>
      </c>
      <c r="AK59" s="302">
        <f t="shared" si="7"/>
        <v>70492814.650000006</v>
      </c>
      <c r="AL59" s="302">
        <f t="shared" si="8"/>
        <v>203762256.31999999</v>
      </c>
      <c r="AM59" s="302">
        <f t="shared" si="9"/>
        <v>155189584.28</v>
      </c>
      <c r="AN59" s="302">
        <f t="shared" si="10"/>
        <v>466457102.88</v>
      </c>
      <c r="AO59" s="302">
        <f t="shared" si="11"/>
        <v>131772094.50000001</v>
      </c>
      <c r="AP59" s="302">
        <f t="shared" si="12"/>
        <v>247383959.91</v>
      </c>
      <c r="AQ59" s="302">
        <f t="shared" si="13"/>
        <v>2464398078.7199998</v>
      </c>
    </row>
    <row r="60" spans="2:43" x14ac:dyDescent="0.25">
      <c r="B60" s="23" t="s">
        <v>190</v>
      </c>
      <c r="C60" s="300">
        <v>46642036324</v>
      </c>
      <c r="D60" s="300">
        <v>51975750150.439995</v>
      </c>
      <c r="E60" s="300">
        <v>1941142186.6399999</v>
      </c>
      <c r="F60" s="300">
        <v>6082264945.4200001</v>
      </c>
      <c r="G60" s="300">
        <v>2413870747.7200003</v>
      </c>
      <c r="H60" s="300">
        <v>1912425767.9699998</v>
      </c>
      <c r="I60" s="300">
        <v>2529970278.2199998</v>
      </c>
      <c r="J60" s="300">
        <v>2191198244.9999995</v>
      </c>
      <c r="K60" s="300">
        <v>1964729277.4799998</v>
      </c>
      <c r="L60" s="300">
        <v>2264943591.3800001</v>
      </c>
      <c r="M60" s="300">
        <v>1910386954.1299999</v>
      </c>
      <c r="N60" s="300">
        <v>2165075138.79</v>
      </c>
      <c r="O60" s="300">
        <v>3041576947.5499997</v>
      </c>
      <c r="P60" s="300">
        <v>11236451835.400002</v>
      </c>
      <c r="Q60" s="300">
        <v>39654035915.699997</v>
      </c>
      <c r="R60" s="15">
        <v>0</v>
      </c>
      <c r="S60" s="300">
        <v>1040335600.0000001</v>
      </c>
      <c r="T60" s="300">
        <v>2582410347.3200002</v>
      </c>
      <c r="U60" s="300">
        <v>68102480</v>
      </c>
      <c r="V60" s="300">
        <v>475420151.27999997</v>
      </c>
      <c r="W60" s="300">
        <v>68256704.879999995</v>
      </c>
      <c r="X60" s="300">
        <v>94817573.280000001</v>
      </c>
      <c r="Y60" s="300">
        <v>965404129.86000001</v>
      </c>
      <c r="Z60" s="300">
        <v>500912332.22000003</v>
      </c>
      <c r="AA60" s="300">
        <v>735997297.02999997</v>
      </c>
      <c r="AB60" s="300">
        <v>1013581592.64</v>
      </c>
      <c r="AC60" s="300">
        <v>1387247511.49</v>
      </c>
      <c r="AD60" s="300">
        <v>8932485720</v>
      </c>
      <c r="AE60" s="300">
        <f t="shared" si="1"/>
        <v>1941142186.6399999</v>
      </c>
      <c r="AF60" s="300">
        <f t="shared" si="2"/>
        <v>7122600545.4200001</v>
      </c>
      <c r="AG60" s="300">
        <f t="shared" si="3"/>
        <v>4996281095.0400009</v>
      </c>
      <c r="AH60" s="300">
        <f t="shared" si="4"/>
        <v>1980528247.9699998</v>
      </c>
      <c r="AI60" s="300">
        <f t="shared" si="5"/>
        <v>3005390429.5</v>
      </c>
      <c r="AJ60" s="300">
        <f t="shared" si="6"/>
        <v>2259454949.8799996</v>
      </c>
      <c r="AK60" s="300">
        <f t="shared" si="7"/>
        <v>2059546850.7599998</v>
      </c>
      <c r="AL60" s="300">
        <f t="shared" si="8"/>
        <v>3230347721.2400002</v>
      </c>
      <c r="AM60" s="300">
        <f t="shared" si="9"/>
        <v>2411299286.3499999</v>
      </c>
      <c r="AN60" s="300">
        <f t="shared" si="10"/>
        <v>2901072435.8199997</v>
      </c>
      <c r="AO60" s="300">
        <f t="shared" si="11"/>
        <v>4055158540.1899996</v>
      </c>
      <c r="AP60" s="300">
        <f t="shared" si="12"/>
        <v>12623699346.890001</v>
      </c>
      <c r="AQ60" s="300">
        <f t="shared" si="13"/>
        <v>48586521635.699997</v>
      </c>
    </row>
    <row r="61" spans="2:43" x14ac:dyDescent="0.25">
      <c r="B61" s="24" t="s">
        <v>191</v>
      </c>
      <c r="C61" s="301">
        <v>27626904808</v>
      </c>
      <c r="D61" s="301">
        <v>25335124761.489998</v>
      </c>
      <c r="E61" s="301">
        <v>850672100.60000002</v>
      </c>
      <c r="F61" s="301">
        <v>2372265709.6000004</v>
      </c>
      <c r="G61" s="301">
        <v>2075853160.1100004</v>
      </c>
      <c r="H61" s="301">
        <v>1235353366.55</v>
      </c>
      <c r="I61" s="301">
        <v>1339027012.3600001</v>
      </c>
      <c r="J61" s="301">
        <v>1363675317.4599998</v>
      </c>
      <c r="K61" s="301">
        <v>1312339980.1799998</v>
      </c>
      <c r="L61" s="301">
        <v>1714758451.1300001</v>
      </c>
      <c r="M61" s="301">
        <v>1260532482.5699997</v>
      </c>
      <c r="N61" s="301">
        <v>1577818670.3400002</v>
      </c>
      <c r="O61" s="301">
        <v>2055885888.97</v>
      </c>
      <c r="P61" s="301">
        <v>6984823541.8000011</v>
      </c>
      <c r="Q61" s="301">
        <v>24143005681.670002</v>
      </c>
      <c r="R61" s="256">
        <v>0</v>
      </c>
      <c r="S61" s="256">
        <v>0</v>
      </c>
      <c r="T61" s="108">
        <v>0</v>
      </c>
      <c r="U61" s="108">
        <v>0</v>
      </c>
      <c r="V61" s="108">
        <v>0</v>
      </c>
      <c r="W61" s="108">
        <v>0</v>
      </c>
      <c r="X61" s="108">
        <v>0</v>
      </c>
      <c r="Y61" s="108">
        <v>0</v>
      </c>
      <c r="Z61" s="108">
        <v>0</v>
      </c>
      <c r="AA61" s="108">
        <v>0</v>
      </c>
      <c r="AB61" s="108">
        <v>0</v>
      </c>
      <c r="AC61" s="108">
        <v>0</v>
      </c>
      <c r="AD61" s="108">
        <v>0</v>
      </c>
      <c r="AE61" s="302">
        <f t="shared" si="1"/>
        <v>850672100.60000002</v>
      </c>
      <c r="AF61" s="302">
        <f t="shared" si="2"/>
        <v>2372265709.6000004</v>
      </c>
      <c r="AG61" s="302">
        <f t="shared" si="3"/>
        <v>2075853160.1100004</v>
      </c>
      <c r="AH61" s="302">
        <f t="shared" si="4"/>
        <v>1235353366.55</v>
      </c>
      <c r="AI61" s="302">
        <f t="shared" si="5"/>
        <v>1339027012.3600001</v>
      </c>
      <c r="AJ61" s="302">
        <f t="shared" si="6"/>
        <v>1363675317.4599998</v>
      </c>
      <c r="AK61" s="302">
        <f t="shared" si="7"/>
        <v>1312339980.1799998</v>
      </c>
      <c r="AL61" s="302">
        <f t="shared" si="8"/>
        <v>1714758451.1300001</v>
      </c>
      <c r="AM61" s="302">
        <f t="shared" si="9"/>
        <v>1260532482.5699997</v>
      </c>
      <c r="AN61" s="302">
        <f t="shared" si="10"/>
        <v>1577818670.3400002</v>
      </c>
      <c r="AO61" s="302">
        <f t="shared" si="11"/>
        <v>2055885888.97</v>
      </c>
      <c r="AP61" s="302">
        <f t="shared" si="12"/>
        <v>6984823541.8000011</v>
      </c>
      <c r="AQ61" s="302">
        <f t="shared" si="13"/>
        <v>24143005681.670002</v>
      </c>
    </row>
    <row r="62" spans="2:43" x14ac:dyDescent="0.25">
      <c r="B62" s="24" t="s">
        <v>192</v>
      </c>
      <c r="C62" s="301">
        <v>17556485041</v>
      </c>
      <c r="D62" s="301">
        <v>26640273019.950001</v>
      </c>
      <c r="E62" s="301">
        <v>1090470086.04</v>
      </c>
      <c r="F62" s="301">
        <v>3709999235.8200002</v>
      </c>
      <c r="G62" s="301">
        <v>338017587.61000001</v>
      </c>
      <c r="H62" s="301">
        <v>677072401.42000008</v>
      </c>
      <c r="I62" s="301">
        <v>1190943265.8599999</v>
      </c>
      <c r="J62" s="301">
        <v>827522927.53999996</v>
      </c>
      <c r="K62" s="301">
        <v>652389297.29999995</v>
      </c>
      <c r="L62" s="301">
        <v>550185140.25</v>
      </c>
      <c r="M62" s="301">
        <v>649854471.56000006</v>
      </c>
      <c r="N62" s="301">
        <v>587256468.44999993</v>
      </c>
      <c r="O62" s="301">
        <v>985691058.5799998</v>
      </c>
      <c r="P62" s="301">
        <v>4251628293.6000009</v>
      </c>
      <c r="Q62" s="301">
        <v>15511030234.030001</v>
      </c>
      <c r="R62" s="256">
        <v>0</v>
      </c>
      <c r="S62" s="304">
        <v>1040335600.0000001</v>
      </c>
      <c r="T62" s="302">
        <v>2582410347.3200002</v>
      </c>
      <c r="U62" s="302">
        <v>68102480</v>
      </c>
      <c r="V62" s="302">
        <v>475420151.27999997</v>
      </c>
      <c r="W62" s="302">
        <v>68256704.879999995</v>
      </c>
      <c r="X62" s="302">
        <v>94817573.280000001</v>
      </c>
      <c r="Y62" s="302">
        <v>965404129.86000001</v>
      </c>
      <c r="Z62" s="302">
        <v>500912332.22000003</v>
      </c>
      <c r="AA62" s="302">
        <v>735997297.02999997</v>
      </c>
      <c r="AB62" s="302">
        <v>1013581592.64</v>
      </c>
      <c r="AC62" s="302">
        <v>1387247511.49</v>
      </c>
      <c r="AD62" s="302">
        <v>8932485720</v>
      </c>
      <c r="AE62" s="302">
        <f t="shared" si="1"/>
        <v>1090470086.04</v>
      </c>
      <c r="AF62" s="302">
        <f t="shared" si="2"/>
        <v>4750334835.8200006</v>
      </c>
      <c r="AG62" s="302">
        <f t="shared" si="3"/>
        <v>2920427934.9300003</v>
      </c>
      <c r="AH62" s="302">
        <f t="shared" si="4"/>
        <v>745174881.42000008</v>
      </c>
      <c r="AI62" s="302">
        <f t="shared" si="5"/>
        <v>1666363417.1399999</v>
      </c>
      <c r="AJ62" s="302">
        <f t="shared" si="6"/>
        <v>895779632.41999996</v>
      </c>
      <c r="AK62" s="302">
        <f t="shared" si="7"/>
        <v>747206870.57999992</v>
      </c>
      <c r="AL62" s="302">
        <f t="shared" si="8"/>
        <v>1515589270.1100001</v>
      </c>
      <c r="AM62" s="302">
        <f t="shared" si="9"/>
        <v>1150766803.7800002</v>
      </c>
      <c r="AN62" s="302">
        <f t="shared" si="10"/>
        <v>1323253765.48</v>
      </c>
      <c r="AO62" s="302">
        <f t="shared" si="11"/>
        <v>1999272651.2199998</v>
      </c>
      <c r="AP62" s="302">
        <f t="shared" si="12"/>
        <v>5638875805.0900011</v>
      </c>
      <c r="AQ62" s="302">
        <f t="shared" si="13"/>
        <v>24443515954.029999</v>
      </c>
    </row>
    <row r="63" spans="2:43" x14ac:dyDescent="0.25">
      <c r="B63" s="24" t="s">
        <v>193</v>
      </c>
      <c r="C63" s="301">
        <v>12362200</v>
      </c>
      <c r="D63" s="28">
        <v>0</v>
      </c>
      <c r="E63" s="28">
        <v>0</v>
      </c>
      <c r="F63" s="28">
        <v>0</v>
      </c>
      <c r="G63" s="28">
        <v>0</v>
      </c>
      <c r="H63" s="28">
        <v>0</v>
      </c>
      <c r="I63" s="28">
        <v>0</v>
      </c>
      <c r="J63" s="28">
        <v>0</v>
      </c>
      <c r="K63" s="28">
        <v>0</v>
      </c>
      <c r="L63" s="28">
        <v>0</v>
      </c>
      <c r="M63" s="28">
        <v>0</v>
      </c>
      <c r="N63" s="28">
        <v>0</v>
      </c>
      <c r="O63" s="28">
        <v>0</v>
      </c>
      <c r="P63" s="28">
        <v>0</v>
      </c>
      <c r="Q63" s="28">
        <v>0</v>
      </c>
      <c r="R63" s="256">
        <v>0</v>
      </c>
      <c r="S63" s="256">
        <v>0</v>
      </c>
      <c r="T63" s="108">
        <v>0</v>
      </c>
      <c r="U63" s="108">
        <v>0</v>
      </c>
      <c r="V63" s="108">
        <v>0</v>
      </c>
      <c r="W63" s="108">
        <v>0</v>
      </c>
      <c r="X63" s="108">
        <v>0</v>
      </c>
      <c r="Y63" s="108">
        <v>0</v>
      </c>
      <c r="Z63" s="108">
        <v>0</v>
      </c>
      <c r="AA63" s="108">
        <v>0</v>
      </c>
      <c r="AB63" s="108">
        <v>0</v>
      </c>
      <c r="AC63" s="108">
        <v>0</v>
      </c>
      <c r="AD63" s="108">
        <v>0</v>
      </c>
      <c r="AE63" s="3">
        <f t="shared" si="1"/>
        <v>0</v>
      </c>
      <c r="AF63" s="3">
        <f t="shared" si="2"/>
        <v>0</v>
      </c>
      <c r="AG63" s="3">
        <f t="shared" si="3"/>
        <v>0</v>
      </c>
      <c r="AH63" s="3">
        <f t="shared" si="4"/>
        <v>0</v>
      </c>
      <c r="AI63" s="3">
        <f t="shared" si="5"/>
        <v>0</v>
      </c>
      <c r="AJ63" s="3">
        <f t="shared" si="6"/>
        <v>0</v>
      </c>
      <c r="AK63" s="3">
        <f t="shared" si="7"/>
        <v>0</v>
      </c>
      <c r="AL63" s="3">
        <f t="shared" si="8"/>
        <v>0</v>
      </c>
      <c r="AM63" s="3">
        <f t="shared" si="9"/>
        <v>0</v>
      </c>
      <c r="AN63" s="3">
        <f t="shared" si="10"/>
        <v>0</v>
      </c>
      <c r="AO63" s="3">
        <f t="shared" si="11"/>
        <v>0</v>
      </c>
      <c r="AP63" s="3">
        <f t="shared" si="12"/>
        <v>0</v>
      </c>
      <c r="AQ63" s="3">
        <f t="shared" si="13"/>
        <v>0</v>
      </c>
    </row>
    <row r="64" spans="2:43" x14ac:dyDescent="0.25">
      <c r="B64" s="24" t="s">
        <v>194</v>
      </c>
      <c r="C64" s="301">
        <v>1446284275</v>
      </c>
      <c r="D64" s="301">
        <v>352369.00000005215</v>
      </c>
      <c r="E64" s="28">
        <v>0</v>
      </c>
      <c r="F64" s="28">
        <v>0</v>
      </c>
      <c r="G64" s="28">
        <v>0</v>
      </c>
      <c r="H64" s="28">
        <v>0</v>
      </c>
      <c r="I64" s="28">
        <v>0</v>
      </c>
      <c r="J64" s="28">
        <v>0</v>
      </c>
      <c r="K64" s="28">
        <v>0</v>
      </c>
      <c r="L64" s="28">
        <v>0</v>
      </c>
      <c r="M64" s="28">
        <v>0</v>
      </c>
      <c r="N64" s="28">
        <v>0</v>
      </c>
      <c r="O64" s="28">
        <v>0</v>
      </c>
      <c r="P64" s="28">
        <v>0</v>
      </c>
      <c r="Q64" s="28">
        <v>0</v>
      </c>
      <c r="R64" s="256">
        <v>0</v>
      </c>
      <c r="S64" s="256">
        <v>0</v>
      </c>
      <c r="T64" s="108">
        <v>0</v>
      </c>
      <c r="U64" s="108">
        <v>0</v>
      </c>
      <c r="V64" s="108">
        <v>0</v>
      </c>
      <c r="W64" s="108">
        <v>0</v>
      </c>
      <c r="X64" s="108">
        <v>0</v>
      </c>
      <c r="Y64" s="108">
        <v>0</v>
      </c>
      <c r="Z64" s="108">
        <v>0</v>
      </c>
      <c r="AA64" s="108">
        <v>0</v>
      </c>
      <c r="AB64" s="108">
        <v>0</v>
      </c>
      <c r="AC64" s="108">
        <v>0</v>
      </c>
      <c r="AD64" s="108">
        <v>0</v>
      </c>
      <c r="AE64" s="3">
        <f t="shared" si="1"/>
        <v>0</v>
      </c>
      <c r="AF64" s="3">
        <f t="shared" si="2"/>
        <v>0</v>
      </c>
      <c r="AG64" s="3">
        <f t="shared" si="3"/>
        <v>0</v>
      </c>
      <c r="AH64" s="3">
        <f t="shared" si="4"/>
        <v>0</v>
      </c>
      <c r="AI64" s="3">
        <f t="shared" si="5"/>
        <v>0</v>
      </c>
      <c r="AJ64" s="3">
        <f t="shared" si="6"/>
        <v>0</v>
      </c>
      <c r="AK64" s="3">
        <f t="shared" si="7"/>
        <v>0</v>
      </c>
      <c r="AL64" s="3">
        <f t="shared" si="8"/>
        <v>0</v>
      </c>
      <c r="AM64" s="3">
        <f t="shared" si="9"/>
        <v>0</v>
      </c>
      <c r="AN64" s="3">
        <f t="shared" si="10"/>
        <v>0</v>
      </c>
      <c r="AO64" s="3">
        <f t="shared" si="11"/>
        <v>0</v>
      </c>
      <c r="AP64" s="3">
        <f t="shared" si="12"/>
        <v>0</v>
      </c>
      <c r="AQ64" s="3">
        <f t="shared" si="13"/>
        <v>0</v>
      </c>
    </row>
    <row r="65" spans="2:58" x14ac:dyDescent="0.25">
      <c r="B65" s="23" t="s">
        <v>195</v>
      </c>
      <c r="C65" s="300">
        <v>114865424715</v>
      </c>
      <c r="D65" s="300">
        <v>88722402807</v>
      </c>
      <c r="E65" s="300">
        <v>14945065215.369999</v>
      </c>
      <c r="F65" s="300">
        <v>2670926698.1200004</v>
      </c>
      <c r="G65" s="300">
        <v>5999816856.0199995</v>
      </c>
      <c r="H65" s="300">
        <v>7122239417.8600006</v>
      </c>
      <c r="I65" s="300">
        <v>4097692738.1299992</v>
      </c>
      <c r="J65" s="300">
        <v>16380402769.65</v>
      </c>
      <c r="K65" s="300">
        <v>5613392871.4899998</v>
      </c>
      <c r="L65" s="300">
        <v>4410010555.6700001</v>
      </c>
      <c r="M65" s="300">
        <v>6750000342.5999994</v>
      </c>
      <c r="N65" s="300">
        <v>7168884140.6499996</v>
      </c>
      <c r="O65" s="300">
        <v>4339494483.6599998</v>
      </c>
      <c r="P65" s="300">
        <v>6969040069.5700006</v>
      </c>
      <c r="Q65" s="300">
        <v>86466966158.790009</v>
      </c>
      <c r="R65" s="15">
        <v>0</v>
      </c>
      <c r="S65" s="15">
        <v>0</v>
      </c>
      <c r="T65" s="15">
        <v>0</v>
      </c>
      <c r="U65" s="15">
        <v>0</v>
      </c>
      <c r="V65" s="15">
        <v>0</v>
      </c>
      <c r="W65" s="15">
        <v>0</v>
      </c>
      <c r="X65" s="15">
        <v>0</v>
      </c>
      <c r="Y65" s="15">
        <v>0</v>
      </c>
      <c r="Z65" s="15">
        <v>0</v>
      </c>
      <c r="AA65" s="15">
        <v>0</v>
      </c>
      <c r="AB65" s="15">
        <v>0</v>
      </c>
      <c r="AC65" s="15">
        <v>0</v>
      </c>
      <c r="AD65" s="15">
        <v>0</v>
      </c>
      <c r="AE65" s="300">
        <f t="shared" si="1"/>
        <v>14945065215.369999</v>
      </c>
      <c r="AF65" s="300">
        <f t="shared" si="2"/>
        <v>2670926698.1200004</v>
      </c>
      <c r="AG65" s="300">
        <f t="shared" si="3"/>
        <v>5999816856.0199995</v>
      </c>
      <c r="AH65" s="300">
        <f t="shared" si="4"/>
        <v>7122239417.8600006</v>
      </c>
      <c r="AI65" s="300">
        <f t="shared" si="5"/>
        <v>4097692738.1299992</v>
      </c>
      <c r="AJ65" s="300">
        <f t="shared" si="6"/>
        <v>16380402769.65</v>
      </c>
      <c r="AK65" s="300">
        <f t="shared" si="7"/>
        <v>5613392871.4899998</v>
      </c>
      <c r="AL65" s="300">
        <f t="shared" si="8"/>
        <v>4410010555.6700001</v>
      </c>
      <c r="AM65" s="300">
        <f t="shared" si="9"/>
        <v>6750000342.5999994</v>
      </c>
      <c r="AN65" s="300">
        <f t="shared" si="10"/>
        <v>7168884140.6499996</v>
      </c>
      <c r="AO65" s="300">
        <f t="shared" si="11"/>
        <v>4339494483.6599998</v>
      </c>
      <c r="AP65" s="300">
        <f t="shared" si="12"/>
        <v>6969040069.5700006</v>
      </c>
      <c r="AQ65" s="300">
        <f t="shared" si="13"/>
        <v>86466966158.790009</v>
      </c>
    </row>
    <row r="66" spans="2:58" x14ac:dyDescent="0.25">
      <c r="B66" s="24" t="s">
        <v>196</v>
      </c>
      <c r="C66" s="301">
        <v>61740124715</v>
      </c>
      <c r="D66" s="301">
        <v>39926392150.709999</v>
      </c>
      <c r="E66" s="301">
        <v>5084444414.4800005</v>
      </c>
      <c r="F66" s="301">
        <v>1681272547.3799999</v>
      </c>
      <c r="G66" s="301">
        <v>582355625.63</v>
      </c>
      <c r="H66" s="301">
        <v>2986317643.0900002</v>
      </c>
      <c r="I66" s="301">
        <v>2588932171.3499999</v>
      </c>
      <c r="J66" s="301">
        <v>4642035557.999999</v>
      </c>
      <c r="K66" s="301">
        <v>4667588414.2699995</v>
      </c>
      <c r="L66" s="301">
        <v>3593375901.5099998</v>
      </c>
      <c r="M66" s="301">
        <v>1487727755.3699999</v>
      </c>
      <c r="N66" s="301">
        <v>3164259235.5799999</v>
      </c>
      <c r="O66" s="301">
        <v>2633192174.6999993</v>
      </c>
      <c r="P66" s="301">
        <v>5151199012.2400007</v>
      </c>
      <c r="Q66" s="301">
        <v>38262700453.599998</v>
      </c>
      <c r="R66" s="256">
        <v>0</v>
      </c>
      <c r="S66" s="256">
        <v>0</v>
      </c>
      <c r="T66" s="108">
        <v>0</v>
      </c>
      <c r="U66" s="108">
        <v>0</v>
      </c>
      <c r="V66" s="108">
        <v>0</v>
      </c>
      <c r="W66" s="108">
        <v>0</v>
      </c>
      <c r="X66" s="108">
        <v>0</v>
      </c>
      <c r="Y66" s="108">
        <v>0</v>
      </c>
      <c r="Z66" s="108">
        <v>0</v>
      </c>
      <c r="AA66" s="108">
        <v>0</v>
      </c>
      <c r="AB66" s="108">
        <v>0</v>
      </c>
      <c r="AC66" s="108">
        <v>0</v>
      </c>
      <c r="AD66" s="108">
        <v>0</v>
      </c>
      <c r="AE66" s="302">
        <f t="shared" si="1"/>
        <v>5084444414.4800005</v>
      </c>
      <c r="AF66" s="302">
        <f t="shared" si="2"/>
        <v>1681272547.3799999</v>
      </c>
      <c r="AG66" s="302">
        <f t="shared" si="3"/>
        <v>582355625.63</v>
      </c>
      <c r="AH66" s="302">
        <f t="shared" si="4"/>
        <v>2986317643.0900002</v>
      </c>
      <c r="AI66" s="302">
        <f t="shared" si="5"/>
        <v>2588932171.3499999</v>
      </c>
      <c r="AJ66" s="302">
        <f t="shared" si="6"/>
        <v>4642035557.999999</v>
      </c>
      <c r="AK66" s="302">
        <f t="shared" si="7"/>
        <v>4667588414.2699995</v>
      </c>
      <c r="AL66" s="302">
        <f t="shared" si="8"/>
        <v>3593375901.5099998</v>
      </c>
      <c r="AM66" s="302">
        <f t="shared" si="9"/>
        <v>1487727755.3699999</v>
      </c>
      <c r="AN66" s="302">
        <f t="shared" si="10"/>
        <v>3164259235.5799999</v>
      </c>
      <c r="AO66" s="302">
        <f t="shared" si="11"/>
        <v>2633192174.6999993</v>
      </c>
      <c r="AP66" s="302">
        <f t="shared" si="12"/>
        <v>5151199012.2400007</v>
      </c>
      <c r="AQ66" s="302">
        <f t="shared" si="13"/>
        <v>38262700453.599998</v>
      </c>
    </row>
    <row r="67" spans="2:58" x14ac:dyDescent="0.25">
      <c r="B67" s="24" t="s">
        <v>197</v>
      </c>
      <c r="C67" s="301">
        <v>51573610000</v>
      </c>
      <c r="D67" s="301">
        <v>48207937141.290001</v>
      </c>
      <c r="E67" s="301">
        <v>9828965816.5100002</v>
      </c>
      <c r="F67" s="301">
        <v>896385150.55999994</v>
      </c>
      <c r="G67" s="301">
        <v>5355265818.0900002</v>
      </c>
      <c r="H67" s="301">
        <v>4115685302.6600003</v>
      </c>
      <c r="I67" s="301">
        <v>1480174974.5400002</v>
      </c>
      <c r="J67" s="301">
        <v>11663583866.429998</v>
      </c>
      <c r="K67" s="301">
        <v>929849261.76999998</v>
      </c>
      <c r="L67" s="301">
        <v>769298102.11000013</v>
      </c>
      <c r="M67" s="301">
        <v>5257655551.5599995</v>
      </c>
      <c r="N67" s="301">
        <v>3967447559.1699996</v>
      </c>
      <c r="O67" s="301">
        <v>1660235488.1199999</v>
      </c>
      <c r="P67" s="301">
        <v>1743109785.0500002</v>
      </c>
      <c r="Q67" s="301">
        <v>47667656676.57</v>
      </c>
      <c r="R67" s="256">
        <v>0</v>
      </c>
      <c r="S67" s="256">
        <v>0</v>
      </c>
      <c r="T67" s="108">
        <v>0</v>
      </c>
      <c r="U67" s="108">
        <v>0</v>
      </c>
      <c r="V67" s="108">
        <v>0</v>
      </c>
      <c r="W67" s="108">
        <v>0</v>
      </c>
      <c r="X67" s="108">
        <v>0</v>
      </c>
      <c r="Y67" s="108">
        <v>0</v>
      </c>
      <c r="Z67" s="108">
        <v>0</v>
      </c>
      <c r="AA67" s="108">
        <v>0</v>
      </c>
      <c r="AB67" s="108">
        <v>0</v>
      </c>
      <c r="AC67" s="108">
        <v>0</v>
      </c>
      <c r="AD67" s="108">
        <v>0</v>
      </c>
      <c r="AE67" s="302">
        <f t="shared" si="1"/>
        <v>9828965816.5100002</v>
      </c>
      <c r="AF67" s="302">
        <f t="shared" si="2"/>
        <v>896385150.55999994</v>
      </c>
      <c r="AG67" s="302">
        <f t="shared" si="3"/>
        <v>5355265818.0900002</v>
      </c>
      <c r="AH67" s="302">
        <f t="shared" si="4"/>
        <v>4115685302.6600003</v>
      </c>
      <c r="AI67" s="302">
        <f t="shared" si="5"/>
        <v>1480174974.5400002</v>
      </c>
      <c r="AJ67" s="302">
        <f t="shared" si="6"/>
        <v>11663583866.429998</v>
      </c>
      <c r="AK67" s="302">
        <f t="shared" si="7"/>
        <v>929849261.76999998</v>
      </c>
      <c r="AL67" s="302">
        <f t="shared" si="8"/>
        <v>769298102.11000013</v>
      </c>
      <c r="AM67" s="302">
        <f t="shared" si="9"/>
        <v>5257655551.5599995</v>
      </c>
      <c r="AN67" s="302">
        <f t="shared" si="10"/>
        <v>3967447559.1699996</v>
      </c>
      <c r="AO67" s="302">
        <f t="shared" si="11"/>
        <v>1660235488.1199999</v>
      </c>
      <c r="AP67" s="302">
        <f t="shared" si="12"/>
        <v>1743109785.0500002</v>
      </c>
      <c r="AQ67" s="302">
        <f t="shared" si="13"/>
        <v>47667656676.57</v>
      </c>
    </row>
    <row r="68" spans="2:58" x14ac:dyDescent="0.25">
      <c r="B68" s="24" t="s">
        <v>198</v>
      </c>
      <c r="C68" s="301">
        <v>1551690000</v>
      </c>
      <c r="D68" s="301">
        <v>588073515</v>
      </c>
      <c r="E68" s="301">
        <v>31654984.379999999</v>
      </c>
      <c r="F68" s="301">
        <v>93269000.179999992</v>
      </c>
      <c r="G68" s="301">
        <v>62195412.299999997</v>
      </c>
      <c r="H68" s="301">
        <v>20236472.109999999</v>
      </c>
      <c r="I68" s="301">
        <v>28585592.240000002</v>
      </c>
      <c r="J68" s="301">
        <v>74783345.219999999</v>
      </c>
      <c r="K68" s="301">
        <v>15955195.449999996</v>
      </c>
      <c r="L68" s="301">
        <v>47336552.050000004</v>
      </c>
      <c r="M68" s="301">
        <v>4617035.67</v>
      </c>
      <c r="N68" s="301">
        <v>37177345.899999999</v>
      </c>
      <c r="O68" s="301">
        <v>46066820.840000004</v>
      </c>
      <c r="P68" s="301">
        <v>74731272.280000001</v>
      </c>
      <c r="Q68" s="301">
        <v>536609028.61999989</v>
      </c>
      <c r="R68" s="256">
        <v>0</v>
      </c>
      <c r="S68" s="256">
        <v>0</v>
      </c>
      <c r="T68" s="108">
        <v>0</v>
      </c>
      <c r="U68" s="108">
        <v>0</v>
      </c>
      <c r="V68" s="108">
        <v>0</v>
      </c>
      <c r="W68" s="108">
        <v>0</v>
      </c>
      <c r="X68" s="108">
        <v>0</v>
      </c>
      <c r="Y68" s="108">
        <v>0</v>
      </c>
      <c r="Z68" s="108">
        <v>0</v>
      </c>
      <c r="AA68" s="108">
        <v>0</v>
      </c>
      <c r="AB68" s="108">
        <v>0</v>
      </c>
      <c r="AC68" s="108">
        <v>0</v>
      </c>
      <c r="AD68" s="108">
        <v>0</v>
      </c>
      <c r="AE68" s="302">
        <f t="shared" si="1"/>
        <v>31654984.379999999</v>
      </c>
      <c r="AF68" s="302">
        <f t="shared" si="2"/>
        <v>93269000.179999992</v>
      </c>
      <c r="AG68" s="302">
        <f t="shared" si="3"/>
        <v>62195412.299999997</v>
      </c>
      <c r="AH68" s="302">
        <f t="shared" si="4"/>
        <v>20236472.109999999</v>
      </c>
      <c r="AI68" s="302">
        <f t="shared" si="5"/>
        <v>28585592.240000002</v>
      </c>
      <c r="AJ68" s="302">
        <f t="shared" si="6"/>
        <v>74783345.219999999</v>
      </c>
      <c r="AK68" s="302">
        <f t="shared" si="7"/>
        <v>15955195.449999996</v>
      </c>
      <c r="AL68" s="302">
        <f t="shared" si="8"/>
        <v>47336552.050000004</v>
      </c>
      <c r="AM68" s="302">
        <f t="shared" si="9"/>
        <v>4617035.67</v>
      </c>
      <c r="AN68" s="302">
        <f t="shared" si="10"/>
        <v>37177345.899999999</v>
      </c>
      <c r="AO68" s="302">
        <f t="shared" si="11"/>
        <v>46066820.840000004</v>
      </c>
      <c r="AP68" s="302">
        <f t="shared" si="12"/>
        <v>74731272.280000001</v>
      </c>
      <c r="AQ68" s="302">
        <f t="shared" si="13"/>
        <v>536609028.61999989</v>
      </c>
      <c r="AR68" s="117"/>
      <c r="AS68" s="117"/>
      <c r="AT68" s="117"/>
      <c r="AU68" s="117"/>
      <c r="AV68" s="117"/>
      <c r="AW68" s="117"/>
      <c r="AX68" s="117"/>
      <c r="AY68" s="117"/>
      <c r="AZ68" s="117"/>
      <c r="BA68" s="117"/>
      <c r="BB68" s="117"/>
      <c r="BC68" s="117"/>
      <c r="BD68" s="117"/>
      <c r="BE68" s="117"/>
      <c r="BF68" s="117"/>
    </row>
    <row r="69" spans="2:58" x14ac:dyDescent="0.25">
      <c r="B69" s="155" t="s">
        <v>128</v>
      </c>
      <c r="C69" s="305">
        <v>624407045081</v>
      </c>
      <c r="D69" s="305">
        <f>+D65+D60+D50+D43+D35+D25+D15+D9</f>
        <v>639961848069.17004</v>
      </c>
      <c r="E69" s="306">
        <v>44799598998.290001</v>
      </c>
      <c r="F69" s="306">
        <v>47710616734.660011</v>
      </c>
      <c r="G69" s="306">
        <v>48815907559.359993</v>
      </c>
      <c r="H69" s="306">
        <v>40570546511.230011</v>
      </c>
      <c r="I69" s="306">
        <v>42993941973.599998</v>
      </c>
      <c r="J69" s="306">
        <v>57213550184.200012</v>
      </c>
      <c r="K69" s="306">
        <v>40437343820.409988</v>
      </c>
      <c r="L69" s="306">
        <v>44252810300.629997</v>
      </c>
      <c r="M69" s="306">
        <v>44394940088.749992</v>
      </c>
      <c r="N69" s="306">
        <v>40930087881.770004</v>
      </c>
      <c r="O69" s="306">
        <v>48015387529.670013</v>
      </c>
      <c r="P69" s="306">
        <v>112195747531.89999</v>
      </c>
      <c r="Q69" s="306">
        <v>612330479114.46997</v>
      </c>
      <c r="R69" s="257"/>
      <c r="S69" s="307">
        <v>1040335600.0000001</v>
      </c>
      <c r="T69" s="308">
        <v>2832410347.3200002</v>
      </c>
      <c r="U69" s="308">
        <v>168102480</v>
      </c>
      <c r="V69" s="308">
        <v>508148579.10999995</v>
      </c>
      <c r="W69" s="308">
        <v>515493047.03999984</v>
      </c>
      <c r="X69" s="308">
        <v>110216891.02</v>
      </c>
      <c r="Y69" s="308">
        <v>1161419839.05</v>
      </c>
      <c r="Z69" s="308">
        <v>1713799928.9999998</v>
      </c>
      <c r="AA69" s="308">
        <v>950629522.13999999</v>
      </c>
      <c r="AB69" s="308">
        <v>1060521929.54</v>
      </c>
      <c r="AC69" s="308">
        <v>1557080100.7</v>
      </c>
      <c r="AD69" s="308">
        <v>11618158264.920002</v>
      </c>
      <c r="AE69" s="317">
        <f>E69+R69</f>
        <v>44799598998.290001</v>
      </c>
      <c r="AF69" s="317">
        <f t="shared" si="2"/>
        <v>48750952334.660011</v>
      </c>
      <c r="AG69" s="317">
        <f t="shared" si="3"/>
        <v>51648317906.679993</v>
      </c>
      <c r="AH69" s="317">
        <f t="shared" si="4"/>
        <v>40738648991.230011</v>
      </c>
      <c r="AI69" s="317">
        <f t="shared" si="5"/>
        <v>43502090552.709999</v>
      </c>
      <c r="AJ69" s="317">
        <f t="shared" si="6"/>
        <v>57729043231.240013</v>
      </c>
      <c r="AK69" s="317">
        <f t="shared" si="7"/>
        <v>40547560711.429985</v>
      </c>
      <c r="AL69" s="317">
        <f t="shared" si="8"/>
        <v>45414230139.68</v>
      </c>
      <c r="AM69" s="317">
        <f t="shared" si="9"/>
        <v>46108740017.749992</v>
      </c>
      <c r="AN69" s="317">
        <f t="shared" si="10"/>
        <v>41880717403.910004</v>
      </c>
      <c r="AO69" s="317">
        <f t="shared" si="11"/>
        <v>49075909459.210014</v>
      </c>
      <c r="AP69" s="317">
        <f t="shared" si="12"/>
        <v>113752827632.59999</v>
      </c>
      <c r="AQ69" s="317">
        <f t="shared" si="13"/>
        <v>623948637379.39001</v>
      </c>
    </row>
    <row r="70" spans="2:58" x14ac:dyDescent="0.25">
      <c r="B70" s="24"/>
      <c r="C70" s="17"/>
      <c r="D70" s="17"/>
      <c r="E70" s="29"/>
      <c r="F70" s="29"/>
      <c r="G70" s="29"/>
      <c r="H70" s="29"/>
      <c r="I70" s="29"/>
      <c r="J70" s="29"/>
      <c r="K70" s="29"/>
      <c r="L70" s="29"/>
      <c r="M70" s="29"/>
      <c r="N70" s="29"/>
      <c r="O70" s="29"/>
      <c r="P70" s="29"/>
      <c r="Q70" s="29"/>
      <c r="R70" s="90"/>
      <c r="S70" s="90"/>
      <c r="T70" s="106"/>
      <c r="U70" s="106"/>
      <c r="V70" s="106"/>
      <c r="W70" s="106"/>
      <c r="X70" s="106"/>
      <c r="Y70" s="106"/>
      <c r="Z70" s="106"/>
      <c r="AA70" s="106"/>
      <c r="AB70" s="106"/>
      <c r="AC70" s="106"/>
      <c r="AD70" s="106"/>
      <c r="AE70" s="201"/>
      <c r="AF70" s="201"/>
      <c r="AG70" s="201"/>
      <c r="AH70" s="201"/>
      <c r="AI70" s="201"/>
      <c r="AJ70" s="201"/>
      <c r="AK70" s="201"/>
      <c r="AL70" s="201"/>
      <c r="AM70" s="201"/>
      <c r="AN70" s="201"/>
      <c r="AO70" s="201"/>
      <c r="AP70" s="201"/>
      <c r="AQ70" s="201"/>
      <c r="AR70" s="118"/>
      <c r="AS70" s="118"/>
      <c r="AT70" s="118"/>
      <c r="AU70" s="118"/>
      <c r="AV70" s="118"/>
      <c r="AW70" s="118"/>
      <c r="AX70" s="118"/>
      <c r="AY70" s="118"/>
      <c r="AZ70" s="118"/>
      <c r="BA70" s="118"/>
      <c r="BB70" s="118"/>
      <c r="BC70" s="118"/>
      <c r="BD70" s="118"/>
    </row>
    <row r="71" spans="2:58" x14ac:dyDescent="0.25">
      <c r="B71" s="155" t="s">
        <v>69</v>
      </c>
      <c r="C71" s="255"/>
      <c r="D71" s="255"/>
      <c r="E71" s="13"/>
      <c r="F71" s="13"/>
      <c r="G71" s="13"/>
      <c r="H71" s="13"/>
      <c r="I71" s="13"/>
      <c r="J71" s="13"/>
      <c r="K71" s="13"/>
      <c r="L71" s="13"/>
      <c r="M71" s="13"/>
      <c r="N71" s="13"/>
      <c r="O71" s="13"/>
      <c r="P71" s="13"/>
      <c r="Q71" s="13"/>
      <c r="R71" s="258"/>
      <c r="S71" s="258"/>
      <c r="T71" s="107"/>
      <c r="U71" s="107"/>
      <c r="V71" s="107"/>
      <c r="W71" s="107"/>
      <c r="X71" s="107"/>
      <c r="Y71" s="107"/>
      <c r="Z71" s="107"/>
      <c r="AA71" s="107"/>
      <c r="AB71" s="107"/>
      <c r="AC71" s="107"/>
      <c r="AD71" s="107"/>
      <c r="AE71" s="317"/>
      <c r="AF71" s="317"/>
      <c r="AG71" s="317"/>
      <c r="AH71" s="317"/>
      <c r="AI71" s="317"/>
      <c r="AJ71" s="317"/>
      <c r="AK71" s="317"/>
      <c r="AL71" s="317"/>
      <c r="AM71" s="317"/>
      <c r="AN71" s="317"/>
      <c r="AO71" s="317"/>
      <c r="AP71" s="317"/>
      <c r="AQ71" s="317"/>
    </row>
    <row r="72" spans="2:58" x14ac:dyDescent="0.25">
      <c r="B72" s="26" t="s">
        <v>199</v>
      </c>
      <c r="C72" s="300">
        <v>5040059952</v>
      </c>
      <c r="D72" s="300">
        <v>5040059952</v>
      </c>
      <c r="E72" s="15">
        <v>0</v>
      </c>
      <c r="F72" s="300">
        <v>166666666</v>
      </c>
      <c r="G72" s="300">
        <v>827377349.96000004</v>
      </c>
      <c r="H72" s="300">
        <v>1340841674.53</v>
      </c>
      <c r="I72" s="300">
        <v>749999999</v>
      </c>
      <c r="J72" s="300">
        <v>83333333</v>
      </c>
      <c r="K72" s="300">
        <v>333333332</v>
      </c>
      <c r="L72" s="300">
        <v>166666666</v>
      </c>
      <c r="M72" s="300">
        <v>166666666</v>
      </c>
      <c r="N72" s="300">
        <v>166666666</v>
      </c>
      <c r="O72" s="300">
        <v>840188128.62</v>
      </c>
      <c r="P72" s="300">
        <v>166666666</v>
      </c>
      <c r="Q72" s="300">
        <v>5008407147.1099997</v>
      </c>
      <c r="R72" s="15">
        <v>0</v>
      </c>
      <c r="S72" s="15">
        <v>0</v>
      </c>
      <c r="T72" s="15">
        <v>0</v>
      </c>
      <c r="U72" s="15">
        <v>0</v>
      </c>
      <c r="V72" s="15">
        <v>0</v>
      </c>
      <c r="W72" s="15">
        <v>0</v>
      </c>
      <c r="X72" s="15">
        <v>0</v>
      </c>
      <c r="Y72" s="15">
        <v>0</v>
      </c>
      <c r="Z72" s="15">
        <v>0</v>
      </c>
      <c r="AA72" s="15">
        <v>0</v>
      </c>
      <c r="AB72" s="15">
        <v>0</v>
      </c>
      <c r="AC72" s="15">
        <v>0</v>
      </c>
      <c r="AD72" s="15">
        <v>0</v>
      </c>
      <c r="AE72" s="222">
        <f>E72+R72</f>
        <v>0</v>
      </c>
      <c r="AF72" s="300">
        <f t="shared" ref="AF72:AQ87" si="16">F72+S72</f>
        <v>166666666</v>
      </c>
      <c r="AG72" s="300">
        <f t="shared" si="16"/>
        <v>827377349.96000004</v>
      </c>
      <c r="AH72" s="300">
        <f t="shared" si="16"/>
        <v>1340841674.53</v>
      </c>
      <c r="AI72" s="300">
        <f t="shared" si="16"/>
        <v>749999999</v>
      </c>
      <c r="AJ72" s="300">
        <f t="shared" si="16"/>
        <v>83333333</v>
      </c>
      <c r="AK72" s="300">
        <f t="shared" si="16"/>
        <v>333333332</v>
      </c>
      <c r="AL72" s="300">
        <f t="shared" si="16"/>
        <v>166666666</v>
      </c>
      <c r="AM72" s="300">
        <f t="shared" si="16"/>
        <v>166666666</v>
      </c>
      <c r="AN72" s="300">
        <f t="shared" si="16"/>
        <v>166666666</v>
      </c>
      <c r="AO72" s="300">
        <f t="shared" si="16"/>
        <v>840188128.62</v>
      </c>
      <c r="AP72" s="300">
        <f t="shared" si="16"/>
        <v>166666666</v>
      </c>
      <c r="AQ72" s="300">
        <f t="shared" si="16"/>
        <v>5008407147.1099997</v>
      </c>
    </row>
    <row r="73" spans="2:58" x14ac:dyDescent="0.25">
      <c r="B73" s="25" t="s">
        <v>245</v>
      </c>
      <c r="C73" s="309">
        <v>5040059952</v>
      </c>
      <c r="D73" s="309">
        <v>5040059952</v>
      </c>
      <c r="E73" s="30">
        <v>0</v>
      </c>
      <c r="F73" s="309">
        <v>166666666</v>
      </c>
      <c r="G73" s="309">
        <v>827377349.96000004</v>
      </c>
      <c r="H73" s="309">
        <v>1340841674.53</v>
      </c>
      <c r="I73" s="309">
        <v>749999999</v>
      </c>
      <c r="J73" s="309">
        <v>83333333</v>
      </c>
      <c r="K73" s="309">
        <v>333333332</v>
      </c>
      <c r="L73" s="309">
        <v>166666666</v>
      </c>
      <c r="M73" s="309">
        <v>166666666</v>
      </c>
      <c r="N73" s="309">
        <v>166666666</v>
      </c>
      <c r="O73" s="309">
        <v>840188128.62</v>
      </c>
      <c r="P73" s="309">
        <v>166666666</v>
      </c>
      <c r="Q73" s="309">
        <v>5008407147.1099997</v>
      </c>
      <c r="R73" s="110">
        <v>0</v>
      </c>
      <c r="S73" s="110">
        <v>0</v>
      </c>
      <c r="T73" s="110">
        <v>0</v>
      </c>
      <c r="U73" s="110">
        <v>0</v>
      </c>
      <c r="V73" s="110">
        <v>0</v>
      </c>
      <c r="W73" s="110">
        <v>0</v>
      </c>
      <c r="X73" s="110">
        <v>0</v>
      </c>
      <c r="Y73" s="110">
        <v>0</v>
      </c>
      <c r="Z73" s="110">
        <v>0</v>
      </c>
      <c r="AA73" s="110">
        <v>0</v>
      </c>
      <c r="AB73" s="110">
        <v>0</v>
      </c>
      <c r="AC73" s="110">
        <v>0</v>
      </c>
      <c r="AD73" s="110">
        <v>0</v>
      </c>
      <c r="AE73" s="142">
        <f t="shared" ref="AE73:AQ96" si="17">E73+R73</f>
        <v>0</v>
      </c>
      <c r="AF73" s="318">
        <f t="shared" si="16"/>
        <v>166666666</v>
      </c>
      <c r="AG73" s="318">
        <f t="shared" si="16"/>
        <v>827377349.96000004</v>
      </c>
      <c r="AH73" s="318">
        <f t="shared" si="16"/>
        <v>1340841674.53</v>
      </c>
      <c r="AI73" s="318">
        <f t="shared" si="16"/>
        <v>749999999</v>
      </c>
      <c r="AJ73" s="318">
        <f t="shared" si="16"/>
        <v>83333333</v>
      </c>
      <c r="AK73" s="318">
        <f t="shared" si="16"/>
        <v>333333332</v>
      </c>
      <c r="AL73" s="318">
        <f t="shared" si="16"/>
        <v>166666666</v>
      </c>
      <c r="AM73" s="318">
        <f t="shared" si="16"/>
        <v>166666666</v>
      </c>
      <c r="AN73" s="318">
        <f t="shared" si="16"/>
        <v>166666666</v>
      </c>
      <c r="AO73" s="318">
        <f t="shared" si="16"/>
        <v>840188128.62</v>
      </c>
      <c r="AP73" s="318">
        <f t="shared" si="16"/>
        <v>166666666</v>
      </c>
      <c r="AQ73" s="318">
        <f t="shared" si="16"/>
        <v>5008407147.1099997</v>
      </c>
    </row>
    <row r="74" spans="2:58" x14ac:dyDescent="0.25">
      <c r="B74" s="111" t="s">
        <v>212</v>
      </c>
      <c r="C74" s="310">
        <v>5040059952</v>
      </c>
      <c r="D74" s="310">
        <v>5040059952</v>
      </c>
      <c r="E74" s="115">
        <v>0</v>
      </c>
      <c r="F74" s="310">
        <v>166666666</v>
      </c>
      <c r="G74" s="310">
        <v>827377349.96000004</v>
      </c>
      <c r="H74" s="310">
        <v>1340841674.53</v>
      </c>
      <c r="I74" s="310">
        <v>749999999</v>
      </c>
      <c r="J74" s="310">
        <v>83333333</v>
      </c>
      <c r="K74" s="310">
        <v>333333332</v>
      </c>
      <c r="L74" s="310">
        <v>166666666</v>
      </c>
      <c r="M74" s="310">
        <v>166666666</v>
      </c>
      <c r="N74" s="310">
        <v>166666666</v>
      </c>
      <c r="O74" s="310">
        <v>840188128.62</v>
      </c>
      <c r="P74" s="310">
        <v>166666666</v>
      </c>
      <c r="Q74" s="310">
        <v>5008407147.1099997</v>
      </c>
      <c r="R74" s="113">
        <v>0</v>
      </c>
      <c r="S74" s="113">
        <v>0</v>
      </c>
      <c r="T74" s="113">
        <v>0</v>
      </c>
      <c r="U74" s="113"/>
      <c r="V74" s="113">
        <v>0</v>
      </c>
      <c r="W74" s="113">
        <v>0</v>
      </c>
      <c r="X74" s="113">
        <v>0</v>
      </c>
      <c r="Y74" s="113">
        <v>0</v>
      </c>
      <c r="Z74" s="113">
        <v>0</v>
      </c>
      <c r="AA74" s="113">
        <v>0</v>
      </c>
      <c r="AB74" s="113">
        <v>0</v>
      </c>
      <c r="AC74" s="113">
        <v>0</v>
      </c>
      <c r="AD74" s="113">
        <v>0</v>
      </c>
      <c r="AE74" s="186">
        <f t="shared" si="17"/>
        <v>0</v>
      </c>
      <c r="AF74" s="319">
        <f t="shared" si="16"/>
        <v>166666666</v>
      </c>
      <c r="AG74" s="319">
        <f t="shared" si="16"/>
        <v>827377349.96000004</v>
      </c>
      <c r="AH74" s="319">
        <f t="shared" si="16"/>
        <v>1340841674.53</v>
      </c>
      <c r="AI74" s="319">
        <f t="shared" si="16"/>
        <v>749999999</v>
      </c>
      <c r="AJ74" s="319">
        <f t="shared" si="16"/>
        <v>83333333</v>
      </c>
      <c r="AK74" s="319">
        <f t="shared" si="16"/>
        <v>333333332</v>
      </c>
      <c r="AL74" s="319">
        <f t="shared" si="16"/>
        <v>166666666</v>
      </c>
      <c r="AM74" s="319">
        <f t="shared" si="16"/>
        <v>166666666</v>
      </c>
      <c r="AN74" s="319">
        <f t="shared" si="16"/>
        <v>166666666</v>
      </c>
      <c r="AO74" s="319">
        <f t="shared" si="16"/>
        <v>840188128.62</v>
      </c>
      <c r="AP74" s="319">
        <f t="shared" si="16"/>
        <v>166666666</v>
      </c>
      <c r="AQ74" s="319">
        <f t="shared" si="16"/>
        <v>5008407147.1099997</v>
      </c>
    </row>
    <row r="75" spans="2:58" x14ac:dyDescent="0.25">
      <c r="B75" s="114" t="s">
        <v>246</v>
      </c>
      <c r="C75" s="311">
        <v>2000000000</v>
      </c>
      <c r="D75" s="311">
        <v>3000000000</v>
      </c>
      <c r="E75" s="112">
        <v>0</v>
      </c>
      <c r="F75" s="311">
        <v>166666666</v>
      </c>
      <c r="G75" s="311">
        <v>666666666</v>
      </c>
      <c r="H75" s="311">
        <v>166666666</v>
      </c>
      <c r="I75" s="311">
        <v>749999999</v>
      </c>
      <c r="J75" s="311">
        <v>83333333</v>
      </c>
      <c r="K75" s="311">
        <v>333333332</v>
      </c>
      <c r="L75" s="311">
        <v>166666666</v>
      </c>
      <c r="M75" s="311">
        <v>166666666</v>
      </c>
      <c r="N75" s="311">
        <v>166666666</v>
      </c>
      <c r="O75" s="311">
        <v>166666666</v>
      </c>
      <c r="P75" s="311">
        <v>166666666</v>
      </c>
      <c r="Q75" s="311">
        <v>2999999992</v>
      </c>
      <c r="R75" s="113">
        <v>0</v>
      </c>
      <c r="S75" s="113">
        <v>0</v>
      </c>
      <c r="T75" s="113">
        <v>0</v>
      </c>
      <c r="U75" s="113">
        <v>0</v>
      </c>
      <c r="V75" s="113">
        <v>0</v>
      </c>
      <c r="W75" s="113">
        <v>0</v>
      </c>
      <c r="X75" s="113">
        <v>0</v>
      </c>
      <c r="Y75" s="113">
        <v>0</v>
      </c>
      <c r="Z75" s="113">
        <v>0</v>
      </c>
      <c r="AA75" s="113">
        <v>0</v>
      </c>
      <c r="AB75" s="113">
        <v>0</v>
      </c>
      <c r="AC75" s="113">
        <v>0</v>
      </c>
      <c r="AD75" s="113">
        <v>0</v>
      </c>
      <c r="AE75" s="323">
        <f t="shared" si="17"/>
        <v>0</v>
      </c>
      <c r="AF75" s="320">
        <f t="shared" si="16"/>
        <v>166666666</v>
      </c>
      <c r="AG75" s="320">
        <f t="shared" si="16"/>
        <v>666666666</v>
      </c>
      <c r="AH75" s="320">
        <f t="shared" si="16"/>
        <v>166666666</v>
      </c>
      <c r="AI75" s="320">
        <f t="shared" si="16"/>
        <v>749999999</v>
      </c>
      <c r="AJ75" s="320">
        <f t="shared" si="16"/>
        <v>83333333</v>
      </c>
      <c r="AK75" s="320">
        <f t="shared" si="16"/>
        <v>333333332</v>
      </c>
      <c r="AL75" s="320">
        <f t="shared" si="16"/>
        <v>166666666</v>
      </c>
      <c r="AM75" s="320">
        <f t="shared" si="16"/>
        <v>166666666</v>
      </c>
      <c r="AN75" s="320">
        <f t="shared" si="16"/>
        <v>166666666</v>
      </c>
      <c r="AO75" s="320">
        <f t="shared" si="16"/>
        <v>166666666</v>
      </c>
      <c r="AP75" s="320">
        <f t="shared" si="16"/>
        <v>166666666</v>
      </c>
      <c r="AQ75" s="320">
        <f t="shared" si="16"/>
        <v>2999999992</v>
      </c>
    </row>
    <row r="76" spans="2:58" x14ac:dyDescent="0.25">
      <c r="B76" s="25" t="s">
        <v>247</v>
      </c>
      <c r="C76" s="312">
        <v>3040059952</v>
      </c>
      <c r="D76" s="312">
        <v>2040059952</v>
      </c>
      <c r="E76" s="17">
        <v>0</v>
      </c>
      <c r="F76" s="17">
        <v>0</v>
      </c>
      <c r="G76" s="312">
        <v>160710683.96000001</v>
      </c>
      <c r="H76" s="312">
        <v>1174175008.53</v>
      </c>
      <c r="I76" s="17">
        <v>0</v>
      </c>
      <c r="J76" s="17">
        <v>0</v>
      </c>
      <c r="K76" s="17">
        <v>0</v>
      </c>
      <c r="L76" s="17">
        <v>0</v>
      </c>
      <c r="M76" s="17">
        <v>0</v>
      </c>
      <c r="N76" s="17">
        <v>0</v>
      </c>
      <c r="O76" s="312">
        <v>673521462.62</v>
      </c>
      <c r="P76" s="17">
        <v>0</v>
      </c>
      <c r="Q76" s="312">
        <v>2008407155.1100001</v>
      </c>
      <c r="R76" s="109">
        <v>0</v>
      </c>
      <c r="S76" s="109">
        <v>0</v>
      </c>
      <c r="T76" s="109">
        <v>0</v>
      </c>
      <c r="U76" s="109">
        <v>0</v>
      </c>
      <c r="V76" s="109">
        <v>0</v>
      </c>
      <c r="W76" s="109">
        <v>0</v>
      </c>
      <c r="X76" s="109">
        <v>0</v>
      </c>
      <c r="Y76" s="109">
        <v>0</v>
      </c>
      <c r="Z76" s="109">
        <v>0</v>
      </c>
      <c r="AA76" s="109">
        <v>0</v>
      </c>
      <c r="AB76" s="109">
        <v>0</v>
      </c>
      <c r="AC76" s="109">
        <v>0</v>
      </c>
      <c r="AD76" s="109">
        <v>0</v>
      </c>
      <c r="AE76" s="3">
        <f t="shared" si="17"/>
        <v>0</v>
      </c>
      <c r="AF76" s="3">
        <f t="shared" si="16"/>
        <v>0</v>
      </c>
      <c r="AG76" s="302">
        <f t="shared" si="16"/>
        <v>160710683.96000001</v>
      </c>
      <c r="AH76" s="302">
        <f t="shared" si="16"/>
        <v>1174175008.53</v>
      </c>
      <c r="AI76" s="3">
        <f t="shared" si="16"/>
        <v>0</v>
      </c>
      <c r="AJ76" s="3">
        <f t="shared" si="16"/>
        <v>0</v>
      </c>
      <c r="AK76" s="3">
        <f t="shared" si="16"/>
        <v>0</v>
      </c>
      <c r="AL76" s="3">
        <f t="shared" si="16"/>
        <v>0</v>
      </c>
      <c r="AM76" s="3">
        <f t="shared" si="16"/>
        <v>0</v>
      </c>
      <c r="AN76" s="3">
        <f t="shared" si="16"/>
        <v>0</v>
      </c>
      <c r="AO76" s="302">
        <f t="shared" si="16"/>
        <v>673521462.62</v>
      </c>
      <c r="AP76" s="302">
        <f t="shared" si="16"/>
        <v>0</v>
      </c>
      <c r="AQ76" s="302">
        <f t="shared" si="16"/>
        <v>2008407155.1100001</v>
      </c>
    </row>
    <row r="77" spans="2:58" x14ac:dyDescent="0.25">
      <c r="B77" s="26" t="s">
        <v>201</v>
      </c>
      <c r="C77" s="300">
        <v>81952266103</v>
      </c>
      <c r="D77" s="300">
        <v>111486091422.99998</v>
      </c>
      <c r="E77" s="300">
        <v>12208843903.07</v>
      </c>
      <c r="F77" s="300">
        <v>9984537480.0800018</v>
      </c>
      <c r="G77" s="300">
        <v>7054194654.4099998</v>
      </c>
      <c r="H77" s="300">
        <v>4172604362.9300003</v>
      </c>
      <c r="I77" s="300">
        <v>6197330593.1899986</v>
      </c>
      <c r="J77" s="300">
        <v>7777443614.4899998</v>
      </c>
      <c r="K77" s="300">
        <v>8665927013.3099995</v>
      </c>
      <c r="L77" s="300">
        <v>4075934663.6299996</v>
      </c>
      <c r="M77" s="300">
        <v>4917779013.0200005</v>
      </c>
      <c r="N77" s="300">
        <v>1263773058.2700002</v>
      </c>
      <c r="O77" s="300">
        <v>5631244696.3900003</v>
      </c>
      <c r="P77" s="300">
        <v>9609057660.8600006</v>
      </c>
      <c r="Q77" s="300">
        <v>81558670713.649994</v>
      </c>
      <c r="R77" s="15"/>
      <c r="S77" s="15"/>
      <c r="T77" s="15">
        <v>0</v>
      </c>
      <c r="U77" s="15">
        <v>0</v>
      </c>
      <c r="V77" s="15">
        <v>0</v>
      </c>
      <c r="W77" s="15">
        <v>0</v>
      </c>
      <c r="X77" s="15">
        <v>0</v>
      </c>
      <c r="Y77" s="15">
        <v>0</v>
      </c>
      <c r="Z77" s="15">
        <v>0</v>
      </c>
      <c r="AA77" s="15">
        <v>0</v>
      </c>
      <c r="AB77" s="15">
        <v>0</v>
      </c>
      <c r="AC77" s="15">
        <v>0</v>
      </c>
      <c r="AD77" s="15">
        <v>0</v>
      </c>
      <c r="AE77" s="300">
        <f>E77+R77</f>
        <v>12208843903.07</v>
      </c>
      <c r="AF77" s="300">
        <f t="shared" si="16"/>
        <v>9984537480.0800018</v>
      </c>
      <c r="AG77" s="300">
        <f t="shared" si="16"/>
        <v>7054194654.4099998</v>
      </c>
      <c r="AH77" s="300">
        <f t="shared" si="16"/>
        <v>4172604362.9300003</v>
      </c>
      <c r="AI77" s="300">
        <f t="shared" si="16"/>
        <v>6197330593.1899986</v>
      </c>
      <c r="AJ77" s="300">
        <f t="shared" si="16"/>
        <v>7777443614.4899998</v>
      </c>
      <c r="AK77" s="300">
        <f t="shared" si="16"/>
        <v>8665927013.3099995</v>
      </c>
      <c r="AL77" s="300">
        <f t="shared" si="16"/>
        <v>4075934663.6299996</v>
      </c>
      <c r="AM77" s="300">
        <f t="shared" si="16"/>
        <v>4917779013.0200005</v>
      </c>
      <c r="AN77" s="300">
        <f t="shared" si="16"/>
        <v>1263773058.2700002</v>
      </c>
      <c r="AO77" s="300">
        <f t="shared" si="16"/>
        <v>5631244696.3900003</v>
      </c>
      <c r="AP77" s="300">
        <f t="shared" si="16"/>
        <v>9609057660.8600006</v>
      </c>
      <c r="AQ77" s="300">
        <f t="shared" si="16"/>
        <v>81558670713.649994</v>
      </c>
    </row>
    <row r="78" spans="2:58" x14ac:dyDescent="0.25">
      <c r="B78" s="25" t="s">
        <v>248</v>
      </c>
      <c r="C78" s="309">
        <v>81952266103</v>
      </c>
      <c r="D78" s="309">
        <v>111053508066.99001</v>
      </c>
      <c r="E78" s="309">
        <v>12208843903.07</v>
      </c>
      <c r="F78" s="309">
        <v>9984537480.0800018</v>
      </c>
      <c r="G78" s="309">
        <v>7054194654.4099998</v>
      </c>
      <c r="H78" s="309">
        <v>4172604362.9300003</v>
      </c>
      <c r="I78" s="309">
        <v>6085323593.1899986</v>
      </c>
      <c r="J78" s="309">
        <v>7665436614.4899998</v>
      </c>
      <c r="K78" s="309">
        <v>8609401985.3699989</v>
      </c>
      <c r="L78" s="309">
        <v>3963927663.6299996</v>
      </c>
      <c r="M78" s="309">
        <v>4917779013.0200005</v>
      </c>
      <c r="N78" s="309">
        <v>1263773058.2700002</v>
      </c>
      <c r="O78" s="309">
        <v>5595738391.5500002</v>
      </c>
      <c r="P78" s="309">
        <v>9609057660.8600006</v>
      </c>
      <c r="Q78" s="309">
        <v>81130618380.86998</v>
      </c>
      <c r="R78" s="110">
        <v>0</v>
      </c>
      <c r="S78" s="110">
        <v>0</v>
      </c>
      <c r="T78" s="110">
        <v>0</v>
      </c>
      <c r="U78" s="110">
        <v>0</v>
      </c>
      <c r="V78" s="110">
        <v>0</v>
      </c>
      <c r="W78" s="110">
        <v>0</v>
      </c>
      <c r="X78" s="110">
        <v>0</v>
      </c>
      <c r="Y78" s="110">
        <v>0</v>
      </c>
      <c r="Z78" s="110">
        <v>0</v>
      </c>
      <c r="AA78" s="110">
        <v>0</v>
      </c>
      <c r="AB78" s="110">
        <v>0</v>
      </c>
      <c r="AC78" s="110">
        <v>0</v>
      </c>
      <c r="AD78" s="110">
        <v>0</v>
      </c>
      <c r="AE78" s="318">
        <f t="shared" si="17"/>
        <v>12208843903.07</v>
      </c>
      <c r="AF78" s="318">
        <f t="shared" si="16"/>
        <v>9984537480.0800018</v>
      </c>
      <c r="AG78" s="318">
        <f t="shared" si="16"/>
        <v>7054194654.4099998</v>
      </c>
      <c r="AH78" s="318">
        <f t="shared" si="16"/>
        <v>4172604362.9300003</v>
      </c>
      <c r="AI78" s="318">
        <f t="shared" si="16"/>
        <v>6085323593.1899986</v>
      </c>
      <c r="AJ78" s="318">
        <f t="shared" si="16"/>
        <v>7665436614.4899998</v>
      </c>
      <c r="AK78" s="318">
        <f t="shared" si="16"/>
        <v>8609401985.3699989</v>
      </c>
      <c r="AL78" s="318">
        <f t="shared" si="16"/>
        <v>3963927663.6299996</v>
      </c>
      <c r="AM78" s="318">
        <f t="shared" si="16"/>
        <v>4917779013.0200005</v>
      </c>
      <c r="AN78" s="318">
        <f t="shared" si="16"/>
        <v>1263773058.2700002</v>
      </c>
      <c r="AO78" s="318">
        <f t="shared" si="16"/>
        <v>5595738391.5500002</v>
      </c>
      <c r="AP78" s="318">
        <f t="shared" si="16"/>
        <v>9609057660.8600006</v>
      </c>
      <c r="AQ78" s="318">
        <f t="shared" si="16"/>
        <v>81130618380.86998</v>
      </c>
    </row>
    <row r="79" spans="2:58" x14ac:dyDescent="0.25">
      <c r="B79" s="27" t="s">
        <v>217</v>
      </c>
      <c r="C79" s="313">
        <v>26635644311</v>
      </c>
      <c r="D79" s="313">
        <v>55898732840.990005</v>
      </c>
      <c r="E79" s="16">
        <v>0</v>
      </c>
      <c r="F79" s="313">
        <v>6824578920.1000004</v>
      </c>
      <c r="G79" s="313">
        <v>3423666846.0899997</v>
      </c>
      <c r="H79" s="313">
        <v>1345258001.3699999</v>
      </c>
      <c r="I79" s="313">
        <v>2451743273.25</v>
      </c>
      <c r="J79" s="313">
        <v>1614121362.24</v>
      </c>
      <c r="K79" s="313">
        <v>1989724858.5699999</v>
      </c>
      <c r="L79" s="313">
        <v>1500115872.01</v>
      </c>
      <c r="M79" s="313">
        <v>1484112520.1499999</v>
      </c>
      <c r="N79" s="313">
        <v>221413488.80999997</v>
      </c>
      <c r="O79" s="313">
        <v>268601937.72000003</v>
      </c>
      <c r="P79" s="313">
        <v>7726098235.960001</v>
      </c>
      <c r="Q79" s="313">
        <v>28849435316.270004</v>
      </c>
      <c r="R79" s="109">
        <v>0</v>
      </c>
      <c r="S79" s="109"/>
      <c r="T79" s="109">
        <v>0</v>
      </c>
      <c r="U79" s="109">
        <v>0</v>
      </c>
      <c r="V79" s="109">
        <v>0</v>
      </c>
      <c r="W79" s="109">
        <v>0</v>
      </c>
      <c r="X79" s="109">
        <v>0</v>
      </c>
      <c r="Y79" s="109">
        <v>0</v>
      </c>
      <c r="Z79" s="109">
        <v>0</v>
      </c>
      <c r="AA79" s="109">
        <v>0</v>
      </c>
      <c r="AB79" s="109">
        <v>0</v>
      </c>
      <c r="AC79" s="109">
        <v>0</v>
      </c>
      <c r="AD79" s="109">
        <v>0</v>
      </c>
      <c r="AE79" s="321">
        <f t="shared" si="17"/>
        <v>0</v>
      </c>
      <c r="AF79" s="321">
        <f t="shared" si="16"/>
        <v>6824578920.1000004</v>
      </c>
      <c r="AG79" s="321">
        <f t="shared" si="16"/>
        <v>3423666846.0899997</v>
      </c>
      <c r="AH79" s="321">
        <f t="shared" si="16"/>
        <v>1345258001.3699999</v>
      </c>
      <c r="AI79" s="321">
        <f t="shared" si="16"/>
        <v>2451743273.25</v>
      </c>
      <c r="AJ79" s="321">
        <f t="shared" si="16"/>
        <v>1614121362.24</v>
      </c>
      <c r="AK79" s="321">
        <f t="shared" si="16"/>
        <v>1989724858.5699999</v>
      </c>
      <c r="AL79" s="321">
        <f t="shared" si="16"/>
        <v>1500115872.01</v>
      </c>
      <c r="AM79" s="321">
        <f t="shared" si="16"/>
        <v>1484112520.1499999</v>
      </c>
      <c r="AN79" s="321">
        <f t="shared" si="16"/>
        <v>221413488.80999997</v>
      </c>
      <c r="AO79" s="321">
        <f t="shared" si="16"/>
        <v>268601937.72000003</v>
      </c>
      <c r="AP79" s="321">
        <f t="shared" si="16"/>
        <v>7726098235.960001</v>
      </c>
      <c r="AQ79" s="321">
        <f t="shared" si="16"/>
        <v>28849435316.270004</v>
      </c>
    </row>
    <row r="80" spans="2:58" x14ac:dyDescent="0.25">
      <c r="B80" s="25" t="s">
        <v>249</v>
      </c>
      <c r="C80" s="309">
        <v>15938031140</v>
      </c>
      <c r="D80" s="309">
        <v>36606213050.540001</v>
      </c>
      <c r="E80" s="30">
        <v>0</v>
      </c>
      <c r="F80" s="309">
        <v>2120560740.72</v>
      </c>
      <c r="G80" s="309">
        <v>2920698815.7399998</v>
      </c>
      <c r="H80" s="309">
        <v>1126946291.24</v>
      </c>
      <c r="I80" s="309">
        <v>1082293488.5700002</v>
      </c>
      <c r="J80" s="309">
        <v>1108676853.28</v>
      </c>
      <c r="K80" s="309">
        <v>1095626853.5</v>
      </c>
      <c r="L80" s="309">
        <v>1216328951.3600001</v>
      </c>
      <c r="M80" s="309">
        <v>1087176930.4200001</v>
      </c>
      <c r="N80" s="309">
        <v>1224402.4099999999</v>
      </c>
      <c r="O80" s="309">
        <v>106830645.04000001</v>
      </c>
      <c r="P80" s="309">
        <v>3519291204.2600002</v>
      </c>
      <c r="Q80" s="309">
        <v>15385655176.540001</v>
      </c>
      <c r="R80" s="110">
        <v>0</v>
      </c>
      <c r="S80" s="110">
        <v>0</v>
      </c>
      <c r="T80" s="110">
        <v>0</v>
      </c>
      <c r="U80" s="110">
        <v>0</v>
      </c>
      <c r="V80" s="110">
        <v>0</v>
      </c>
      <c r="W80" s="110">
        <v>0</v>
      </c>
      <c r="X80" s="110">
        <v>0</v>
      </c>
      <c r="Y80" s="110">
        <v>0</v>
      </c>
      <c r="Z80" s="110">
        <v>0</v>
      </c>
      <c r="AA80" s="110">
        <v>0</v>
      </c>
      <c r="AB80" s="110">
        <v>0</v>
      </c>
      <c r="AC80" s="110">
        <v>0</v>
      </c>
      <c r="AD80" s="110">
        <v>0</v>
      </c>
      <c r="AE80" s="318">
        <f t="shared" si="17"/>
        <v>0</v>
      </c>
      <c r="AF80" s="318">
        <f t="shared" si="16"/>
        <v>2120560740.72</v>
      </c>
      <c r="AG80" s="318">
        <f t="shared" si="16"/>
        <v>2920698815.7399998</v>
      </c>
      <c r="AH80" s="318">
        <f t="shared" si="16"/>
        <v>1126946291.24</v>
      </c>
      <c r="AI80" s="318">
        <f t="shared" si="16"/>
        <v>1082293488.5700002</v>
      </c>
      <c r="AJ80" s="318">
        <f t="shared" si="16"/>
        <v>1108676853.28</v>
      </c>
      <c r="AK80" s="318">
        <f t="shared" si="16"/>
        <v>1095626853.5</v>
      </c>
      <c r="AL80" s="318">
        <f t="shared" si="16"/>
        <v>1216328951.3600001</v>
      </c>
      <c r="AM80" s="318">
        <f t="shared" si="16"/>
        <v>1087176930.4200001</v>
      </c>
      <c r="AN80" s="318">
        <f t="shared" si="16"/>
        <v>1224402.4099999999</v>
      </c>
      <c r="AO80" s="318">
        <f t="shared" si="16"/>
        <v>106830645.04000001</v>
      </c>
      <c r="AP80" s="318">
        <f t="shared" si="16"/>
        <v>3519291204.2600002</v>
      </c>
      <c r="AQ80" s="318">
        <f t="shared" si="16"/>
        <v>15385655176.540001</v>
      </c>
    </row>
    <row r="81" spans="2:44" x14ac:dyDescent="0.25">
      <c r="B81" s="25" t="s">
        <v>250</v>
      </c>
      <c r="C81" s="309">
        <v>8923811321</v>
      </c>
      <c r="D81" s="309">
        <v>17636070866.869999</v>
      </c>
      <c r="E81" s="30">
        <v>0</v>
      </c>
      <c r="F81" s="309">
        <v>4704018179.3800001</v>
      </c>
      <c r="G81" s="309">
        <v>502968030.35000002</v>
      </c>
      <c r="H81" s="309">
        <v>218311710.13</v>
      </c>
      <c r="I81" s="309">
        <v>1353649250.95</v>
      </c>
      <c r="J81" s="309">
        <v>475694508.96000004</v>
      </c>
      <c r="K81" s="309">
        <v>894098005.06999993</v>
      </c>
      <c r="L81" s="309">
        <v>282486920.65000004</v>
      </c>
      <c r="M81" s="309">
        <v>396935589.72999996</v>
      </c>
      <c r="N81" s="309">
        <v>199513668.39999998</v>
      </c>
      <c r="O81" s="309">
        <v>100965042.68000001</v>
      </c>
      <c r="P81" s="309">
        <v>4096035646.7599993</v>
      </c>
      <c r="Q81" s="309">
        <v>13224676553.059999</v>
      </c>
      <c r="R81" s="110">
        <v>0</v>
      </c>
      <c r="S81" s="110">
        <v>0</v>
      </c>
      <c r="T81" s="110">
        <v>0</v>
      </c>
      <c r="U81" s="110">
        <v>0</v>
      </c>
      <c r="V81" s="110">
        <v>0</v>
      </c>
      <c r="W81" s="110">
        <v>0</v>
      </c>
      <c r="X81" s="110">
        <v>0</v>
      </c>
      <c r="Y81" s="110">
        <v>0</v>
      </c>
      <c r="Z81" s="110">
        <v>0</v>
      </c>
      <c r="AA81" s="110">
        <v>0</v>
      </c>
      <c r="AB81" s="110">
        <v>0</v>
      </c>
      <c r="AC81" s="110">
        <v>0</v>
      </c>
      <c r="AD81" s="110">
        <v>0</v>
      </c>
      <c r="AE81" s="318">
        <f t="shared" si="17"/>
        <v>0</v>
      </c>
      <c r="AF81" s="318">
        <f t="shared" si="16"/>
        <v>4704018179.3800001</v>
      </c>
      <c r="AG81" s="318">
        <f t="shared" si="16"/>
        <v>502968030.35000002</v>
      </c>
      <c r="AH81" s="318">
        <f t="shared" si="16"/>
        <v>218311710.13</v>
      </c>
      <c r="AI81" s="318">
        <f t="shared" si="16"/>
        <v>1353649250.95</v>
      </c>
      <c r="AJ81" s="318">
        <f t="shared" si="16"/>
        <v>475694508.96000004</v>
      </c>
      <c r="AK81" s="318">
        <f t="shared" si="16"/>
        <v>894098005.06999993</v>
      </c>
      <c r="AL81" s="318">
        <f t="shared" si="16"/>
        <v>282486920.65000004</v>
      </c>
      <c r="AM81" s="318">
        <f t="shared" si="16"/>
        <v>396935589.72999996</v>
      </c>
      <c r="AN81" s="318">
        <f t="shared" si="16"/>
        <v>199513668.39999998</v>
      </c>
      <c r="AO81" s="318">
        <f t="shared" si="16"/>
        <v>100965042.68000001</v>
      </c>
      <c r="AP81" s="318">
        <f t="shared" si="16"/>
        <v>4096035646.7599993</v>
      </c>
      <c r="AQ81" s="318">
        <f t="shared" si="16"/>
        <v>13224676553.059999</v>
      </c>
    </row>
    <row r="82" spans="2:44" x14ac:dyDescent="0.25">
      <c r="B82" s="25" t="s">
        <v>251</v>
      </c>
      <c r="C82" s="312">
        <v>1773801850</v>
      </c>
      <c r="D82" s="312">
        <v>1656448923.5799999</v>
      </c>
      <c r="E82" s="30">
        <v>0</v>
      </c>
      <c r="F82" s="30">
        <v>0</v>
      </c>
      <c r="G82" s="30">
        <v>0</v>
      </c>
      <c r="H82" s="30">
        <v>0</v>
      </c>
      <c r="I82" s="309">
        <v>15800533.73</v>
      </c>
      <c r="J82" s="309">
        <v>29750000</v>
      </c>
      <c r="K82" s="30">
        <v>0</v>
      </c>
      <c r="L82" s="309">
        <v>1300000</v>
      </c>
      <c r="M82" s="30">
        <v>0</v>
      </c>
      <c r="N82" s="309">
        <v>20675418</v>
      </c>
      <c r="O82" s="309">
        <v>60806250</v>
      </c>
      <c r="P82" s="309">
        <v>110771384.94</v>
      </c>
      <c r="Q82" s="309">
        <v>239103586.67000002</v>
      </c>
      <c r="R82" s="109">
        <v>0</v>
      </c>
      <c r="S82" s="109">
        <v>0</v>
      </c>
      <c r="T82" s="109">
        <v>0</v>
      </c>
      <c r="U82" s="109">
        <v>0</v>
      </c>
      <c r="V82" s="109">
        <v>0</v>
      </c>
      <c r="W82" s="109">
        <v>0</v>
      </c>
      <c r="X82" s="109">
        <v>0</v>
      </c>
      <c r="Y82" s="109">
        <v>0</v>
      </c>
      <c r="Z82" s="109">
        <v>0</v>
      </c>
      <c r="AA82" s="109">
        <v>0</v>
      </c>
      <c r="AB82" s="109">
        <v>0</v>
      </c>
      <c r="AC82" s="109">
        <v>0</v>
      </c>
      <c r="AD82" s="109">
        <v>0</v>
      </c>
      <c r="AE82" s="302">
        <f t="shared" si="17"/>
        <v>0</v>
      </c>
      <c r="AF82" s="3">
        <f t="shared" si="16"/>
        <v>0</v>
      </c>
      <c r="AG82" s="3">
        <f t="shared" si="16"/>
        <v>0</v>
      </c>
      <c r="AH82" s="3">
        <f t="shared" si="16"/>
        <v>0</v>
      </c>
      <c r="AI82" s="302">
        <f t="shared" si="16"/>
        <v>15800533.73</v>
      </c>
      <c r="AJ82" s="302">
        <f t="shared" si="16"/>
        <v>29750000</v>
      </c>
      <c r="AK82" s="302">
        <f t="shared" si="16"/>
        <v>0</v>
      </c>
      <c r="AL82" s="302">
        <f t="shared" si="16"/>
        <v>1300000</v>
      </c>
      <c r="AM82" s="3">
        <f t="shared" si="16"/>
        <v>0</v>
      </c>
      <c r="AN82" s="302">
        <f t="shared" si="16"/>
        <v>20675418</v>
      </c>
      <c r="AO82" s="302">
        <f t="shared" si="16"/>
        <v>60806250</v>
      </c>
      <c r="AP82" s="302">
        <f t="shared" si="16"/>
        <v>110771384.94</v>
      </c>
      <c r="AQ82" s="302">
        <f t="shared" si="16"/>
        <v>239103586.67000002</v>
      </c>
    </row>
    <row r="83" spans="2:44" x14ac:dyDescent="0.25">
      <c r="B83" s="27" t="s">
        <v>222</v>
      </c>
      <c r="C83" s="313">
        <v>18569496738</v>
      </c>
      <c r="D83" s="313">
        <v>13487154656</v>
      </c>
      <c r="E83" s="313">
        <v>7720504498.8899994</v>
      </c>
      <c r="F83" s="16">
        <v>0</v>
      </c>
      <c r="G83" s="16">
        <v>0</v>
      </c>
      <c r="H83" s="16">
        <v>0</v>
      </c>
      <c r="I83" s="16">
        <v>0</v>
      </c>
      <c r="J83" s="313">
        <v>3045656318.27</v>
      </c>
      <c r="K83" s="313">
        <v>2532000000</v>
      </c>
      <c r="L83" s="16">
        <v>0</v>
      </c>
      <c r="M83" s="16">
        <v>0</v>
      </c>
      <c r="N83" s="16">
        <v>0</v>
      </c>
      <c r="O83" s="16">
        <v>0</v>
      </c>
      <c r="P83" s="313">
        <v>53912107.869999997</v>
      </c>
      <c r="Q83" s="313">
        <v>13352072925.030001</v>
      </c>
      <c r="R83" s="109">
        <v>0</v>
      </c>
      <c r="S83" s="109">
        <v>0</v>
      </c>
      <c r="T83" s="109">
        <v>0</v>
      </c>
      <c r="U83" s="109">
        <v>0</v>
      </c>
      <c r="V83" s="109">
        <v>0</v>
      </c>
      <c r="W83" s="109">
        <v>0</v>
      </c>
      <c r="X83" s="109">
        <v>0</v>
      </c>
      <c r="Y83" s="109">
        <v>0</v>
      </c>
      <c r="Z83" s="109">
        <v>0</v>
      </c>
      <c r="AA83" s="109">
        <v>0</v>
      </c>
      <c r="AB83" s="109">
        <v>0</v>
      </c>
      <c r="AC83" s="109">
        <v>0</v>
      </c>
      <c r="AD83" s="109">
        <v>0</v>
      </c>
      <c r="AE83" s="321">
        <f>E83+R83</f>
        <v>7720504498.8899994</v>
      </c>
      <c r="AF83" s="140">
        <f t="shared" si="16"/>
        <v>0</v>
      </c>
      <c r="AG83" s="140">
        <f t="shared" si="16"/>
        <v>0</v>
      </c>
      <c r="AH83" s="140">
        <f t="shared" si="16"/>
        <v>0</v>
      </c>
      <c r="AI83" s="140">
        <f t="shared" si="16"/>
        <v>0</v>
      </c>
      <c r="AJ83" s="321">
        <f t="shared" si="16"/>
        <v>3045656318.27</v>
      </c>
      <c r="AK83" s="321">
        <f t="shared" si="16"/>
        <v>2532000000</v>
      </c>
      <c r="AL83" s="140">
        <f t="shared" si="16"/>
        <v>0</v>
      </c>
      <c r="AM83" s="140">
        <f t="shared" si="16"/>
        <v>0</v>
      </c>
      <c r="AN83" s="140">
        <f t="shared" si="16"/>
        <v>0</v>
      </c>
      <c r="AO83" s="140">
        <f t="shared" si="16"/>
        <v>0</v>
      </c>
      <c r="AP83" s="321">
        <f t="shared" si="16"/>
        <v>53912107.869999997</v>
      </c>
      <c r="AQ83" s="321">
        <f t="shared" si="16"/>
        <v>13352072925.030001</v>
      </c>
    </row>
    <row r="84" spans="2:44" x14ac:dyDescent="0.25">
      <c r="B84" s="25" t="s">
        <v>252</v>
      </c>
      <c r="C84" s="312">
        <v>9523089274</v>
      </c>
      <c r="D84" s="312">
        <v>7310123130</v>
      </c>
      <c r="E84" s="312">
        <v>4725429000</v>
      </c>
      <c r="F84" s="30">
        <v>0</v>
      </c>
      <c r="G84" s="30">
        <v>0</v>
      </c>
      <c r="H84" s="30">
        <v>0</v>
      </c>
      <c r="I84" s="30">
        <v>0</v>
      </c>
      <c r="J84" s="30">
        <v>0</v>
      </c>
      <c r="K84" s="312">
        <v>2532000000</v>
      </c>
      <c r="L84" s="17">
        <v>0</v>
      </c>
      <c r="M84" s="30">
        <v>0</v>
      </c>
      <c r="N84" s="17">
        <v>0</v>
      </c>
      <c r="O84" s="17">
        <v>0</v>
      </c>
      <c r="P84" s="17">
        <v>0</v>
      </c>
      <c r="Q84" s="312">
        <v>7257429000</v>
      </c>
      <c r="R84" s="109">
        <v>0</v>
      </c>
      <c r="S84" s="109">
        <v>0</v>
      </c>
      <c r="T84" s="109">
        <v>0</v>
      </c>
      <c r="U84" s="109">
        <v>0</v>
      </c>
      <c r="V84" s="109">
        <v>0</v>
      </c>
      <c r="W84" s="109">
        <v>0</v>
      </c>
      <c r="X84" s="109">
        <v>0</v>
      </c>
      <c r="Y84" s="109">
        <v>0</v>
      </c>
      <c r="Z84" s="109">
        <v>0</v>
      </c>
      <c r="AA84" s="109">
        <v>0</v>
      </c>
      <c r="AB84" s="109">
        <v>0</v>
      </c>
      <c r="AC84" s="109">
        <v>0</v>
      </c>
      <c r="AD84" s="109">
        <v>0</v>
      </c>
      <c r="AE84" s="302">
        <f t="shared" si="17"/>
        <v>4725429000</v>
      </c>
      <c r="AF84" s="3">
        <f t="shared" si="16"/>
        <v>0</v>
      </c>
      <c r="AG84" s="3">
        <f t="shared" si="16"/>
        <v>0</v>
      </c>
      <c r="AH84" s="3">
        <f t="shared" si="16"/>
        <v>0</v>
      </c>
      <c r="AI84" s="3">
        <f t="shared" si="16"/>
        <v>0</v>
      </c>
      <c r="AJ84" s="3">
        <f t="shared" si="16"/>
        <v>0</v>
      </c>
      <c r="AK84" s="302">
        <f t="shared" si="16"/>
        <v>2532000000</v>
      </c>
      <c r="AL84" s="3">
        <f t="shared" si="16"/>
        <v>0</v>
      </c>
      <c r="AM84" s="3">
        <f t="shared" si="16"/>
        <v>0</v>
      </c>
      <c r="AN84" s="3">
        <f t="shared" si="16"/>
        <v>0</v>
      </c>
      <c r="AO84" s="3">
        <f t="shared" si="16"/>
        <v>0</v>
      </c>
      <c r="AP84" s="302">
        <f t="shared" si="16"/>
        <v>0</v>
      </c>
      <c r="AQ84" s="302">
        <f t="shared" si="16"/>
        <v>7257429000</v>
      </c>
    </row>
    <row r="85" spans="2:44" x14ac:dyDescent="0.25">
      <c r="B85" s="25" t="s">
        <v>253</v>
      </c>
      <c r="C85" s="312">
        <v>9046407464</v>
      </c>
      <c r="D85" s="312">
        <v>6177031526</v>
      </c>
      <c r="E85" s="312">
        <v>2995075498.8899999</v>
      </c>
      <c r="F85" s="30">
        <v>0</v>
      </c>
      <c r="G85" s="30">
        <v>0</v>
      </c>
      <c r="H85" s="30">
        <v>0</v>
      </c>
      <c r="I85" s="30">
        <v>0</v>
      </c>
      <c r="J85" s="312">
        <v>3045656318.27</v>
      </c>
      <c r="K85" s="17">
        <v>0</v>
      </c>
      <c r="L85" s="17">
        <v>0</v>
      </c>
      <c r="M85" s="30">
        <v>0</v>
      </c>
      <c r="N85" s="17">
        <v>0</v>
      </c>
      <c r="O85" s="17">
        <v>0</v>
      </c>
      <c r="P85" s="312">
        <v>53912107.869999997</v>
      </c>
      <c r="Q85" s="312">
        <v>6094643925.0299997</v>
      </c>
      <c r="R85" s="109">
        <v>0</v>
      </c>
      <c r="S85" s="109">
        <v>0</v>
      </c>
      <c r="T85" s="109">
        <v>0</v>
      </c>
      <c r="U85" s="109">
        <v>0</v>
      </c>
      <c r="V85" s="109">
        <v>0</v>
      </c>
      <c r="W85" s="109">
        <v>0</v>
      </c>
      <c r="X85" s="109">
        <v>0</v>
      </c>
      <c r="Y85" s="109">
        <v>0</v>
      </c>
      <c r="Z85" s="109">
        <v>0</v>
      </c>
      <c r="AA85" s="109">
        <v>0</v>
      </c>
      <c r="AB85" s="109">
        <v>0</v>
      </c>
      <c r="AC85" s="109">
        <v>0</v>
      </c>
      <c r="AD85" s="109">
        <v>0</v>
      </c>
      <c r="AE85" s="302">
        <f t="shared" si="17"/>
        <v>2995075498.8899999</v>
      </c>
      <c r="AF85" s="3">
        <f t="shared" si="16"/>
        <v>0</v>
      </c>
      <c r="AG85" s="3">
        <f t="shared" si="16"/>
        <v>0</v>
      </c>
      <c r="AH85" s="3">
        <f t="shared" si="16"/>
        <v>0</v>
      </c>
      <c r="AI85" s="3">
        <f t="shared" si="16"/>
        <v>0</v>
      </c>
      <c r="AJ85" s="302">
        <f t="shared" si="16"/>
        <v>3045656318.27</v>
      </c>
      <c r="AK85" s="3">
        <f t="shared" si="16"/>
        <v>0</v>
      </c>
      <c r="AL85" s="3">
        <f t="shared" si="16"/>
        <v>0</v>
      </c>
      <c r="AM85" s="3">
        <f t="shared" si="16"/>
        <v>0</v>
      </c>
      <c r="AN85" s="3">
        <f t="shared" si="16"/>
        <v>0</v>
      </c>
      <c r="AO85" s="3">
        <f t="shared" si="16"/>
        <v>0</v>
      </c>
      <c r="AP85" s="302">
        <f t="shared" si="16"/>
        <v>53912107.869999997</v>
      </c>
      <c r="AQ85" s="302">
        <f t="shared" si="16"/>
        <v>6094643925.0299997</v>
      </c>
    </row>
    <row r="86" spans="2:44" x14ac:dyDescent="0.25">
      <c r="B86" s="27" t="s">
        <v>225</v>
      </c>
      <c r="C86" s="313">
        <v>36747125054</v>
      </c>
      <c r="D86" s="313">
        <v>41667620570.000008</v>
      </c>
      <c r="E86" s="313">
        <v>4488339404.1799994</v>
      </c>
      <c r="F86" s="313">
        <v>3159958559.98</v>
      </c>
      <c r="G86" s="313">
        <v>3630527808.3199997</v>
      </c>
      <c r="H86" s="313">
        <v>2827346361.5599995</v>
      </c>
      <c r="I86" s="313">
        <v>3633580319.9399996</v>
      </c>
      <c r="J86" s="313">
        <v>3005658933.98</v>
      </c>
      <c r="K86" s="313">
        <v>4087677126.7999997</v>
      </c>
      <c r="L86" s="313">
        <v>2463811791.6199994</v>
      </c>
      <c r="M86" s="313">
        <v>3433666492.8699999</v>
      </c>
      <c r="N86" s="313">
        <v>1042359569.4600002</v>
      </c>
      <c r="O86" s="313">
        <v>5327136453.8300009</v>
      </c>
      <c r="P86" s="313">
        <v>1829047317.03</v>
      </c>
      <c r="Q86" s="313">
        <v>38929110139.569992</v>
      </c>
      <c r="R86" s="109">
        <v>0</v>
      </c>
      <c r="S86" s="109">
        <v>0</v>
      </c>
      <c r="T86" s="109">
        <v>0</v>
      </c>
      <c r="U86" s="109">
        <v>0</v>
      </c>
      <c r="V86" s="109">
        <v>0</v>
      </c>
      <c r="W86" s="109">
        <v>0</v>
      </c>
      <c r="X86" s="109">
        <v>0</v>
      </c>
      <c r="Y86" s="109">
        <v>0</v>
      </c>
      <c r="Z86" s="109">
        <v>0</v>
      </c>
      <c r="AA86" s="109">
        <v>0</v>
      </c>
      <c r="AB86" s="109">
        <v>0</v>
      </c>
      <c r="AC86" s="109">
        <v>0</v>
      </c>
      <c r="AD86" s="109">
        <v>0</v>
      </c>
      <c r="AE86" s="321">
        <f t="shared" si="17"/>
        <v>4488339404.1799994</v>
      </c>
      <c r="AF86" s="321">
        <f t="shared" si="16"/>
        <v>3159958559.98</v>
      </c>
      <c r="AG86" s="321">
        <f t="shared" si="16"/>
        <v>3630527808.3199997</v>
      </c>
      <c r="AH86" s="321">
        <f t="shared" si="16"/>
        <v>2827346361.5599995</v>
      </c>
      <c r="AI86" s="321">
        <f t="shared" si="16"/>
        <v>3633580319.9399996</v>
      </c>
      <c r="AJ86" s="321">
        <f t="shared" si="16"/>
        <v>3005658933.98</v>
      </c>
      <c r="AK86" s="321">
        <f t="shared" si="16"/>
        <v>4087677126.7999997</v>
      </c>
      <c r="AL86" s="321">
        <f t="shared" si="16"/>
        <v>2463811791.6199994</v>
      </c>
      <c r="AM86" s="321">
        <f t="shared" si="16"/>
        <v>3433666492.8699999</v>
      </c>
      <c r="AN86" s="321">
        <f t="shared" si="16"/>
        <v>1042359569.4600002</v>
      </c>
      <c r="AO86" s="321">
        <f t="shared" si="16"/>
        <v>5327136453.8300009</v>
      </c>
      <c r="AP86" s="321">
        <f t="shared" si="16"/>
        <v>1829047317.03</v>
      </c>
      <c r="AQ86" s="321">
        <f t="shared" si="16"/>
        <v>38929110139.569992</v>
      </c>
      <c r="AR86" s="67"/>
    </row>
    <row r="87" spans="2:44" x14ac:dyDescent="0.25">
      <c r="B87" s="25" t="s">
        <v>254</v>
      </c>
      <c r="C87" s="312">
        <v>17766404527</v>
      </c>
      <c r="D87" s="312">
        <v>7653587929.6499996</v>
      </c>
      <c r="E87" s="312">
        <v>569151233.86000001</v>
      </c>
      <c r="F87" s="312">
        <v>836789390.25</v>
      </c>
      <c r="G87" s="312">
        <v>590658672.83000004</v>
      </c>
      <c r="H87" s="312">
        <v>574682051.75</v>
      </c>
      <c r="I87" s="312">
        <v>538815099.95000005</v>
      </c>
      <c r="J87" s="312">
        <v>901488877.30999994</v>
      </c>
      <c r="K87" s="312">
        <v>274217700.94999999</v>
      </c>
      <c r="L87" s="312">
        <v>570201995.13</v>
      </c>
      <c r="M87" s="312">
        <v>305063147.68000001</v>
      </c>
      <c r="N87" s="312">
        <v>7446104.8499999996</v>
      </c>
      <c r="O87" s="312">
        <v>569386895.24000001</v>
      </c>
      <c r="P87" s="312">
        <v>7483802.1499999994</v>
      </c>
      <c r="Q87" s="312">
        <v>5745384971.9499998</v>
      </c>
      <c r="R87" s="109">
        <v>0</v>
      </c>
      <c r="S87" s="109">
        <v>0</v>
      </c>
      <c r="T87" s="109">
        <v>0</v>
      </c>
      <c r="U87" s="109">
        <v>0</v>
      </c>
      <c r="V87" s="109">
        <v>0</v>
      </c>
      <c r="W87" s="109">
        <v>0</v>
      </c>
      <c r="X87" s="109">
        <v>0</v>
      </c>
      <c r="Y87" s="109">
        <v>0</v>
      </c>
      <c r="Z87" s="109">
        <v>0</v>
      </c>
      <c r="AA87" s="109">
        <v>0</v>
      </c>
      <c r="AB87" s="109">
        <v>0</v>
      </c>
      <c r="AC87" s="109">
        <v>0</v>
      </c>
      <c r="AD87" s="109">
        <v>0</v>
      </c>
      <c r="AE87" s="302">
        <f t="shared" si="17"/>
        <v>569151233.86000001</v>
      </c>
      <c r="AF87" s="302">
        <f t="shared" si="16"/>
        <v>836789390.25</v>
      </c>
      <c r="AG87" s="302">
        <f t="shared" si="16"/>
        <v>590658672.83000004</v>
      </c>
      <c r="AH87" s="302">
        <f t="shared" si="16"/>
        <v>574682051.75</v>
      </c>
      <c r="AI87" s="302">
        <f t="shared" si="16"/>
        <v>538815099.95000005</v>
      </c>
      <c r="AJ87" s="302">
        <f t="shared" si="16"/>
        <v>901488877.30999994</v>
      </c>
      <c r="AK87" s="302">
        <f t="shared" si="16"/>
        <v>274217700.94999999</v>
      </c>
      <c r="AL87" s="302">
        <f t="shared" si="16"/>
        <v>570201995.13</v>
      </c>
      <c r="AM87" s="302">
        <f t="shared" si="16"/>
        <v>305063147.68000001</v>
      </c>
      <c r="AN87" s="302">
        <f t="shared" si="16"/>
        <v>7446104.8499999996</v>
      </c>
      <c r="AO87" s="302">
        <f t="shared" si="16"/>
        <v>569386895.24000001</v>
      </c>
      <c r="AP87" s="302">
        <f t="shared" si="16"/>
        <v>7483802.1499999994</v>
      </c>
      <c r="AQ87" s="302">
        <f t="shared" si="16"/>
        <v>5745384971.9499998</v>
      </c>
    </row>
    <row r="88" spans="2:44" x14ac:dyDescent="0.25">
      <c r="B88" s="25" t="s">
        <v>255</v>
      </c>
      <c r="C88" s="312">
        <v>18980720527</v>
      </c>
      <c r="D88" s="312">
        <v>34014032640.349998</v>
      </c>
      <c r="E88" s="312">
        <v>3919188170.3199997</v>
      </c>
      <c r="F88" s="312">
        <v>2323169169.73</v>
      </c>
      <c r="G88" s="312">
        <v>3039869135.4899998</v>
      </c>
      <c r="H88" s="312">
        <v>2252664309.8099999</v>
      </c>
      <c r="I88" s="312">
        <v>3094765219.9899998</v>
      </c>
      <c r="J88" s="312">
        <v>2104170056.6700001</v>
      </c>
      <c r="K88" s="312">
        <v>3813459425.8499999</v>
      </c>
      <c r="L88" s="312">
        <v>1893609796.4899998</v>
      </c>
      <c r="M88" s="312">
        <v>3128603345.1900001</v>
      </c>
      <c r="N88" s="312">
        <v>1034913464.6100001</v>
      </c>
      <c r="O88" s="312">
        <v>4757749558.5900002</v>
      </c>
      <c r="P88" s="312">
        <v>1821563514.8799999</v>
      </c>
      <c r="Q88" s="312">
        <v>33183725167.619995</v>
      </c>
      <c r="R88" s="109">
        <v>0</v>
      </c>
      <c r="S88" s="109">
        <v>0</v>
      </c>
      <c r="T88" s="109">
        <v>0</v>
      </c>
      <c r="U88" s="109">
        <v>0</v>
      </c>
      <c r="V88" s="109">
        <v>0</v>
      </c>
      <c r="W88" s="109">
        <v>0</v>
      </c>
      <c r="X88" s="109">
        <v>0</v>
      </c>
      <c r="Y88" s="109">
        <v>0</v>
      </c>
      <c r="Z88" s="109">
        <v>0</v>
      </c>
      <c r="AA88" s="109">
        <v>0</v>
      </c>
      <c r="AB88" s="109">
        <v>0</v>
      </c>
      <c r="AC88" s="109">
        <v>0</v>
      </c>
      <c r="AD88" s="109">
        <v>0</v>
      </c>
      <c r="AE88" s="302">
        <f t="shared" si="17"/>
        <v>3919188170.3199997</v>
      </c>
      <c r="AF88" s="302">
        <f t="shared" si="17"/>
        <v>2323169169.73</v>
      </c>
      <c r="AG88" s="302">
        <f t="shared" si="17"/>
        <v>3039869135.4899998</v>
      </c>
      <c r="AH88" s="302">
        <f t="shared" si="17"/>
        <v>2252664309.8099999</v>
      </c>
      <c r="AI88" s="302">
        <f t="shared" si="17"/>
        <v>3094765219.9899998</v>
      </c>
      <c r="AJ88" s="302">
        <f t="shared" si="17"/>
        <v>2104170056.6700001</v>
      </c>
      <c r="AK88" s="302">
        <f t="shared" si="17"/>
        <v>3813459425.8499999</v>
      </c>
      <c r="AL88" s="302">
        <f t="shared" si="17"/>
        <v>1893609796.4899998</v>
      </c>
      <c r="AM88" s="302">
        <f t="shared" si="17"/>
        <v>3128603345.1900001</v>
      </c>
      <c r="AN88" s="302">
        <f t="shared" si="17"/>
        <v>1034913464.6100001</v>
      </c>
      <c r="AO88" s="302">
        <f t="shared" si="17"/>
        <v>4757749558.5900002</v>
      </c>
      <c r="AP88" s="302">
        <f t="shared" si="17"/>
        <v>1821563514.8799999</v>
      </c>
      <c r="AQ88" s="302">
        <f t="shared" si="17"/>
        <v>33183725167.619995</v>
      </c>
    </row>
    <row r="89" spans="2:44" x14ac:dyDescent="0.25">
      <c r="B89" s="25" t="s">
        <v>256</v>
      </c>
      <c r="C89" s="17">
        <v>0</v>
      </c>
      <c r="D89" s="312">
        <v>432583356.00999999</v>
      </c>
      <c r="E89" s="17">
        <v>0</v>
      </c>
      <c r="F89" s="17">
        <v>0</v>
      </c>
      <c r="G89" s="17">
        <v>0</v>
      </c>
      <c r="H89" s="17">
        <v>0</v>
      </c>
      <c r="I89" s="312">
        <v>112007000</v>
      </c>
      <c r="J89" s="312">
        <v>112007000</v>
      </c>
      <c r="K89" s="312">
        <v>56525027.939999998</v>
      </c>
      <c r="L89" s="312">
        <v>112007000</v>
      </c>
      <c r="M89" s="17">
        <v>0</v>
      </c>
      <c r="N89" s="17">
        <v>0</v>
      </c>
      <c r="O89" s="312">
        <v>35506304.840000004</v>
      </c>
      <c r="P89" s="17">
        <v>0</v>
      </c>
      <c r="Q89" s="312">
        <v>428052332.77999997</v>
      </c>
      <c r="R89" s="109">
        <v>0</v>
      </c>
      <c r="S89" s="109">
        <v>0</v>
      </c>
      <c r="T89" s="109">
        <v>0</v>
      </c>
      <c r="U89" s="109">
        <v>0</v>
      </c>
      <c r="V89" s="109">
        <v>0</v>
      </c>
      <c r="W89" s="109">
        <v>0</v>
      </c>
      <c r="X89" s="109">
        <v>0</v>
      </c>
      <c r="Y89" s="109">
        <v>0</v>
      </c>
      <c r="Z89" s="109">
        <v>0</v>
      </c>
      <c r="AA89" s="109">
        <v>0</v>
      </c>
      <c r="AB89" s="109">
        <v>0</v>
      </c>
      <c r="AC89" s="109">
        <v>0</v>
      </c>
      <c r="AD89" s="109">
        <v>0</v>
      </c>
      <c r="AE89" s="3">
        <f t="shared" si="17"/>
        <v>0</v>
      </c>
      <c r="AF89" s="3">
        <f t="shared" si="17"/>
        <v>0</v>
      </c>
      <c r="AG89" s="3">
        <f t="shared" si="17"/>
        <v>0</v>
      </c>
      <c r="AH89" s="3">
        <f t="shared" si="17"/>
        <v>0</v>
      </c>
      <c r="AI89" s="302">
        <f t="shared" si="17"/>
        <v>112007000</v>
      </c>
      <c r="AJ89" s="302">
        <f t="shared" si="17"/>
        <v>112007000</v>
      </c>
      <c r="AK89" s="302">
        <f t="shared" si="17"/>
        <v>56525027.939999998</v>
      </c>
      <c r="AL89" s="302">
        <f t="shared" si="17"/>
        <v>112007000</v>
      </c>
      <c r="AM89" s="3">
        <f t="shared" si="17"/>
        <v>0</v>
      </c>
      <c r="AN89" s="3">
        <f t="shared" si="17"/>
        <v>0</v>
      </c>
      <c r="AO89" s="302">
        <f t="shared" si="17"/>
        <v>35506304.840000004</v>
      </c>
      <c r="AP89" s="3">
        <f t="shared" si="17"/>
        <v>0</v>
      </c>
      <c r="AQ89" s="302">
        <f t="shared" si="17"/>
        <v>428052332.77999997</v>
      </c>
    </row>
    <row r="90" spans="2:44" x14ac:dyDescent="0.25">
      <c r="B90" s="111" t="s">
        <v>257</v>
      </c>
      <c r="C90" s="16">
        <v>0</v>
      </c>
      <c r="D90" s="313">
        <v>92079628</v>
      </c>
      <c r="E90" s="16">
        <v>0</v>
      </c>
      <c r="F90" s="16">
        <v>0</v>
      </c>
      <c r="G90" s="16">
        <v>0</v>
      </c>
      <c r="H90" s="16">
        <v>0</v>
      </c>
      <c r="I90" s="16">
        <v>0</v>
      </c>
      <c r="J90" s="16">
        <v>0</v>
      </c>
      <c r="K90" s="313">
        <v>56525027.939999998</v>
      </c>
      <c r="L90" s="16">
        <v>0</v>
      </c>
      <c r="M90" s="16">
        <v>0</v>
      </c>
      <c r="N90" s="16">
        <v>0</v>
      </c>
      <c r="O90" s="313">
        <v>35506304.840000004</v>
      </c>
      <c r="P90" s="16">
        <v>0</v>
      </c>
      <c r="Q90" s="313">
        <v>92031332.780000001</v>
      </c>
      <c r="R90" s="109">
        <v>0</v>
      </c>
      <c r="S90" s="109">
        <v>0</v>
      </c>
      <c r="T90" s="109">
        <v>0</v>
      </c>
      <c r="U90" s="109">
        <v>0</v>
      </c>
      <c r="V90" s="109">
        <v>0</v>
      </c>
      <c r="W90" s="109">
        <v>0</v>
      </c>
      <c r="X90" s="109">
        <v>0</v>
      </c>
      <c r="Y90" s="109">
        <v>0</v>
      </c>
      <c r="Z90" s="109">
        <v>0</v>
      </c>
      <c r="AA90" s="109">
        <v>0</v>
      </c>
      <c r="AB90" s="109">
        <v>0</v>
      </c>
      <c r="AC90" s="109">
        <v>0</v>
      </c>
      <c r="AD90" s="109">
        <v>0</v>
      </c>
      <c r="AE90" s="140">
        <f t="shared" si="17"/>
        <v>0</v>
      </c>
      <c r="AF90" s="140">
        <f t="shared" si="17"/>
        <v>0</v>
      </c>
      <c r="AG90" s="140">
        <f t="shared" si="17"/>
        <v>0</v>
      </c>
      <c r="AH90" s="140">
        <f t="shared" si="17"/>
        <v>0</v>
      </c>
      <c r="AI90" s="140">
        <f t="shared" si="17"/>
        <v>0</v>
      </c>
      <c r="AJ90" s="140">
        <f t="shared" si="17"/>
        <v>0</v>
      </c>
      <c r="AK90" s="321">
        <f t="shared" si="17"/>
        <v>56525027.939999998</v>
      </c>
      <c r="AL90" s="140">
        <f t="shared" si="17"/>
        <v>0</v>
      </c>
      <c r="AM90" s="140">
        <f t="shared" si="17"/>
        <v>0</v>
      </c>
      <c r="AN90" s="140">
        <f t="shared" si="17"/>
        <v>0</v>
      </c>
      <c r="AO90" s="321">
        <f t="shared" si="17"/>
        <v>35506304.840000004</v>
      </c>
      <c r="AP90" s="140">
        <f t="shared" si="17"/>
        <v>0</v>
      </c>
      <c r="AQ90" s="321">
        <f t="shared" si="17"/>
        <v>92031332.780000001</v>
      </c>
      <c r="AR90" s="67"/>
    </row>
    <row r="91" spans="2:44" x14ac:dyDescent="0.25">
      <c r="B91" s="114" t="s">
        <v>258</v>
      </c>
      <c r="C91" s="17">
        <v>0</v>
      </c>
      <c r="D91" s="312">
        <v>92079628</v>
      </c>
      <c r="E91" s="17">
        <v>0</v>
      </c>
      <c r="F91" s="17">
        <v>0</v>
      </c>
      <c r="G91" s="17">
        <v>0</v>
      </c>
      <c r="H91" s="17">
        <v>0</v>
      </c>
      <c r="I91" s="17">
        <v>0</v>
      </c>
      <c r="J91" s="17">
        <v>0</v>
      </c>
      <c r="K91" s="312">
        <v>56525027.939999998</v>
      </c>
      <c r="L91" s="17">
        <v>0</v>
      </c>
      <c r="M91" s="17">
        <v>0</v>
      </c>
      <c r="N91" s="17">
        <v>0</v>
      </c>
      <c r="O91" s="312">
        <v>35506304.840000004</v>
      </c>
      <c r="P91" s="17">
        <v>0</v>
      </c>
      <c r="Q91" s="312">
        <v>92031332.780000001</v>
      </c>
      <c r="R91" s="109">
        <v>0</v>
      </c>
      <c r="S91" s="109">
        <v>0</v>
      </c>
      <c r="T91" s="109">
        <v>0</v>
      </c>
      <c r="U91" s="109">
        <v>0</v>
      </c>
      <c r="V91" s="109">
        <v>0</v>
      </c>
      <c r="W91" s="109">
        <v>0</v>
      </c>
      <c r="X91" s="109">
        <v>0</v>
      </c>
      <c r="Y91" s="109">
        <v>0</v>
      </c>
      <c r="Z91" s="109">
        <v>0</v>
      </c>
      <c r="AA91" s="109">
        <v>0</v>
      </c>
      <c r="AB91" s="109">
        <v>0</v>
      </c>
      <c r="AC91" s="109">
        <v>0</v>
      </c>
      <c r="AD91" s="109">
        <v>0</v>
      </c>
      <c r="AE91" s="3">
        <f t="shared" si="17"/>
        <v>0</v>
      </c>
      <c r="AF91" s="3">
        <f t="shared" si="17"/>
        <v>0</v>
      </c>
      <c r="AG91" s="3">
        <f t="shared" si="17"/>
        <v>0</v>
      </c>
      <c r="AH91" s="3">
        <f t="shared" si="17"/>
        <v>0</v>
      </c>
      <c r="AI91" s="3">
        <f t="shared" si="17"/>
        <v>0</v>
      </c>
      <c r="AJ91" s="3">
        <f t="shared" si="17"/>
        <v>0</v>
      </c>
      <c r="AK91" s="302">
        <f t="shared" si="17"/>
        <v>56525027.939999998</v>
      </c>
      <c r="AL91" s="3">
        <f t="shared" si="17"/>
        <v>0</v>
      </c>
      <c r="AM91" s="3">
        <f t="shared" si="17"/>
        <v>0</v>
      </c>
      <c r="AN91" s="3">
        <f t="shared" si="17"/>
        <v>0</v>
      </c>
      <c r="AO91" s="302">
        <f t="shared" si="17"/>
        <v>35506304.840000004</v>
      </c>
      <c r="AP91" s="3">
        <f t="shared" si="17"/>
        <v>0</v>
      </c>
      <c r="AQ91" s="302">
        <f t="shared" si="17"/>
        <v>92031332.780000001</v>
      </c>
    </row>
    <row r="92" spans="2:44" x14ac:dyDescent="0.25">
      <c r="B92" s="111" t="s">
        <v>259</v>
      </c>
      <c r="C92" s="16">
        <v>0</v>
      </c>
      <c r="D92" s="313">
        <v>336021000</v>
      </c>
      <c r="E92" s="16">
        <v>0</v>
      </c>
      <c r="F92" s="16">
        <v>0</v>
      </c>
      <c r="G92" s="16">
        <v>0</v>
      </c>
      <c r="H92" s="16">
        <v>0</v>
      </c>
      <c r="I92" s="313">
        <v>112007000</v>
      </c>
      <c r="J92" s="313">
        <v>112007000</v>
      </c>
      <c r="K92" s="16">
        <v>0</v>
      </c>
      <c r="L92" s="313">
        <v>112007000</v>
      </c>
      <c r="M92" s="16">
        <v>0</v>
      </c>
      <c r="N92" s="16">
        <v>0</v>
      </c>
      <c r="O92" s="16">
        <v>0</v>
      </c>
      <c r="P92" s="16">
        <v>0</v>
      </c>
      <c r="Q92" s="313">
        <v>336021000</v>
      </c>
      <c r="R92" s="109">
        <v>0</v>
      </c>
      <c r="S92" s="109">
        <v>0</v>
      </c>
      <c r="T92" s="109">
        <v>0</v>
      </c>
      <c r="U92" s="109">
        <v>0</v>
      </c>
      <c r="V92" s="109">
        <v>0</v>
      </c>
      <c r="W92" s="109">
        <v>0</v>
      </c>
      <c r="X92" s="109">
        <v>0</v>
      </c>
      <c r="Y92" s="109">
        <v>0</v>
      </c>
      <c r="Z92" s="109">
        <v>0</v>
      </c>
      <c r="AA92" s="109">
        <v>0</v>
      </c>
      <c r="AB92" s="109">
        <v>0</v>
      </c>
      <c r="AC92" s="109">
        <v>0</v>
      </c>
      <c r="AD92" s="109">
        <v>0</v>
      </c>
      <c r="AE92" s="140">
        <f t="shared" si="17"/>
        <v>0</v>
      </c>
      <c r="AF92" s="140">
        <f t="shared" si="17"/>
        <v>0</v>
      </c>
      <c r="AG92" s="140">
        <f t="shared" si="17"/>
        <v>0</v>
      </c>
      <c r="AH92" s="140">
        <f t="shared" si="17"/>
        <v>0</v>
      </c>
      <c r="AI92" s="321">
        <f t="shared" si="17"/>
        <v>112007000</v>
      </c>
      <c r="AJ92" s="321">
        <f t="shared" si="17"/>
        <v>112007000</v>
      </c>
      <c r="AK92" s="140">
        <f t="shared" si="17"/>
        <v>0</v>
      </c>
      <c r="AL92" s="321">
        <f t="shared" si="17"/>
        <v>112007000</v>
      </c>
      <c r="AM92" s="140">
        <f t="shared" si="17"/>
        <v>0</v>
      </c>
      <c r="AN92" s="140">
        <f t="shared" si="17"/>
        <v>0</v>
      </c>
      <c r="AO92" s="140">
        <f t="shared" si="17"/>
        <v>0</v>
      </c>
      <c r="AP92" s="140">
        <f t="shared" si="17"/>
        <v>0</v>
      </c>
      <c r="AQ92" s="321">
        <f t="shared" si="17"/>
        <v>336021000</v>
      </c>
    </row>
    <row r="93" spans="2:44" x14ac:dyDescent="0.25">
      <c r="B93" s="114" t="s">
        <v>260</v>
      </c>
      <c r="C93" s="17">
        <v>0</v>
      </c>
      <c r="D93" s="312">
        <v>336021000</v>
      </c>
      <c r="E93" s="17">
        <v>0</v>
      </c>
      <c r="F93" s="17">
        <v>0</v>
      </c>
      <c r="G93" s="17">
        <v>0</v>
      </c>
      <c r="H93" s="17">
        <v>0</v>
      </c>
      <c r="I93" s="312">
        <v>112007000</v>
      </c>
      <c r="J93" s="312">
        <v>112007000</v>
      </c>
      <c r="K93" s="17">
        <v>0</v>
      </c>
      <c r="L93" s="312">
        <v>112007000</v>
      </c>
      <c r="M93" s="17">
        <v>0</v>
      </c>
      <c r="N93" s="17">
        <v>0</v>
      </c>
      <c r="O93" s="17">
        <v>0</v>
      </c>
      <c r="P93" s="17">
        <v>0</v>
      </c>
      <c r="Q93" s="312">
        <v>336021000</v>
      </c>
      <c r="R93" s="109">
        <v>0</v>
      </c>
      <c r="S93" s="109">
        <v>0</v>
      </c>
      <c r="T93" s="109">
        <v>0</v>
      </c>
      <c r="U93" s="109">
        <v>0</v>
      </c>
      <c r="V93" s="109">
        <v>0</v>
      </c>
      <c r="W93" s="109">
        <v>0</v>
      </c>
      <c r="X93" s="109">
        <v>0</v>
      </c>
      <c r="Y93" s="109">
        <v>0</v>
      </c>
      <c r="Z93" s="109">
        <v>0</v>
      </c>
      <c r="AA93" s="109">
        <v>0</v>
      </c>
      <c r="AB93" s="109">
        <v>0</v>
      </c>
      <c r="AC93" s="109">
        <v>0</v>
      </c>
      <c r="AD93" s="109">
        <v>0</v>
      </c>
      <c r="AE93" s="3">
        <f t="shared" si="17"/>
        <v>0</v>
      </c>
      <c r="AF93" s="3">
        <f t="shared" si="17"/>
        <v>0</v>
      </c>
      <c r="AG93" s="3">
        <f t="shared" si="17"/>
        <v>0</v>
      </c>
      <c r="AH93" s="3">
        <f t="shared" si="17"/>
        <v>0</v>
      </c>
      <c r="AI93" s="302">
        <f t="shared" si="17"/>
        <v>112007000</v>
      </c>
      <c r="AJ93" s="302">
        <f t="shared" si="17"/>
        <v>112007000</v>
      </c>
      <c r="AK93" s="3">
        <f t="shared" si="17"/>
        <v>0</v>
      </c>
      <c r="AL93" s="302">
        <f t="shared" si="17"/>
        <v>112007000</v>
      </c>
      <c r="AM93" s="3">
        <f t="shared" si="17"/>
        <v>0</v>
      </c>
      <c r="AN93" s="3">
        <f t="shared" si="17"/>
        <v>0</v>
      </c>
      <c r="AO93" s="3">
        <f t="shared" si="17"/>
        <v>0</v>
      </c>
      <c r="AP93" s="3">
        <f t="shared" si="17"/>
        <v>0</v>
      </c>
      <c r="AQ93" s="302">
        <f t="shared" si="17"/>
        <v>336021000</v>
      </c>
    </row>
    <row r="94" spans="2:44" x14ac:dyDescent="0.25">
      <c r="B94" s="111" t="s">
        <v>261</v>
      </c>
      <c r="C94" s="16">
        <v>0</v>
      </c>
      <c r="D94" s="313">
        <v>4482728.01</v>
      </c>
      <c r="E94" s="16">
        <v>0</v>
      </c>
      <c r="F94" s="16">
        <v>0</v>
      </c>
      <c r="G94" s="16">
        <v>0</v>
      </c>
      <c r="H94" s="16">
        <v>0</v>
      </c>
      <c r="I94" s="16">
        <v>0</v>
      </c>
      <c r="J94" s="16">
        <v>0</v>
      </c>
      <c r="K94" s="16">
        <v>0</v>
      </c>
      <c r="L94" s="16">
        <v>0</v>
      </c>
      <c r="M94" s="16">
        <v>0</v>
      </c>
      <c r="N94" s="16">
        <v>0</v>
      </c>
      <c r="O94" s="16">
        <v>0</v>
      </c>
      <c r="P94" s="16">
        <v>0</v>
      </c>
      <c r="Q94" s="16">
        <v>0</v>
      </c>
      <c r="R94" s="109"/>
      <c r="S94" s="109">
        <v>0</v>
      </c>
      <c r="T94" s="109">
        <v>0</v>
      </c>
      <c r="U94" s="109">
        <v>0</v>
      </c>
      <c r="V94" s="109">
        <v>0</v>
      </c>
      <c r="W94" s="109">
        <v>0</v>
      </c>
      <c r="X94" s="109">
        <v>0</v>
      </c>
      <c r="Y94" s="109">
        <v>0</v>
      </c>
      <c r="Z94" s="109">
        <v>0</v>
      </c>
      <c r="AA94" s="109">
        <v>0</v>
      </c>
      <c r="AB94" s="109">
        <v>0</v>
      </c>
      <c r="AC94" s="109">
        <v>0</v>
      </c>
      <c r="AD94" s="109">
        <v>0</v>
      </c>
      <c r="AE94" s="140">
        <f t="shared" si="17"/>
        <v>0</v>
      </c>
      <c r="AF94" s="140">
        <f t="shared" si="17"/>
        <v>0</v>
      </c>
      <c r="AG94" s="140">
        <f t="shared" si="17"/>
        <v>0</v>
      </c>
      <c r="AH94" s="140">
        <f t="shared" si="17"/>
        <v>0</v>
      </c>
      <c r="AI94" s="140">
        <f t="shared" si="17"/>
        <v>0</v>
      </c>
      <c r="AJ94" s="140">
        <f t="shared" si="17"/>
        <v>0</v>
      </c>
      <c r="AK94" s="140">
        <f t="shared" si="17"/>
        <v>0</v>
      </c>
      <c r="AL94" s="140">
        <f t="shared" si="17"/>
        <v>0</v>
      </c>
      <c r="AM94" s="140">
        <f t="shared" si="17"/>
        <v>0</v>
      </c>
      <c r="AN94" s="140">
        <f t="shared" si="17"/>
        <v>0</v>
      </c>
      <c r="AO94" s="140">
        <f t="shared" si="17"/>
        <v>0</v>
      </c>
      <c r="AP94" s="140">
        <f t="shared" si="17"/>
        <v>0</v>
      </c>
      <c r="AQ94" s="140">
        <f t="shared" si="17"/>
        <v>0</v>
      </c>
      <c r="AR94" s="67"/>
    </row>
    <row r="95" spans="2:44" x14ac:dyDescent="0.25">
      <c r="B95" s="114" t="s">
        <v>262</v>
      </c>
      <c r="C95" s="17">
        <v>0</v>
      </c>
      <c r="D95" s="312">
        <v>4482728.01</v>
      </c>
      <c r="E95" s="17">
        <v>0</v>
      </c>
      <c r="F95" s="17">
        <v>0</v>
      </c>
      <c r="G95" s="17">
        <v>0</v>
      </c>
      <c r="H95" s="17">
        <v>0</v>
      </c>
      <c r="I95" s="17">
        <v>0</v>
      </c>
      <c r="J95" s="17">
        <v>0</v>
      </c>
      <c r="K95" s="17">
        <v>0</v>
      </c>
      <c r="L95" s="17">
        <v>0</v>
      </c>
      <c r="M95" s="17">
        <v>0</v>
      </c>
      <c r="N95" s="17">
        <v>0</v>
      </c>
      <c r="O95" s="17">
        <v>0</v>
      </c>
      <c r="P95" s="17">
        <v>0</v>
      </c>
      <c r="Q95" s="17">
        <v>0</v>
      </c>
      <c r="R95" s="109"/>
      <c r="S95" s="109">
        <v>0</v>
      </c>
      <c r="T95" s="109">
        <v>0</v>
      </c>
      <c r="U95" s="109">
        <v>0</v>
      </c>
      <c r="V95" s="109">
        <v>0</v>
      </c>
      <c r="W95" s="109">
        <v>0</v>
      </c>
      <c r="X95" s="109">
        <v>0</v>
      </c>
      <c r="Y95" s="109">
        <v>0</v>
      </c>
      <c r="Z95" s="109">
        <v>0</v>
      </c>
      <c r="AA95" s="109">
        <v>0</v>
      </c>
      <c r="AB95" s="109">
        <v>0</v>
      </c>
      <c r="AC95" s="109">
        <v>0</v>
      </c>
      <c r="AD95" s="109">
        <v>0</v>
      </c>
      <c r="AE95" s="3">
        <f t="shared" si="17"/>
        <v>0</v>
      </c>
      <c r="AF95" s="3">
        <f t="shared" si="17"/>
        <v>0</v>
      </c>
      <c r="AG95" s="3">
        <f t="shared" si="17"/>
        <v>0</v>
      </c>
      <c r="AH95" s="3">
        <f t="shared" si="17"/>
        <v>0</v>
      </c>
      <c r="AI95" s="3">
        <f t="shared" si="17"/>
        <v>0</v>
      </c>
      <c r="AJ95" s="3">
        <f t="shared" si="17"/>
        <v>0</v>
      </c>
      <c r="AK95" s="3">
        <f t="shared" si="17"/>
        <v>0</v>
      </c>
      <c r="AL95" s="3">
        <f t="shared" si="17"/>
        <v>0</v>
      </c>
      <c r="AM95" s="3">
        <f t="shared" si="17"/>
        <v>0</v>
      </c>
      <c r="AN95" s="3">
        <f t="shared" si="17"/>
        <v>0</v>
      </c>
      <c r="AO95" s="3">
        <f t="shared" si="17"/>
        <v>0</v>
      </c>
      <c r="AP95" s="3">
        <f t="shared" si="17"/>
        <v>0</v>
      </c>
      <c r="AQ95" s="3">
        <f t="shared" si="17"/>
        <v>0</v>
      </c>
    </row>
    <row r="96" spans="2:44" x14ac:dyDescent="0.25">
      <c r="B96" s="155" t="s">
        <v>135</v>
      </c>
      <c r="C96" s="314">
        <v>86992326055</v>
      </c>
      <c r="D96" s="314">
        <v>116526151374.99998</v>
      </c>
      <c r="E96" s="306">
        <v>12208843903.07</v>
      </c>
      <c r="F96" s="306">
        <v>10151204146.080002</v>
      </c>
      <c r="G96" s="306">
        <v>7881572004.3699999</v>
      </c>
      <c r="H96" s="306">
        <v>5513446037.46</v>
      </c>
      <c r="I96" s="306">
        <v>6947330592.1899986</v>
      </c>
      <c r="J96" s="306">
        <v>7860776947.4899998</v>
      </c>
      <c r="K96" s="306">
        <v>8999260345.3099995</v>
      </c>
      <c r="L96" s="306">
        <v>4242601329.6299996</v>
      </c>
      <c r="M96" s="306">
        <v>5084445679.0200005</v>
      </c>
      <c r="N96" s="306">
        <v>1430439724.2700002</v>
      </c>
      <c r="O96" s="306">
        <v>6471432825.0100002</v>
      </c>
      <c r="P96" s="306">
        <v>9775724326.8600006</v>
      </c>
      <c r="Q96" s="306">
        <v>86567077860.759995</v>
      </c>
      <c r="R96" s="107">
        <v>0</v>
      </c>
      <c r="S96" s="107"/>
      <c r="T96" s="107"/>
      <c r="U96" s="107">
        <v>0</v>
      </c>
      <c r="V96" s="107">
        <v>0</v>
      </c>
      <c r="W96" s="107">
        <v>0</v>
      </c>
      <c r="X96" s="107">
        <v>0</v>
      </c>
      <c r="Y96" s="107">
        <v>0</v>
      </c>
      <c r="Z96" s="107">
        <v>0</v>
      </c>
      <c r="AA96" s="107">
        <v>0</v>
      </c>
      <c r="AB96" s="107">
        <v>0</v>
      </c>
      <c r="AC96" s="107">
        <v>0</v>
      </c>
      <c r="AD96" s="107">
        <v>0</v>
      </c>
      <c r="AE96" s="317">
        <f t="shared" si="17"/>
        <v>12208843903.07</v>
      </c>
      <c r="AF96" s="317">
        <f t="shared" si="17"/>
        <v>10151204146.080002</v>
      </c>
      <c r="AG96" s="317">
        <f t="shared" si="17"/>
        <v>7881572004.3699999</v>
      </c>
      <c r="AH96" s="317">
        <f t="shared" si="17"/>
        <v>5513446037.46</v>
      </c>
      <c r="AI96" s="317">
        <f t="shared" si="17"/>
        <v>6947330592.1899986</v>
      </c>
      <c r="AJ96" s="317">
        <f t="shared" si="17"/>
        <v>7860776947.4899998</v>
      </c>
      <c r="AK96" s="317">
        <f t="shared" si="17"/>
        <v>8999260345.3099995</v>
      </c>
      <c r="AL96" s="317">
        <f t="shared" si="17"/>
        <v>4242601329.6299996</v>
      </c>
      <c r="AM96" s="317">
        <f t="shared" si="17"/>
        <v>5084445679.0200005</v>
      </c>
      <c r="AN96" s="317">
        <f t="shared" si="17"/>
        <v>1430439724.2700002</v>
      </c>
      <c r="AO96" s="317">
        <f t="shared" si="17"/>
        <v>6471432825.0100002</v>
      </c>
      <c r="AP96" s="317">
        <f t="shared" si="17"/>
        <v>9775724326.8600006</v>
      </c>
      <c r="AQ96" s="317">
        <f t="shared" si="17"/>
        <v>86567077860.759995</v>
      </c>
    </row>
    <row r="97" spans="2:43" x14ac:dyDescent="0.25">
      <c r="B97" s="24"/>
      <c r="C97" s="21"/>
      <c r="D97" s="21"/>
      <c r="E97" s="17"/>
      <c r="F97" s="17"/>
      <c r="G97" s="17"/>
      <c r="H97" s="17"/>
      <c r="I97" s="17"/>
      <c r="J97" s="17"/>
      <c r="K97" s="17"/>
      <c r="L97" s="17"/>
      <c r="M97" s="17"/>
      <c r="N97" s="17"/>
      <c r="O97" s="17"/>
      <c r="P97" s="17"/>
      <c r="Q97" s="17"/>
      <c r="R97" s="106"/>
      <c r="S97" s="106"/>
      <c r="T97" s="106"/>
      <c r="U97" s="106"/>
      <c r="V97" s="106"/>
      <c r="W97" s="106"/>
      <c r="X97" s="106"/>
      <c r="Y97" s="106"/>
      <c r="Z97" s="106"/>
      <c r="AA97" s="106"/>
      <c r="AB97" s="106"/>
      <c r="AC97" s="106"/>
      <c r="AD97" s="106"/>
      <c r="AE97" s="201"/>
      <c r="AF97" s="201"/>
      <c r="AG97" s="201"/>
      <c r="AH97" s="201"/>
      <c r="AI97" s="201"/>
      <c r="AJ97" s="201"/>
      <c r="AK97" s="201"/>
      <c r="AL97" s="201"/>
      <c r="AM97" s="201"/>
      <c r="AN97" s="201"/>
      <c r="AO97" s="201"/>
      <c r="AP97" s="201"/>
      <c r="AQ97" s="201"/>
    </row>
    <row r="98" spans="2:43" x14ac:dyDescent="0.25">
      <c r="B98" s="155" t="s">
        <v>229</v>
      </c>
      <c r="C98" s="314">
        <v>711399371135.99988</v>
      </c>
      <c r="D98" s="315">
        <f>D69+D96</f>
        <v>756487999444.17004</v>
      </c>
      <c r="E98" s="316">
        <f>(E69+E96)</f>
        <v>57008442901.360001</v>
      </c>
      <c r="F98" s="316">
        <f t="shared" ref="F98:AQ98" si="18">(F69+F96)</f>
        <v>57861820880.740013</v>
      </c>
      <c r="G98" s="316">
        <f t="shared" si="18"/>
        <v>56697479563.729996</v>
      </c>
      <c r="H98" s="316">
        <f t="shared" si="18"/>
        <v>46083992548.69001</v>
      </c>
      <c r="I98" s="316">
        <f t="shared" si="18"/>
        <v>49941272565.789993</v>
      </c>
      <c r="J98" s="316">
        <f t="shared" si="18"/>
        <v>65074327131.69001</v>
      </c>
      <c r="K98" s="316">
        <f t="shared" si="18"/>
        <v>49436604165.719986</v>
      </c>
      <c r="L98" s="316">
        <f t="shared" si="18"/>
        <v>48495411630.259995</v>
      </c>
      <c r="M98" s="316">
        <f t="shared" si="18"/>
        <v>49479385767.769989</v>
      </c>
      <c r="N98" s="316">
        <f t="shared" si="18"/>
        <v>42360527606.040001</v>
      </c>
      <c r="O98" s="316">
        <f t="shared" si="18"/>
        <v>54486820354.680016</v>
      </c>
      <c r="P98" s="316">
        <f t="shared" si="18"/>
        <v>121971471858.75999</v>
      </c>
      <c r="Q98" s="316">
        <f t="shared" si="18"/>
        <v>698897556975.22998</v>
      </c>
      <c r="R98" s="107">
        <f t="shared" si="18"/>
        <v>0</v>
      </c>
      <c r="S98" s="322">
        <f t="shared" si="18"/>
        <v>1040335600.0000001</v>
      </c>
      <c r="T98" s="322">
        <f t="shared" si="18"/>
        <v>2832410347.3200002</v>
      </c>
      <c r="U98" s="322">
        <f t="shared" si="18"/>
        <v>168102480</v>
      </c>
      <c r="V98" s="322">
        <f t="shared" si="18"/>
        <v>508148579.10999995</v>
      </c>
      <c r="W98" s="322">
        <f t="shared" si="18"/>
        <v>515493047.03999984</v>
      </c>
      <c r="X98" s="322">
        <f t="shared" si="18"/>
        <v>110216891.02</v>
      </c>
      <c r="Y98" s="322">
        <f t="shared" si="18"/>
        <v>1161419839.05</v>
      </c>
      <c r="Z98" s="322">
        <f t="shared" si="18"/>
        <v>1713799928.9999998</v>
      </c>
      <c r="AA98" s="322">
        <f t="shared" si="18"/>
        <v>950629522.13999999</v>
      </c>
      <c r="AB98" s="322">
        <f t="shared" si="18"/>
        <v>1060521929.54</v>
      </c>
      <c r="AC98" s="322">
        <f t="shared" si="18"/>
        <v>1557080100.7</v>
      </c>
      <c r="AD98" s="322">
        <f t="shared" si="18"/>
        <v>11618158264.920002</v>
      </c>
      <c r="AE98" s="317">
        <f t="shared" si="18"/>
        <v>57008442901.360001</v>
      </c>
      <c r="AF98" s="317">
        <f t="shared" si="18"/>
        <v>58902156480.740013</v>
      </c>
      <c r="AG98" s="317">
        <f t="shared" si="18"/>
        <v>59529889911.049995</v>
      </c>
      <c r="AH98" s="317">
        <f t="shared" si="18"/>
        <v>46252095028.69001</v>
      </c>
      <c r="AI98" s="317">
        <f t="shared" si="18"/>
        <v>50449421144.899994</v>
      </c>
      <c r="AJ98" s="317">
        <f t="shared" si="18"/>
        <v>65589820178.730011</v>
      </c>
      <c r="AK98" s="317">
        <f t="shared" si="18"/>
        <v>49546821056.739983</v>
      </c>
      <c r="AL98" s="317">
        <f t="shared" si="18"/>
        <v>49656831469.309998</v>
      </c>
      <c r="AM98" s="317">
        <f t="shared" si="18"/>
        <v>51193185696.769989</v>
      </c>
      <c r="AN98" s="317">
        <f t="shared" si="18"/>
        <v>43311157128.18</v>
      </c>
      <c r="AO98" s="317">
        <f t="shared" si="18"/>
        <v>55547342284.220016</v>
      </c>
      <c r="AP98" s="317">
        <f t="shared" si="18"/>
        <v>123528551959.45999</v>
      </c>
      <c r="AQ98" s="317">
        <f t="shared" si="18"/>
        <v>710515715240.15002</v>
      </c>
    </row>
    <row r="99" spans="2:43" ht="27" customHeight="1" x14ac:dyDescent="0.25">
      <c r="B99" s="18" t="s">
        <v>234</v>
      </c>
      <c r="C99" s="20"/>
      <c r="D99" s="20"/>
      <c r="E99" s="18"/>
      <c r="F99" s="18"/>
      <c r="G99" s="18"/>
      <c r="H99" s="18"/>
      <c r="I99" s="18"/>
      <c r="J99" s="18"/>
      <c r="K99" s="18"/>
      <c r="L99" s="18"/>
      <c r="M99" s="18"/>
      <c r="N99" s="18"/>
      <c r="O99" s="18"/>
      <c r="P99" s="18"/>
      <c r="Q99" s="18"/>
    </row>
    <row r="100" spans="2:43" x14ac:dyDescent="0.25">
      <c r="B100" s="10" t="s">
        <v>263</v>
      </c>
      <c r="R100" s="4"/>
    </row>
    <row r="101" spans="2:43" x14ac:dyDescent="0.25">
      <c r="B101" s="10" t="s">
        <v>238</v>
      </c>
    </row>
    <row r="102" spans="2:43" x14ac:dyDescent="0.25">
      <c r="B102" s="369" t="s">
        <v>264</v>
      </c>
      <c r="C102" s="369"/>
      <c r="D102" s="369"/>
      <c r="E102" s="369"/>
      <c r="F102" s="8"/>
      <c r="G102" s="8"/>
      <c r="H102" s="8"/>
      <c r="I102" s="116"/>
      <c r="J102" s="8"/>
    </row>
    <row r="103" spans="2:43" x14ac:dyDescent="0.25">
      <c r="B103" s="369" t="s">
        <v>265</v>
      </c>
      <c r="C103" s="369"/>
      <c r="D103" s="369"/>
      <c r="E103" s="369"/>
      <c r="F103" s="369"/>
      <c r="G103" s="369"/>
      <c r="H103" s="369"/>
      <c r="I103" s="369"/>
      <c r="J103" s="369"/>
    </row>
    <row r="104" spans="2:43" x14ac:dyDescent="0.25">
      <c r="B104" s="368" t="s">
        <v>266</v>
      </c>
      <c r="C104" s="368"/>
      <c r="D104" s="368"/>
      <c r="E104" s="368"/>
      <c r="F104" s="368"/>
      <c r="G104" s="368"/>
      <c r="H104" s="368"/>
      <c r="I104" s="368"/>
    </row>
    <row r="112" spans="2:43" x14ac:dyDescent="0.25">
      <c r="O112" s="7"/>
      <c r="P112" s="7"/>
      <c r="Q112" s="7"/>
      <c r="R112" s="7"/>
      <c r="S112" s="7"/>
      <c r="T112" s="7"/>
      <c r="U112" s="7"/>
      <c r="V112" s="7"/>
      <c r="W112" s="7"/>
      <c r="X112" s="7"/>
    </row>
    <row r="113" spans="6:7" x14ac:dyDescent="0.25">
      <c r="G113" s="3"/>
    </row>
    <row r="116" spans="6:7" x14ac:dyDescent="0.25">
      <c r="F116" s="3"/>
    </row>
  </sheetData>
  <mergeCells count="13">
    <mergeCell ref="B104:I104"/>
    <mergeCell ref="B102:E102"/>
    <mergeCell ref="B103:J103"/>
    <mergeCell ref="B2:AQ2"/>
    <mergeCell ref="B3:AQ3"/>
    <mergeCell ref="B4:AQ4"/>
    <mergeCell ref="B5:AQ5"/>
    <mergeCell ref="R7:AD7"/>
    <mergeCell ref="AE7:AQ7"/>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CM120"/>
  <sheetViews>
    <sheetView showGridLines="0" topLeftCell="A70" zoomScale="85" zoomScaleNormal="85" workbookViewId="0">
      <selection activeCell="B72" sqref="B72:B92"/>
    </sheetView>
  </sheetViews>
  <sheetFormatPr defaultColWidth="11.42578125" defaultRowHeight="15" x14ac:dyDescent="0.25"/>
  <cols>
    <col min="1" max="1" width="7.7109375" customWidth="1"/>
    <col min="2" max="2" width="86.28515625" customWidth="1"/>
    <col min="3" max="4" width="17.85546875" style="3" customWidth="1"/>
    <col min="5" max="5" width="13.7109375" customWidth="1"/>
    <col min="6" max="6" width="12.7109375" customWidth="1"/>
    <col min="7" max="7" width="13.42578125" customWidth="1"/>
    <col min="8" max="8" width="12.42578125" customWidth="1"/>
    <col min="9" max="9" width="14" customWidth="1"/>
    <col min="10" max="16" width="13"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91" ht="28.5" x14ac:dyDescent="0.25">
      <c r="B2" s="344" t="s">
        <v>0</v>
      </c>
      <c r="C2" s="345"/>
      <c r="D2" s="345"/>
      <c r="E2" s="345"/>
      <c r="F2" s="345"/>
      <c r="G2" s="345"/>
      <c r="H2" s="345"/>
      <c r="I2" s="345"/>
      <c r="J2" s="345"/>
      <c r="K2" s="345"/>
      <c r="L2" s="345"/>
      <c r="M2" s="345"/>
      <c r="N2" s="345"/>
      <c r="O2" s="345"/>
      <c r="P2" s="345"/>
      <c r="Q2" s="345"/>
    </row>
    <row r="3" spans="1:91" ht="21" x14ac:dyDescent="0.25">
      <c r="A3" s="1"/>
      <c r="B3" s="346" t="s">
        <v>1</v>
      </c>
      <c r="C3" s="347"/>
      <c r="D3" s="347"/>
      <c r="E3" s="347"/>
      <c r="F3" s="347"/>
      <c r="G3" s="347"/>
      <c r="H3" s="347"/>
      <c r="I3" s="347"/>
      <c r="J3" s="347"/>
      <c r="K3" s="347"/>
      <c r="L3" s="347"/>
      <c r="M3" s="347"/>
      <c r="N3" s="347"/>
      <c r="O3" s="347"/>
      <c r="P3" s="347"/>
      <c r="Q3" s="347"/>
    </row>
    <row r="4" spans="1:91" ht="15.75" x14ac:dyDescent="0.25">
      <c r="A4" s="1"/>
      <c r="B4" s="348" t="s">
        <v>2</v>
      </c>
      <c r="C4" s="349"/>
      <c r="D4" s="349"/>
      <c r="E4" s="349"/>
      <c r="F4" s="349"/>
      <c r="G4" s="349"/>
      <c r="H4" s="349"/>
      <c r="I4" s="349"/>
      <c r="J4" s="349"/>
      <c r="K4" s="349"/>
      <c r="L4" s="349"/>
      <c r="M4" s="349"/>
      <c r="N4" s="349"/>
      <c r="O4" s="349"/>
      <c r="P4" s="349"/>
      <c r="Q4" s="349"/>
    </row>
    <row r="5" spans="1:91" x14ac:dyDescent="0.25">
      <c r="A5" s="1"/>
      <c r="B5" s="350" t="s">
        <v>3</v>
      </c>
      <c r="C5" s="351"/>
      <c r="D5" s="351"/>
      <c r="E5" s="351"/>
      <c r="F5" s="351"/>
      <c r="G5" s="351"/>
      <c r="H5" s="351"/>
      <c r="I5" s="351"/>
      <c r="J5" s="351"/>
      <c r="K5" s="351"/>
      <c r="L5" s="351"/>
      <c r="M5" s="351"/>
      <c r="N5" s="351"/>
      <c r="O5" s="351"/>
      <c r="P5" s="351"/>
      <c r="Q5" s="351"/>
    </row>
    <row r="6" spans="1:91" x14ac:dyDescent="0.25">
      <c r="A6" s="1"/>
      <c r="B6" s="2" t="s">
        <v>267</v>
      </c>
      <c r="C6" s="5"/>
      <c r="D6" s="5"/>
      <c r="Q6" s="11" t="s">
        <v>5</v>
      </c>
    </row>
    <row r="7" spans="1:91" x14ac:dyDescent="0.25">
      <c r="B7" s="352" t="s">
        <v>6</v>
      </c>
      <c r="C7" s="376" t="s">
        <v>233</v>
      </c>
      <c r="D7" s="376" t="s">
        <v>8</v>
      </c>
      <c r="E7" s="355" t="s">
        <v>9</v>
      </c>
      <c r="F7" s="356"/>
      <c r="G7" s="356"/>
      <c r="H7" s="356"/>
      <c r="I7" s="356"/>
      <c r="J7" s="356"/>
      <c r="K7" s="356"/>
      <c r="L7" s="356"/>
      <c r="M7" s="356"/>
      <c r="N7" s="356"/>
      <c r="O7" s="356"/>
      <c r="P7" s="356"/>
      <c r="Q7" s="357"/>
    </row>
    <row r="8" spans="1:91" ht="25.5" customHeight="1" x14ac:dyDescent="0.25">
      <c r="B8" s="352"/>
      <c r="C8" s="376"/>
      <c r="D8" s="377"/>
      <c r="E8" s="6" t="s">
        <v>10</v>
      </c>
      <c r="F8" s="6" t="s">
        <v>11</v>
      </c>
      <c r="G8" s="6" t="s">
        <v>12</v>
      </c>
      <c r="H8" s="6" t="s">
        <v>13</v>
      </c>
      <c r="I8" s="6" t="s">
        <v>14</v>
      </c>
      <c r="J8" s="6" t="s">
        <v>15</v>
      </c>
      <c r="K8" s="6" t="s">
        <v>16</v>
      </c>
      <c r="L8" s="6" t="s">
        <v>17</v>
      </c>
      <c r="M8" s="6" t="s">
        <v>243</v>
      </c>
      <c r="N8" s="6" t="s">
        <v>19</v>
      </c>
      <c r="O8" s="6" t="s">
        <v>20</v>
      </c>
      <c r="P8" s="6" t="s">
        <v>21</v>
      </c>
      <c r="Q8" s="14" t="s">
        <v>22</v>
      </c>
    </row>
    <row r="9" spans="1:91" x14ac:dyDescent="0.25">
      <c r="B9" s="23" t="s">
        <v>139</v>
      </c>
      <c r="C9" s="300">
        <f t="shared" ref="C9:P9" si="0">SUM(C10:C14)</f>
        <v>172002571482</v>
      </c>
      <c r="D9" s="300">
        <v>190438732213.66</v>
      </c>
      <c r="E9" s="300">
        <f t="shared" si="0"/>
        <v>12700663369.000004</v>
      </c>
      <c r="F9" s="300">
        <f t="shared" si="0"/>
        <v>15168729711.9</v>
      </c>
      <c r="G9" s="300">
        <f t="shared" si="0"/>
        <v>14374397502.34</v>
      </c>
      <c r="H9" s="300">
        <f t="shared" si="0"/>
        <v>14646560425.990004</v>
      </c>
      <c r="I9" s="300">
        <f t="shared" si="0"/>
        <v>14546294311.419998</v>
      </c>
      <c r="J9" s="300">
        <f t="shared" si="0"/>
        <v>14871832306.210003</v>
      </c>
      <c r="K9" s="300">
        <f t="shared" si="0"/>
        <v>14521289758.549997</v>
      </c>
      <c r="L9" s="300">
        <f t="shared" si="0"/>
        <v>14580908661.76</v>
      </c>
      <c r="M9" s="300">
        <f t="shared" si="0"/>
        <v>14827338521.82</v>
      </c>
      <c r="N9" s="300">
        <f t="shared" si="0"/>
        <v>14985308187.520004</v>
      </c>
      <c r="O9" s="300">
        <f t="shared" si="0"/>
        <v>19270618286.029999</v>
      </c>
      <c r="P9" s="300">
        <f t="shared" si="0"/>
        <v>24965844331.579998</v>
      </c>
      <c r="Q9" s="300">
        <f t="shared" ref="Q9:Q40" si="1">E9+F9+G9+H9+I9+J9+K9+L9+M9+O9+N9+P9</f>
        <v>189459785374.12003</v>
      </c>
      <c r="R9" s="11"/>
      <c r="S9" s="11"/>
      <c r="T9" s="3"/>
      <c r="U9" s="3"/>
      <c r="V9" s="3"/>
      <c r="W9" s="3"/>
      <c r="X9" s="3"/>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row>
    <row r="10" spans="1:91" x14ac:dyDescent="0.25">
      <c r="B10" s="24" t="s">
        <v>140</v>
      </c>
      <c r="C10" s="301">
        <v>143125586471</v>
      </c>
      <c r="D10" s="301">
        <v>157898806901.92999</v>
      </c>
      <c r="E10" s="301">
        <v>10558374707.830004</v>
      </c>
      <c r="F10" s="301">
        <v>12694946285.119999</v>
      </c>
      <c r="G10" s="301">
        <v>11811738331.470001</v>
      </c>
      <c r="H10" s="301">
        <v>12090604113.330002</v>
      </c>
      <c r="I10" s="301">
        <v>12057342323.139999</v>
      </c>
      <c r="J10" s="301">
        <v>12329069089.360001</v>
      </c>
      <c r="K10" s="301">
        <v>12007057168.149998</v>
      </c>
      <c r="L10" s="301">
        <v>12084521412.190001</v>
      </c>
      <c r="M10" s="301">
        <v>12323614321.99</v>
      </c>
      <c r="N10" s="301">
        <v>12381131845.420004</v>
      </c>
      <c r="O10" s="301">
        <v>16746001887.379999</v>
      </c>
      <c r="P10" s="301">
        <v>20155414847.16</v>
      </c>
      <c r="Q10" s="301">
        <f t="shared" si="1"/>
        <v>157239816332.54001</v>
      </c>
      <c r="R10" s="119"/>
      <c r="S10" s="11"/>
      <c r="T10" s="3"/>
      <c r="U10" s="3"/>
      <c r="V10" s="3"/>
      <c r="W10" s="3"/>
      <c r="X10" s="3"/>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row>
    <row r="11" spans="1:91" x14ac:dyDescent="0.25">
      <c r="B11" s="24" t="s">
        <v>141</v>
      </c>
      <c r="C11" s="301">
        <v>8775211093</v>
      </c>
      <c r="D11" s="301">
        <v>10103832323.639999</v>
      </c>
      <c r="E11" s="301">
        <v>558095550.72000003</v>
      </c>
      <c r="F11" s="301">
        <v>555958081.83000004</v>
      </c>
      <c r="G11" s="301">
        <v>782962534.17000008</v>
      </c>
      <c r="H11" s="301">
        <v>630999340.45000005</v>
      </c>
      <c r="I11" s="301">
        <v>676965673.10000014</v>
      </c>
      <c r="J11" s="301">
        <v>700400334.45000005</v>
      </c>
      <c r="K11" s="301">
        <v>660804038.74000013</v>
      </c>
      <c r="L11" s="301">
        <v>667575306.49000001</v>
      </c>
      <c r="M11" s="301">
        <v>654654715.86000001</v>
      </c>
      <c r="N11" s="301">
        <v>681824606.85000002</v>
      </c>
      <c r="O11" s="301">
        <v>612287905.63</v>
      </c>
      <c r="P11" s="301">
        <v>2750630204.48</v>
      </c>
      <c r="Q11" s="301">
        <f t="shared" si="1"/>
        <v>9933158292.7700005</v>
      </c>
      <c r="R11" s="11"/>
      <c r="S11" s="11"/>
      <c r="T11" s="3"/>
      <c r="U11" s="3"/>
      <c r="V11" s="3"/>
      <c r="W11" s="3"/>
      <c r="X11" s="3"/>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row>
    <row r="12" spans="1:91" x14ac:dyDescent="0.25">
      <c r="B12" s="24" t="s">
        <v>142</v>
      </c>
      <c r="C12" s="301">
        <v>1319704091</v>
      </c>
      <c r="D12" s="301">
        <v>1232730711</v>
      </c>
      <c r="E12" s="301">
        <v>86486457.239999995</v>
      </c>
      <c r="F12" s="301">
        <v>100234332.83</v>
      </c>
      <c r="G12" s="301">
        <v>99193052.319999993</v>
      </c>
      <c r="H12" s="301">
        <v>100979460.52</v>
      </c>
      <c r="I12" s="301">
        <v>102390882.39</v>
      </c>
      <c r="J12" s="301">
        <v>93333371.700000003</v>
      </c>
      <c r="K12" s="301">
        <v>94999438.959999993</v>
      </c>
      <c r="L12" s="301">
        <v>95341999.379999995</v>
      </c>
      <c r="M12" s="301">
        <v>96253153.5</v>
      </c>
      <c r="N12" s="301">
        <v>98692865.709999993</v>
      </c>
      <c r="O12" s="301">
        <v>110511013.63</v>
      </c>
      <c r="P12" s="301">
        <v>151555308.68000001</v>
      </c>
      <c r="Q12" s="301">
        <f t="shared" si="1"/>
        <v>1229971336.8600001</v>
      </c>
      <c r="R12" s="11"/>
      <c r="S12" s="11"/>
      <c r="T12" s="3"/>
      <c r="U12" s="3"/>
      <c r="V12" s="3"/>
      <c r="W12" s="3"/>
      <c r="X12" s="3"/>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row>
    <row r="13" spans="1:91" x14ac:dyDescent="0.25">
      <c r="B13" s="24" t="s">
        <v>143</v>
      </c>
      <c r="C13" s="301">
        <v>732748709</v>
      </c>
      <c r="D13" s="301">
        <v>671876261.92999995</v>
      </c>
      <c r="E13" s="301">
        <v>26363602.670000002</v>
      </c>
      <c r="F13" s="301">
        <v>48548103</v>
      </c>
      <c r="G13" s="301">
        <v>27370103</v>
      </c>
      <c r="H13" s="301">
        <v>108636047.62</v>
      </c>
      <c r="I13" s="301">
        <v>27681603</v>
      </c>
      <c r="J13" s="301">
        <v>21104878</v>
      </c>
      <c r="K13" s="301">
        <v>78565159.599999994</v>
      </c>
      <c r="L13" s="301">
        <v>50111948.200000003</v>
      </c>
      <c r="M13" s="301">
        <v>52841101.469999999</v>
      </c>
      <c r="N13" s="301">
        <v>110048731.67</v>
      </c>
      <c r="O13" s="301">
        <v>75386933.620000005</v>
      </c>
      <c r="P13" s="301">
        <v>26746446</v>
      </c>
      <c r="Q13" s="301">
        <f t="shared" si="1"/>
        <v>653404657.8499999</v>
      </c>
      <c r="R13" s="11"/>
      <c r="S13" s="11"/>
      <c r="T13" s="3"/>
      <c r="U13" s="3"/>
      <c r="V13" s="3"/>
      <c r="W13" s="3"/>
      <c r="X13" s="3"/>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row>
    <row r="14" spans="1:91" x14ac:dyDescent="0.25">
      <c r="B14" s="24" t="s">
        <v>144</v>
      </c>
      <c r="C14" s="301">
        <v>18049321118</v>
      </c>
      <c r="D14" s="301">
        <v>20531486015.159996</v>
      </c>
      <c r="E14" s="301">
        <v>1471343050.54</v>
      </c>
      <c r="F14" s="301">
        <v>1769042909.1200001</v>
      </c>
      <c r="G14" s="301">
        <v>1653133481.3799999</v>
      </c>
      <c r="H14" s="301">
        <v>1715341464.0699999</v>
      </c>
      <c r="I14" s="301">
        <v>1681913829.79</v>
      </c>
      <c r="J14" s="301">
        <v>1727924632.6999998</v>
      </c>
      <c r="K14" s="301">
        <v>1679863953.1000001</v>
      </c>
      <c r="L14" s="301">
        <v>1683357995.5</v>
      </c>
      <c r="M14" s="301">
        <v>1699975229.0000002</v>
      </c>
      <c r="N14" s="301">
        <v>1713610137.8699999</v>
      </c>
      <c r="O14" s="301">
        <v>1726430545.7700002</v>
      </c>
      <c r="P14" s="301">
        <v>1881497525.2599998</v>
      </c>
      <c r="Q14" s="301">
        <f t="shared" si="1"/>
        <v>20403434754.099998</v>
      </c>
      <c r="R14" s="11"/>
      <c r="S14" s="11"/>
      <c r="T14" s="3"/>
      <c r="U14" s="3"/>
      <c r="V14" s="3"/>
      <c r="W14" s="3"/>
      <c r="X14" s="3"/>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row>
    <row r="15" spans="1:91" x14ac:dyDescent="0.25">
      <c r="B15" s="23" t="s">
        <v>145</v>
      </c>
      <c r="C15" s="300">
        <f t="shared" ref="C15:P15" si="2">SUM(C16:C24)</f>
        <v>37547744489</v>
      </c>
      <c r="D15" s="300">
        <v>35350121602.020004</v>
      </c>
      <c r="E15" s="300">
        <f t="shared" si="2"/>
        <v>795009305.46000004</v>
      </c>
      <c r="F15" s="300">
        <f t="shared" si="2"/>
        <v>1716926958.2799997</v>
      </c>
      <c r="G15" s="300">
        <f t="shared" si="2"/>
        <v>2070494380.1700001</v>
      </c>
      <c r="H15" s="300">
        <f t="shared" si="2"/>
        <v>1957046146.8800001</v>
      </c>
      <c r="I15" s="300">
        <f t="shared" si="2"/>
        <v>2389502435.5799994</v>
      </c>
      <c r="J15" s="300">
        <f t="shared" si="2"/>
        <v>2825201120.3199997</v>
      </c>
      <c r="K15" s="300">
        <f t="shared" si="2"/>
        <v>2629283039.4199996</v>
      </c>
      <c r="L15" s="300">
        <f t="shared" si="2"/>
        <v>2688087714.3699999</v>
      </c>
      <c r="M15" s="300">
        <f t="shared" si="2"/>
        <v>2540966610.9399996</v>
      </c>
      <c r="N15" s="300">
        <f t="shared" si="2"/>
        <v>2198814137.6199999</v>
      </c>
      <c r="O15" s="300">
        <f t="shared" si="2"/>
        <v>2638680864.0900002</v>
      </c>
      <c r="P15" s="300">
        <f t="shared" si="2"/>
        <v>6926653369.8499985</v>
      </c>
      <c r="Q15" s="300">
        <f t="shared" si="1"/>
        <v>31376666082.979996</v>
      </c>
      <c r="R15" s="11"/>
      <c r="S15" s="11"/>
      <c r="T15" s="3"/>
      <c r="U15" s="3"/>
      <c r="V15" s="3"/>
      <c r="W15" s="3"/>
      <c r="X15" s="3"/>
      <c r="Y15" s="3"/>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row>
    <row r="16" spans="1:91" x14ac:dyDescent="0.25">
      <c r="B16" s="24" t="s">
        <v>146</v>
      </c>
      <c r="C16" s="301">
        <v>6051731009</v>
      </c>
      <c r="D16" s="301">
        <v>5300536108.4099998</v>
      </c>
      <c r="E16" s="301">
        <v>196172919.28999999</v>
      </c>
      <c r="F16" s="301">
        <v>414617886.26000005</v>
      </c>
      <c r="G16" s="301">
        <v>443398229.62</v>
      </c>
      <c r="H16" s="301">
        <v>424825689.61000001</v>
      </c>
      <c r="I16" s="301">
        <v>424460106.82000005</v>
      </c>
      <c r="J16" s="301">
        <v>439080775.42000002</v>
      </c>
      <c r="K16" s="301">
        <v>421170611.13999993</v>
      </c>
      <c r="L16" s="301">
        <v>479522930.79999995</v>
      </c>
      <c r="M16" s="301">
        <v>463360547.77999997</v>
      </c>
      <c r="N16" s="301">
        <v>447508928.93000001</v>
      </c>
      <c r="O16" s="301">
        <v>499609378.63</v>
      </c>
      <c r="P16" s="301">
        <v>532897102.09000009</v>
      </c>
      <c r="Q16" s="301">
        <f t="shared" si="1"/>
        <v>5186625106.3900003</v>
      </c>
      <c r="R16" s="11"/>
      <c r="S16" s="11"/>
      <c r="T16" s="3"/>
      <c r="U16" s="3"/>
      <c r="V16" s="3"/>
      <c r="W16" s="3"/>
      <c r="X16" s="3"/>
      <c r="Y16" s="3"/>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row>
    <row r="17" spans="2:91" x14ac:dyDescent="0.25">
      <c r="B17" s="24" t="s">
        <v>147</v>
      </c>
      <c r="C17" s="301">
        <v>5678416505</v>
      </c>
      <c r="D17" s="301">
        <v>5449273722.0099993</v>
      </c>
      <c r="E17" s="301">
        <v>128324226.32999998</v>
      </c>
      <c r="F17" s="301">
        <v>162318443.96000001</v>
      </c>
      <c r="G17" s="301">
        <v>311514424.54000002</v>
      </c>
      <c r="H17" s="301">
        <v>315273667.66000003</v>
      </c>
      <c r="I17" s="301">
        <v>479297916.58000004</v>
      </c>
      <c r="J17" s="301">
        <v>608317502</v>
      </c>
      <c r="K17" s="301">
        <v>600183893.52999997</v>
      </c>
      <c r="L17" s="301">
        <v>650787874.05000007</v>
      </c>
      <c r="M17" s="301">
        <v>346441423.61999995</v>
      </c>
      <c r="N17" s="301">
        <v>286517286.81999999</v>
      </c>
      <c r="O17" s="301">
        <v>424413069.58000004</v>
      </c>
      <c r="P17" s="301">
        <v>862289350.25999999</v>
      </c>
      <c r="Q17" s="301">
        <f t="shared" si="1"/>
        <v>5175679078.9300003</v>
      </c>
      <c r="R17" s="11"/>
      <c r="S17" s="11"/>
      <c r="T17" s="3"/>
      <c r="U17" s="3"/>
      <c r="V17" s="3"/>
      <c r="W17" s="3"/>
      <c r="X17" s="3"/>
      <c r="Y17" s="3"/>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row>
    <row r="18" spans="2:91" x14ac:dyDescent="0.25">
      <c r="B18" s="24" t="s">
        <v>148</v>
      </c>
      <c r="C18" s="301">
        <v>2757069276</v>
      </c>
      <c r="D18" s="301">
        <v>2864353887.5199995</v>
      </c>
      <c r="E18" s="301">
        <v>75474570.200000003</v>
      </c>
      <c r="F18" s="301">
        <v>141533697.66999999</v>
      </c>
      <c r="G18" s="301">
        <v>165510268.50999999</v>
      </c>
      <c r="H18" s="301">
        <v>164051596.23000002</v>
      </c>
      <c r="I18" s="301">
        <v>198299485.91999996</v>
      </c>
      <c r="J18" s="301">
        <v>181698558.73000002</v>
      </c>
      <c r="K18" s="301">
        <v>211160437.75999999</v>
      </c>
      <c r="L18" s="301">
        <v>181607765.53000003</v>
      </c>
      <c r="M18" s="301">
        <v>266331221.03999999</v>
      </c>
      <c r="N18" s="301">
        <v>179931849.71000001</v>
      </c>
      <c r="O18" s="301">
        <v>175219104.53999999</v>
      </c>
      <c r="P18" s="301">
        <v>779401222.58999991</v>
      </c>
      <c r="Q18" s="301">
        <f t="shared" si="1"/>
        <v>2720219778.4299998</v>
      </c>
      <c r="R18" s="11"/>
      <c r="S18" s="11"/>
      <c r="T18" s="3"/>
      <c r="U18" s="3"/>
      <c r="V18" s="3"/>
      <c r="W18" s="3"/>
      <c r="X18" s="3"/>
      <c r="Y18" s="3"/>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row>
    <row r="19" spans="2:91" x14ac:dyDescent="0.25">
      <c r="B19" s="24" t="s">
        <v>149</v>
      </c>
      <c r="C19" s="301">
        <v>1001708661</v>
      </c>
      <c r="D19" s="301">
        <v>1560243574.6200001</v>
      </c>
      <c r="E19" s="301">
        <v>5945351.6500000004</v>
      </c>
      <c r="F19" s="301">
        <v>34888273.519999996</v>
      </c>
      <c r="G19" s="301">
        <v>117826464.52</v>
      </c>
      <c r="H19" s="301">
        <v>67769091.359999999</v>
      </c>
      <c r="I19" s="301">
        <v>115862908.10000001</v>
      </c>
      <c r="J19" s="301">
        <v>109920846.67000002</v>
      </c>
      <c r="K19" s="301">
        <v>107090038</v>
      </c>
      <c r="L19" s="301">
        <v>161423689.25999999</v>
      </c>
      <c r="M19" s="301">
        <v>86479122.940000013</v>
      </c>
      <c r="N19" s="301">
        <v>98372709.530000001</v>
      </c>
      <c r="O19" s="301">
        <v>118656221.91</v>
      </c>
      <c r="P19" s="301">
        <v>362949445.25999993</v>
      </c>
      <c r="Q19" s="301">
        <f t="shared" si="1"/>
        <v>1387184162.72</v>
      </c>
      <c r="R19" s="11"/>
      <c r="S19" s="11"/>
      <c r="T19" s="3"/>
      <c r="U19" s="3"/>
      <c r="V19" s="3"/>
      <c r="W19" s="3"/>
      <c r="X19" s="3"/>
      <c r="Y19" s="3"/>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row>
    <row r="20" spans="2:91" x14ac:dyDescent="0.25">
      <c r="B20" s="24" t="s">
        <v>150</v>
      </c>
      <c r="C20" s="301">
        <v>3822203832</v>
      </c>
      <c r="D20" s="301">
        <v>4080970952.6900005</v>
      </c>
      <c r="E20" s="301">
        <v>165833431.22</v>
      </c>
      <c r="F20" s="301">
        <v>273012419.88999999</v>
      </c>
      <c r="G20" s="301">
        <v>313325591.13999999</v>
      </c>
      <c r="H20" s="301">
        <v>290299124.99000007</v>
      </c>
      <c r="I20" s="301">
        <v>303939898.35000002</v>
      </c>
      <c r="J20" s="301">
        <v>291462720.80999994</v>
      </c>
      <c r="K20" s="301">
        <v>307151719.52999997</v>
      </c>
      <c r="L20" s="301">
        <v>369603535.18000001</v>
      </c>
      <c r="M20" s="301">
        <v>280462858.96000004</v>
      </c>
      <c r="N20" s="301">
        <v>349610355.63999999</v>
      </c>
      <c r="O20" s="301">
        <v>350615561.98000002</v>
      </c>
      <c r="P20" s="301">
        <v>578516121.62</v>
      </c>
      <c r="Q20" s="301">
        <f t="shared" si="1"/>
        <v>3873833339.3099999</v>
      </c>
      <c r="R20" s="11"/>
      <c r="S20" s="11"/>
      <c r="T20" s="3"/>
      <c r="U20" s="3"/>
      <c r="V20" s="3"/>
      <c r="W20" s="3"/>
      <c r="X20" s="3"/>
      <c r="Y20" s="3"/>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row>
    <row r="21" spans="2:91" x14ac:dyDescent="0.25">
      <c r="B21" s="24" t="s">
        <v>151</v>
      </c>
      <c r="C21" s="301">
        <v>2357162083</v>
      </c>
      <c r="D21" s="301">
        <v>2275348798.8400002</v>
      </c>
      <c r="E21" s="301">
        <v>72487868.090000004</v>
      </c>
      <c r="F21" s="301">
        <v>383344500.86999995</v>
      </c>
      <c r="G21" s="301">
        <v>138618539.19000003</v>
      </c>
      <c r="H21" s="301">
        <v>184480528.02000001</v>
      </c>
      <c r="I21" s="301">
        <v>151561393.47000006</v>
      </c>
      <c r="J21" s="301">
        <v>145123272.79999995</v>
      </c>
      <c r="K21" s="301">
        <v>174272919.68999997</v>
      </c>
      <c r="L21" s="301">
        <v>132378227.51000002</v>
      </c>
      <c r="M21" s="301">
        <v>178126296.75</v>
      </c>
      <c r="N21" s="301">
        <v>158031173.07000002</v>
      </c>
      <c r="O21" s="301">
        <v>187957512.96999997</v>
      </c>
      <c r="P21" s="301">
        <v>300903822.31</v>
      </c>
      <c r="Q21" s="301">
        <f t="shared" si="1"/>
        <v>2207286054.7400002</v>
      </c>
      <c r="R21" s="11"/>
      <c r="S21" s="11"/>
      <c r="T21" s="3"/>
      <c r="U21" s="3"/>
      <c r="V21" s="3"/>
      <c r="W21" s="3"/>
      <c r="X21" s="3"/>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row>
    <row r="22" spans="2:91" x14ac:dyDescent="0.25">
      <c r="B22" s="24" t="s">
        <v>152</v>
      </c>
      <c r="C22" s="301">
        <v>4927681155</v>
      </c>
      <c r="D22" s="301">
        <v>3150291583.6599994</v>
      </c>
      <c r="E22" s="301">
        <v>11352271.359999999</v>
      </c>
      <c r="F22" s="301">
        <v>33118289.869999997</v>
      </c>
      <c r="G22" s="301">
        <v>84696750.920000002</v>
      </c>
      <c r="H22" s="301">
        <v>157413272.93000004</v>
      </c>
      <c r="I22" s="301">
        <v>146112747.36000001</v>
      </c>
      <c r="J22" s="301">
        <v>282622759.18999994</v>
      </c>
      <c r="K22" s="301">
        <v>195531178.35999995</v>
      </c>
      <c r="L22" s="301">
        <v>185954256.87</v>
      </c>
      <c r="M22" s="301">
        <v>290953176.05000001</v>
      </c>
      <c r="N22" s="301">
        <v>106231608.81000002</v>
      </c>
      <c r="O22" s="301">
        <v>170690139.39000005</v>
      </c>
      <c r="P22" s="301">
        <v>754950320.99000013</v>
      </c>
      <c r="Q22" s="301">
        <f t="shared" si="1"/>
        <v>2419626772.1000004</v>
      </c>
      <c r="R22" s="11"/>
      <c r="S22" s="11"/>
      <c r="T22" s="3"/>
      <c r="U22" s="3"/>
      <c r="V22" s="3"/>
      <c r="W22" s="3"/>
      <c r="X22" s="3"/>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row>
    <row r="23" spans="2:91" x14ac:dyDescent="0.25">
      <c r="B23" s="24" t="s">
        <v>153</v>
      </c>
      <c r="C23" s="301">
        <v>10951621968</v>
      </c>
      <c r="D23" s="301">
        <v>10668553189.27</v>
      </c>
      <c r="E23" s="301">
        <v>139418667.31999999</v>
      </c>
      <c r="F23" s="301">
        <v>274093446.24000001</v>
      </c>
      <c r="G23" s="301">
        <v>495604111.73000002</v>
      </c>
      <c r="H23" s="301">
        <v>352933176.07999998</v>
      </c>
      <c r="I23" s="301">
        <v>569737530.87999976</v>
      </c>
      <c r="J23" s="301">
        <v>766974684.70000005</v>
      </c>
      <c r="K23" s="301">
        <v>612722241.40999985</v>
      </c>
      <c r="L23" s="301">
        <v>526809435.17000002</v>
      </c>
      <c r="M23" s="301">
        <v>628811963.79999995</v>
      </c>
      <c r="N23" s="301">
        <v>572610225.1099999</v>
      </c>
      <c r="O23" s="301">
        <v>711519875.09000003</v>
      </c>
      <c r="P23" s="301">
        <v>2754745984.7299991</v>
      </c>
      <c r="Q23" s="301">
        <f t="shared" si="1"/>
        <v>8405981342.2599983</v>
      </c>
      <c r="R23" s="11"/>
      <c r="S23" s="11"/>
      <c r="T23" s="3"/>
      <c r="U23" s="3"/>
      <c r="V23" s="3"/>
      <c r="W23" s="3"/>
      <c r="X23" s="3"/>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row>
    <row r="24" spans="2:91" x14ac:dyDescent="0.25">
      <c r="B24" s="24" t="s">
        <v>244</v>
      </c>
      <c r="C24" s="301">
        <v>150000</v>
      </c>
      <c r="D24" s="301">
        <v>549785</v>
      </c>
      <c r="E24" s="28">
        <v>0</v>
      </c>
      <c r="F24" s="28">
        <v>0</v>
      </c>
      <c r="G24" s="28">
        <v>0</v>
      </c>
      <c r="H24" s="28">
        <v>0</v>
      </c>
      <c r="I24" s="301">
        <v>230448.1</v>
      </c>
      <c r="J24" s="28">
        <v>0</v>
      </c>
      <c r="K24" s="28">
        <v>0</v>
      </c>
      <c r="L24" s="28">
        <v>0</v>
      </c>
      <c r="M24" s="28">
        <v>0</v>
      </c>
      <c r="N24" s="28">
        <v>0</v>
      </c>
      <c r="O24" s="28">
        <v>0</v>
      </c>
      <c r="P24" s="28">
        <v>0</v>
      </c>
      <c r="Q24" s="301">
        <f t="shared" si="1"/>
        <v>230448.1</v>
      </c>
      <c r="R24" s="75"/>
      <c r="S24" s="11"/>
      <c r="T24" s="3"/>
      <c r="U24" s="3"/>
      <c r="V24" s="3"/>
      <c r="W24" s="3"/>
      <c r="X24" s="3"/>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row>
    <row r="25" spans="2:91" x14ac:dyDescent="0.25">
      <c r="B25" s="23" t="s">
        <v>154</v>
      </c>
      <c r="C25" s="300">
        <f t="shared" ref="C25:P25" si="3">SUM(C26:C34)</f>
        <v>58642782323</v>
      </c>
      <c r="D25" s="300">
        <v>46522722040.600006</v>
      </c>
      <c r="E25" s="300">
        <f t="shared" si="3"/>
        <v>862607288.66000009</v>
      </c>
      <c r="F25" s="300">
        <f t="shared" si="3"/>
        <v>3453454119.099999</v>
      </c>
      <c r="G25" s="300">
        <f t="shared" si="3"/>
        <v>4853370683.4400005</v>
      </c>
      <c r="H25" s="300">
        <f t="shared" si="3"/>
        <v>3163357438.4199996</v>
      </c>
      <c r="I25" s="300">
        <f t="shared" si="3"/>
        <v>3534072145.8899994</v>
      </c>
      <c r="J25" s="300">
        <f t="shared" si="3"/>
        <v>3801744964.0699992</v>
      </c>
      <c r="K25" s="300">
        <f t="shared" si="3"/>
        <v>3089356585.6400003</v>
      </c>
      <c r="L25" s="300">
        <f t="shared" si="3"/>
        <v>4254088554.02</v>
      </c>
      <c r="M25" s="300">
        <f t="shared" si="3"/>
        <v>3017933313.5700002</v>
      </c>
      <c r="N25" s="300">
        <f t="shared" si="3"/>
        <v>2339857633.52</v>
      </c>
      <c r="O25" s="300">
        <f t="shared" si="3"/>
        <v>2631887858.9399996</v>
      </c>
      <c r="P25" s="300">
        <f t="shared" si="3"/>
        <v>8154061991.7700005</v>
      </c>
      <c r="Q25" s="300">
        <f t="shared" si="1"/>
        <v>43155792577.039993</v>
      </c>
      <c r="R25" s="11"/>
      <c r="S25" s="11"/>
      <c r="T25" s="3"/>
      <c r="U25" s="3"/>
      <c r="V25" s="3"/>
      <c r="W25" s="3"/>
      <c r="X25" s="3"/>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row>
    <row r="26" spans="2:91" x14ac:dyDescent="0.25">
      <c r="B26" s="24" t="s">
        <v>155</v>
      </c>
      <c r="C26" s="301">
        <v>26806629779</v>
      </c>
      <c r="D26" s="301">
        <v>22562276552.760006</v>
      </c>
      <c r="E26" s="301">
        <v>300698694.37</v>
      </c>
      <c r="F26" s="301">
        <v>1817050409.0699997</v>
      </c>
      <c r="G26" s="301">
        <v>2992827096.0100002</v>
      </c>
      <c r="H26" s="301">
        <v>1950252901.6299999</v>
      </c>
      <c r="I26" s="301">
        <v>2169312142.9899998</v>
      </c>
      <c r="J26" s="301">
        <v>2294713101.3899994</v>
      </c>
      <c r="K26" s="301">
        <v>1576291132.9100003</v>
      </c>
      <c r="L26" s="301">
        <v>2143373909.99</v>
      </c>
      <c r="M26" s="301">
        <v>1150457499.1600001</v>
      </c>
      <c r="N26" s="301">
        <v>839420558.28999996</v>
      </c>
      <c r="O26" s="301">
        <v>1043008381.03</v>
      </c>
      <c r="P26" s="301">
        <v>3943189309.1700001</v>
      </c>
      <c r="Q26" s="301">
        <f t="shared" si="1"/>
        <v>22220595136.010002</v>
      </c>
      <c r="R26" s="11"/>
      <c r="S26" s="11"/>
      <c r="T26" s="3"/>
      <c r="U26" s="3"/>
      <c r="V26" s="3"/>
      <c r="W26" s="3"/>
      <c r="X26" s="3"/>
      <c r="Y26" s="3"/>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row>
    <row r="27" spans="2:91" x14ac:dyDescent="0.25">
      <c r="B27" s="24" t="s">
        <v>156</v>
      </c>
      <c r="C27" s="301">
        <v>2483903592</v>
      </c>
      <c r="D27" s="301">
        <v>2021902406.3199997</v>
      </c>
      <c r="E27" s="301">
        <v>18934585.32</v>
      </c>
      <c r="F27" s="301">
        <v>69839403.609999999</v>
      </c>
      <c r="G27" s="301">
        <v>120688241.40000001</v>
      </c>
      <c r="H27" s="301">
        <v>108664557.37</v>
      </c>
      <c r="I27" s="301">
        <v>62319106.210000001</v>
      </c>
      <c r="J27" s="301">
        <v>75271536.389999986</v>
      </c>
      <c r="K27" s="301">
        <v>98333187.090000004</v>
      </c>
      <c r="L27" s="301">
        <v>113856086.35999998</v>
      </c>
      <c r="M27" s="301">
        <v>176214585.91</v>
      </c>
      <c r="N27" s="301">
        <v>114676133.31999999</v>
      </c>
      <c r="O27" s="301">
        <v>273225154.91999996</v>
      </c>
      <c r="P27" s="301">
        <v>682389055.40999997</v>
      </c>
      <c r="Q27" s="301">
        <f t="shared" si="1"/>
        <v>1914411633.3099999</v>
      </c>
      <c r="R27" s="11"/>
      <c r="S27" s="11"/>
      <c r="T27" s="3"/>
      <c r="U27" s="3"/>
      <c r="V27" s="3"/>
      <c r="W27" s="3"/>
      <c r="X27" s="3"/>
      <c r="Y27" s="3"/>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row>
    <row r="28" spans="2:91" x14ac:dyDescent="0.25">
      <c r="B28" s="24" t="s">
        <v>157</v>
      </c>
      <c r="C28" s="301">
        <v>2198993616</v>
      </c>
      <c r="D28" s="301">
        <v>1910404757.5800004</v>
      </c>
      <c r="E28" s="301">
        <v>39210740.629999995</v>
      </c>
      <c r="F28" s="301">
        <v>335236273.95999998</v>
      </c>
      <c r="G28" s="301">
        <v>384210324.95999998</v>
      </c>
      <c r="H28" s="301">
        <v>137755115.64000002</v>
      </c>
      <c r="I28" s="301">
        <v>83399002.460000008</v>
      </c>
      <c r="J28" s="301">
        <v>113317676.08999999</v>
      </c>
      <c r="K28" s="301">
        <v>65490063.439999998</v>
      </c>
      <c r="L28" s="301">
        <v>107240873.73</v>
      </c>
      <c r="M28" s="301">
        <v>91642122.86999999</v>
      </c>
      <c r="N28" s="301">
        <v>109927401.02</v>
      </c>
      <c r="O28" s="301">
        <v>111077357.49999999</v>
      </c>
      <c r="P28" s="301">
        <v>219833844.27999997</v>
      </c>
      <c r="Q28" s="301">
        <f t="shared" si="1"/>
        <v>1798340796.5799999</v>
      </c>
      <c r="R28" s="11"/>
      <c r="S28" s="11"/>
      <c r="T28" s="3"/>
      <c r="U28" s="3"/>
      <c r="V28" s="3"/>
      <c r="W28" s="3"/>
      <c r="X28" s="3"/>
      <c r="Y28" s="3"/>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row>
    <row r="29" spans="2:91" x14ac:dyDescent="0.25">
      <c r="B29" s="24" t="s">
        <v>158</v>
      </c>
      <c r="C29" s="301">
        <v>6709030884</v>
      </c>
      <c r="D29" s="301">
        <v>6257122283.5999985</v>
      </c>
      <c r="E29" s="301">
        <v>77099532.099999994</v>
      </c>
      <c r="F29" s="301">
        <v>590968732.66000009</v>
      </c>
      <c r="G29" s="301">
        <v>611616433.31999993</v>
      </c>
      <c r="H29" s="301">
        <v>163274472.73999998</v>
      </c>
      <c r="I29" s="301">
        <v>379721099.94</v>
      </c>
      <c r="J29" s="301">
        <v>436015532.04000002</v>
      </c>
      <c r="K29" s="301">
        <v>515083680.14999998</v>
      </c>
      <c r="L29" s="301">
        <v>868572590.30000007</v>
      </c>
      <c r="M29" s="301">
        <v>852589991.24000013</v>
      </c>
      <c r="N29" s="301">
        <v>553297170.70000005</v>
      </c>
      <c r="O29" s="301">
        <v>195679903.82000002</v>
      </c>
      <c r="P29" s="301">
        <v>751835790.71999991</v>
      </c>
      <c r="Q29" s="301">
        <f t="shared" si="1"/>
        <v>5995754929.7300005</v>
      </c>
      <c r="R29" s="11"/>
      <c r="S29" s="11"/>
      <c r="T29" s="3"/>
      <c r="U29" s="3"/>
      <c r="V29" s="3"/>
      <c r="W29" s="3"/>
      <c r="X29" s="3"/>
      <c r="Y29" s="3"/>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row>
    <row r="30" spans="2:91" x14ac:dyDescent="0.25">
      <c r="B30" s="24" t="s">
        <v>159</v>
      </c>
      <c r="C30" s="301">
        <v>585874916</v>
      </c>
      <c r="D30" s="301">
        <v>667224994.64999986</v>
      </c>
      <c r="E30" s="301">
        <v>2663854.66</v>
      </c>
      <c r="F30" s="301">
        <v>10393784.160000002</v>
      </c>
      <c r="G30" s="301">
        <v>38083534.57</v>
      </c>
      <c r="H30" s="301">
        <v>88157412.239999995</v>
      </c>
      <c r="I30" s="301">
        <v>25360391.370000001</v>
      </c>
      <c r="J30" s="301">
        <v>55981996.310000002</v>
      </c>
      <c r="K30" s="301">
        <v>47161901.329999998</v>
      </c>
      <c r="L30" s="301">
        <v>34673455.000000007</v>
      </c>
      <c r="M30" s="301">
        <v>35390963.060000002</v>
      </c>
      <c r="N30" s="301">
        <v>29771104.52</v>
      </c>
      <c r="O30" s="301">
        <v>34042950.670000002</v>
      </c>
      <c r="P30" s="301">
        <v>155346415.88</v>
      </c>
      <c r="Q30" s="301">
        <f t="shared" si="1"/>
        <v>557027763.76999998</v>
      </c>
      <c r="R30" s="11"/>
      <c r="S30" s="11"/>
      <c r="T30" s="3"/>
      <c r="U30" s="3"/>
      <c r="V30" s="3"/>
      <c r="W30" s="3"/>
      <c r="X30" s="3"/>
      <c r="Y30" s="3"/>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row>
    <row r="31" spans="2:91" x14ac:dyDescent="0.25">
      <c r="B31" s="24" t="s">
        <v>160</v>
      </c>
      <c r="C31" s="301">
        <v>453071946</v>
      </c>
      <c r="D31" s="301">
        <v>597171336.25</v>
      </c>
      <c r="E31" s="301">
        <v>7687442.8900000006</v>
      </c>
      <c r="F31" s="301">
        <v>14574586.530000001</v>
      </c>
      <c r="G31" s="301">
        <v>25510922.970000003</v>
      </c>
      <c r="H31" s="301">
        <v>25654855.009999994</v>
      </c>
      <c r="I31" s="301">
        <v>35167928.950000003</v>
      </c>
      <c r="J31" s="301">
        <v>67516651.590000004</v>
      </c>
      <c r="K31" s="301">
        <v>37837446.719999999</v>
      </c>
      <c r="L31" s="301">
        <v>49956699.579999998</v>
      </c>
      <c r="M31" s="301">
        <v>43973873.31000001</v>
      </c>
      <c r="N31" s="301">
        <v>62467711.249999993</v>
      </c>
      <c r="O31" s="301">
        <v>43899361.479999997</v>
      </c>
      <c r="P31" s="301">
        <v>95624373.240000024</v>
      </c>
      <c r="Q31" s="301">
        <f t="shared" si="1"/>
        <v>509871853.52000004</v>
      </c>
      <c r="R31" s="11"/>
      <c r="S31" s="11"/>
      <c r="T31" s="3"/>
      <c r="U31" s="3"/>
      <c r="V31" s="3"/>
      <c r="W31" s="3"/>
      <c r="X31" s="3"/>
      <c r="Y31" s="3"/>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row>
    <row r="32" spans="2:91" x14ac:dyDescent="0.25">
      <c r="B32" s="24" t="s">
        <v>161</v>
      </c>
      <c r="C32" s="301">
        <v>5216041722</v>
      </c>
      <c r="D32" s="301">
        <v>5598487513.3900003</v>
      </c>
      <c r="E32" s="301">
        <v>196958121.11000004</v>
      </c>
      <c r="F32" s="301">
        <v>357319623.83999991</v>
      </c>
      <c r="G32" s="301">
        <v>463737824.24000007</v>
      </c>
      <c r="H32" s="301">
        <v>423367813.48000002</v>
      </c>
      <c r="I32" s="301">
        <v>408824459.83999991</v>
      </c>
      <c r="J32" s="301">
        <v>419586453.37</v>
      </c>
      <c r="K32" s="301">
        <v>403868167.87000018</v>
      </c>
      <c r="L32" s="301">
        <v>438555269.94000006</v>
      </c>
      <c r="M32" s="301">
        <v>316908354.27999997</v>
      </c>
      <c r="N32" s="301">
        <v>305221760.62</v>
      </c>
      <c r="O32" s="301">
        <v>446035267.66999996</v>
      </c>
      <c r="P32" s="301">
        <v>1005258957.1000001</v>
      </c>
      <c r="Q32" s="301">
        <f t="shared" si="1"/>
        <v>5185642073.3600006</v>
      </c>
      <c r="R32" s="11"/>
      <c r="S32" s="11"/>
      <c r="T32" s="3"/>
      <c r="U32" s="3"/>
      <c r="V32" s="3"/>
      <c r="W32" s="3"/>
      <c r="X32" s="3"/>
      <c r="Y32" s="3"/>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row>
    <row r="33" spans="2:91" x14ac:dyDescent="0.25">
      <c r="B33" s="24" t="s">
        <v>162</v>
      </c>
      <c r="C33" s="301">
        <v>3796497018</v>
      </c>
      <c r="D33" s="301">
        <v>-9.5367431640625E-7</v>
      </c>
      <c r="E33" s="28">
        <v>0</v>
      </c>
      <c r="F33" s="28">
        <v>0</v>
      </c>
      <c r="G33" s="28">
        <v>0</v>
      </c>
      <c r="H33" s="28">
        <v>0</v>
      </c>
      <c r="I33" s="28">
        <v>0</v>
      </c>
      <c r="J33" s="28">
        <v>0</v>
      </c>
      <c r="K33" s="28">
        <v>0</v>
      </c>
      <c r="L33" s="28">
        <v>0</v>
      </c>
      <c r="M33" s="28">
        <v>0</v>
      </c>
      <c r="N33" s="28">
        <v>0</v>
      </c>
      <c r="O33" s="28">
        <v>0</v>
      </c>
      <c r="P33" s="28">
        <v>0</v>
      </c>
      <c r="Q33" s="301">
        <f t="shared" si="1"/>
        <v>0</v>
      </c>
      <c r="R33" s="11"/>
      <c r="S33" s="11"/>
      <c r="T33" s="3"/>
      <c r="U33" s="3"/>
      <c r="V33" s="3"/>
      <c r="W33" s="3"/>
      <c r="X33" s="3"/>
      <c r="Y33" s="3"/>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row>
    <row r="34" spans="2:91" x14ac:dyDescent="0.25">
      <c r="B34" s="24" t="s">
        <v>163</v>
      </c>
      <c r="C34" s="301">
        <v>10392738850</v>
      </c>
      <c r="D34" s="301">
        <v>6908132196.0500021</v>
      </c>
      <c r="E34" s="301">
        <v>219354317.57999998</v>
      </c>
      <c r="F34" s="301">
        <v>258071305.26999998</v>
      </c>
      <c r="G34" s="301">
        <v>216696305.97</v>
      </c>
      <c r="H34" s="301">
        <v>266230310.31</v>
      </c>
      <c r="I34" s="301">
        <v>369968014.13000005</v>
      </c>
      <c r="J34" s="301">
        <v>339342016.88999999</v>
      </c>
      <c r="K34" s="301">
        <v>345291006.13</v>
      </c>
      <c r="L34" s="301">
        <v>497859669.11999989</v>
      </c>
      <c r="M34" s="301">
        <v>350755923.74000007</v>
      </c>
      <c r="N34" s="301">
        <v>325075793.80000001</v>
      </c>
      <c r="O34" s="301">
        <v>484919481.84999996</v>
      </c>
      <c r="P34" s="301">
        <v>1300584245.9699998</v>
      </c>
      <c r="Q34" s="301">
        <f t="shared" si="1"/>
        <v>4974148390.7600002</v>
      </c>
      <c r="R34" s="11"/>
      <c r="S34" s="11"/>
      <c r="T34" s="3"/>
      <c r="U34" s="3"/>
      <c r="V34" s="3"/>
      <c r="W34" s="3"/>
      <c r="X34" s="3"/>
      <c r="Y34" s="3"/>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row>
    <row r="35" spans="2:91" x14ac:dyDescent="0.25">
      <c r="B35" s="23" t="s">
        <v>164</v>
      </c>
      <c r="C35" s="300">
        <f t="shared" ref="C35:P35" si="4">SUM(C36:C42)</f>
        <v>186570607331</v>
      </c>
      <c r="D35" s="300">
        <v>198476195397.57999</v>
      </c>
      <c r="E35" s="300">
        <f t="shared" si="4"/>
        <v>11690543169.069998</v>
      </c>
      <c r="F35" s="300">
        <f t="shared" si="4"/>
        <v>14271598900.870001</v>
      </c>
      <c r="G35" s="300">
        <f t="shared" si="4"/>
        <v>16864281083.359997</v>
      </c>
      <c r="H35" s="300">
        <f t="shared" si="4"/>
        <v>15106937123.230003</v>
      </c>
      <c r="I35" s="300">
        <f t="shared" si="4"/>
        <v>15188014535.93</v>
      </c>
      <c r="J35" s="300">
        <f t="shared" si="4"/>
        <v>15302939201.610003</v>
      </c>
      <c r="K35" s="300">
        <f t="shared" si="4"/>
        <v>14542793395.749998</v>
      </c>
      <c r="L35" s="300">
        <f t="shared" si="4"/>
        <v>16850829429.890001</v>
      </c>
      <c r="M35" s="300">
        <f t="shared" si="4"/>
        <v>16742750831.48</v>
      </c>
      <c r="N35" s="300">
        <f t="shared" si="4"/>
        <v>13866062267.460001</v>
      </c>
      <c r="O35" s="300">
        <f t="shared" si="4"/>
        <v>17926487798.969997</v>
      </c>
      <c r="P35" s="300">
        <f t="shared" si="4"/>
        <v>29247793735.750004</v>
      </c>
      <c r="Q35" s="300">
        <f t="shared" si="1"/>
        <v>197601031473.36996</v>
      </c>
      <c r="R35" s="11"/>
      <c r="S35" s="11"/>
      <c r="T35" s="3"/>
      <c r="U35" s="3"/>
      <c r="V35" s="3"/>
      <c r="W35" s="3"/>
      <c r="X35" s="3"/>
      <c r="Y35" s="3"/>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row>
    <row r="36" spans="2:91" x14ac:dyDescent="0.25">
      <c r="B36" s="24" t="s">
        <v>165</v>
      </c>
      <c r="C36" s="301">
        <v>63364038526</v>
      </c>
      <c r="D36" s="301">
        <v>65103585049.640007</v>
      </c>
      <c r="E36" s="301">
        <v>4410198619.3299999</v>
      </c>
      <c r="F36" s="301">
        <v>4686508128.5800018</v>
      </c>
      <c r="G36" s="301">
        <v>5494439262.8900003</v>
      </c>
      <c r="H36" s="301">
        <v>4870820667.5100012</v>
      </c>
      <c r="I36" s="301">
        <v>5348524903.3799982</v>
      </c>
      <c r="J36" s="301">
        <v>5642118310.8100014</v>
      </c>
      <c r="K36" s="301">
        <v>4691216086.7699995</v>
      </c>
      <c r="L36" s="301">
        <v>5292687207.4300003</v>
      </c>
      <c r="M36" s="301">
        <v>5618712699.3200006</v>
      </c>
      <c r="N36" s="301">
        <v>4983513871.6300001</v>
      </c>
      <c r="O36" s="301">
        <v>5460367256.7299995</v>
      </c>
      <c r="P36" s="301">
        <v>8292392169.1800022</v>
      </c>
      <c r="Q36" s="301">
        <f t="shared" si="1"/>
        <v>64791499183.559998</v>
      </c>
      <c r="R36" s="11"/>
      <c r="S36" s="11"/>
      <c r="T36" s="3"/>
      <c r="U36" s="3"/>
      <c r="V36" s="3"/>
      <c r="W36" s="3"/>
      <c r="X36" s="3"/>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row>
    <row r="37" spans="2:91" x14ac:dyDescent="0.25">
      <c r="B37" s="24" t="s">
        <v>166</v>
      </c>
      <c r="C37" s="301">
        <v>74797922925</v>
      </c>
      <c r="D37" s="301">
        <v>74728956859.550003</v>
      </c>
      <c r="E37" s="301">
        <v>5448114078.8099995</v>
      </c>
      <c r="F37" s="301">
        <v>5819692223.5700006</v>
      </c>
      <c r="G37" s="301">
        <v>5694286142.1599998</v>
      </c>
      <c r="H37" s="301">
        <v>6159594127.7700005</v>
      </c>
      <c r="I37" s="301">
        <v>5782040537.3500004</v>
      </c>
      <c r="J37" s="301">
        <v>5863554352.3800001</v>
      </c>
      <c r="K37" s="301">
        <v>5921333295.5299997</v>
      </c>
      <c r="L37" s="301">
        <v>5829892850.8900003</v>
      </c>
      <c r="M37" s="301">
        <v>5910679275.46</v>
      </c>
      <c r="N37" s="301">
        <v>6400604857.5200005</v>
      </c>
      <c r="O37" s="301">
        <v>9147853586.0199986</v>
      </c>
      <c r="P37" s="301">
        <v>6519436193.6000004</v>
      </c>
      <c r="Q37" s="301">
        <f t="shared" si="1"/>
        <v>74497081521.059998</v>
      </c>
      <c r="R37" s="11"/>
      <c r="S37" s="11"/>
      <c r="T37" s="3"/>
      <c r="U37" s="3"/>
      <c r="V37" s="3"/>
      <c r="W37" s="3"/>
      <c r="X37" s="3"/>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row>
    <row r="38" spans="2:91" x14ac:dyDescent="0.25">
      <c r="B38" s="24" t="s">
        <v>167</v>
      </c>
      <c r="C38" s="301">
        <v>10545646719</v>
      </c>
      <c r="D38" s="301">
        <v>11047086195.490004</v>
      </c>
      <c r="E38" s="301">
        <v>904463239</v>
      </c>
      <c r="F38" s="301">
        <v>904463239</v>
      </c>
      <c r="G38" s="301">
        <v>917917028.46000004</v>
      </c>
      <c r="H38" s="301">
        <v>904463238</v>
      </c>
      <c r="I38" s="301">
        <v>911263238</v>
      </c>
      <c r="J38" s="301">
        <v>956463238</v>
      </c>
      <c r="K38" s="301">
        <v>906963238</v>
      </c>
      <c r="L38" s="301">
        <v>949131739</v>
      </c>
      <c r="M38" s="301">
        <v>905516125.45000005</v>
      </c>
      <c r="N38" s="301">
        <v>916048238</v>
      </c>
      <c r="O38" s="301">
        <v>936280004</v>
      </c>
      <c r="P38" s="301">
        <v>928670338</v>
      </c>
      <c r="Q38" s="301">
        <f t="shared" si="1"/>
        <v>11041642902.91</v>
      </c>
      <c r="R38" s="11"/>
      <c r="S38" s="11"/>
      <c r="T38" s="3"/>
      <c r="U38" s="3"/>
      <c r="V38" s="3"/>
      <c r="W38" s="3"/>
      <c r="X38" s="3"/>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row>
    <row r="39" spans="2:91" x14ac:dyDescent="0.25">
      <c r="B39" s="24" t="s">
        <v>168</v>
      </c>
      <c r="C39" s="301">
        <v>24101536783</v>
      </c>
      <c r="D39" s="301">
        <v>25789299849.419998</v>
      </c>
      <c r="E39" s="301">
        <v>277036667.38</v>
      </c>
      <c r="F39" s="301">
        <v>2006748215.6900001</v>
      </c>
      <c r="G39" s="301">
        <v>3504405179.7999997</v>
      </c>
      <c r="H39" s="301">
        <v>2017516835.1900001</v>
      </c>
      <c r="I39" s="301">
        <v>2020215226.7499998</v>
      </c>
      <c r="J39" s="301">
        <v>2042208991.98</v>
      </c>
      <c r="K39" s="301">
        <v>2115051136.3699999</v>
      </c>
      <c r="L39" s="301">
        <v>664882270.20000005</v>
      </c>
      <c r="M39" s="301">
        <v>549034814.28999996</v>
      </c>
      <c r="N39" s="301">
        <v>615846508.68999994</v>
      </c>
      <c r="O39" s="301">
        <v>706805408.25999999</v>
      </c>
      <c r="P39" s="301">
        <v>9192634968.7400017</v>
      </c>
      <c r="Q39" s="301">
        <f t="shared" si="1"/>
        <v>25712386223.340004</v>
      </c>
      <c r="R39" s="11"/>
      <c r="S39" s="11"/>
      <c r="T39" s="3"/>
      <c r="U39" s="3"/>
      <c r="V39" s="3"/>
      <c r="W39" s="3"/>
      <c r="X39" s="3"/>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row>
    <row r="40" spans="2:91" x14ac:dyDescent="0.25">
      <c r="B40" s="24" t="s">
        <v>169</v>
      </c>
      <c r="C40" s="301">
        <v>1417067859</v>
      </c>
      <c r="D40" s="301">
        <v>9968806807.5299988</v>
      </c>
      <c r="E40" s="301">
        <v>40389835</v>
      </c>
      <c r="F40" s="301">
        <v>165389835</v>
      </c>
      <c r="G40" s="301">
        <v>40389835</v>
      </c>
      <c r="H40" s="301">
        <v>41389835</v>
      </c>
      <c r="I40" s="301">
        <v>165389835</v>
      </c>
      <c r="J40" s="301">
        <v>40389835</v>
      </c>
      <c r="K40" s="301">
        <v>42015835</v>
      </c>
      <c r="L40" s="301">
        <v>3165931835</v>
      </c>
      <c r="M40" s="301">
        <v>3040931835</v>
      </c>
      <c r="N40" s="301">
        <v>165931835</v>
      </c>
      <c r="O40" s="301">
        <v>78227318.680000007</v>
      </c>
      <c r="P40" s="301">
        <v>2789930198.9300003</v>
      </c>
      <c r="Q40" s="301">
        <f t="shared" si="1"/>
        <v>9776307867.6100006</v>
      </c>
      <c r="R40" s="11"/>
      <c r="S40" s="11"/>
      <c r="T40" s="3"/>
      <c r="U40" s="3"/>
      <c r="V40" s="3"/>
      <c r="W40" s="3"/>
      <c r="X40" s="3"/>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row>
    <row r="41" spans="2:91" x14ac:dyDescent="0.25">
      <c r="B41" s="24" t="s">
        <v>171</v>
      </c>
      <c r="C41" s="301">
        <v>691443092</v>
      </c>
      <c r="D41" s="301">
        <v>729142449.61000001</v>
      </c>
      <c r="E41" s="301">
        <v>93279945.159999996</v>
      </c>
      <c r="F41" s="301">
        <v>29211690.460000001</v>
      </c>
      <c r="G41" s="301">
        <v>43202343.339999996</v>
      </c>
      <c r="H41" s="301">
        <v>45285714.82</v>
      </c>
      <c r="I41" s="301">
        <v>49670950.870000005</v>
      </c>
      <c r="J41" s="301">
        <v>33010769.279999997</v>
      </c>
      <c r="K41" s="301">
        <v>55054575.380000003</v>
      </c>
      <c r="L41" s="301">
        <v>20759060.52</v>
      </c>
      <c r="M41" s="301">
        <v>26840582.32</v>
      </c>
      <c r="N41" s="301">
        <v>66923656.149999999</v>
      </c>
      <c r="O41" s="301">
        <v>23218440.079999998</v>
      </c>
      <c r="P41" s="301">
        <v>226250744.02999997</v>
      </c>
      <c r="Q41" s="301">
        <f t="shared" ref="Q41:Q69" si="5">E41+F41+G41+H41+I41+J41+K41+L41+M41+O41+N41+P41</f>
        <v>712708472.40999985</v>
      </c>
      <c r="R41" s="11"/>
      <c r="S41" s="11"/>
      <c r="T41" s="3"/>
      <c r="U41" s="3"/>
      <c r="V41" s="3"/>
      <c r="W41" s="3"/>
      <c r="X41" s="3"/>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row>
    <row r="42" spans="2:91" x14ac:dyDescent="0.25">
      <c r="B42" s="24" t="s">
        <v>172</v>
      </c>
      <c r="C42" s="301">
        <v>11652951427</v>
      </c>
      <c r="D42" s="301">
        <v>11109318186.340004</v>
      </c>
      <c r="E42" s="301">
        <v>517060784.38999999</v>
      </c>
      <c r="F42" s="301">
        <v>659585568.57000005</v>
      </c>
      <c r="G42" s="301">
        <v>1169641291.71</v>
      </c>
      <c r="H42" s="301">
        <v>1067866704.9399998</v>
      </c>
      <c r="I42" s="301">
        <v>910909844.58000004</v>
      </c>
      <c r="J42" s="301">
        <v>725193704.16000009</v>
      </c>
      <c r="K42" s="301">
        <v>811159228.69999993</v>
      </c>
      <c r="L42" s="301">
        <v>927544466.8499999</v>
      </c>
      <c r="M42" s="301">
        <v>691035499.63999999</v>
      </c>
      <c r="N42" s="301">
        <v>717193300.47000003</v>
      </c>
      <c r="O42" s="301">
        <v>1573735785.2</v>
      </c>
      <c r="P42" s="301">
        <v>1298479123.27</v>
      </c>
      <c r="Q42" s="301">
        <f t="shared" si="5"/>
        <v>11069405302.48</v>
      </c>
      <c r="R42" s="11"/>
      <c r="S42" s="11"/>
      <c r="T42" s="3"/>
      <c r="U42" s="3"/>
      <c r="V42" s="3"/>
      <c r="W42" s="3"/>
      <c r="X42" s="3"/>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row>
    <row r="43" spans="2:91" x14ac:dyDescent="0.25">
      <c r="B43" s="23" t="s">
        <v>173</v>
      </c>
      <c r="C43" s="300">
        <f t="shared" ref="C43:P43" si="6">SUM(C44:C50)</f>
        <v>31436418997</v>
      </c>
      <c r="D43" s="300">
        <v>51267070341.860001</v>
      </c>
      <c r="E43" s="300">
        <f t="shared" si="6"/>
        <v>2929738000</v>
      </c>
      <c r="F43" s="300">
        <f t="shared" si="6"/>
        <v>5004492701.1899996</v>
      </c>
      <c r="G43" s="300">
        <f t="shared" si="6"/>
        <v>1723956979.1800001</v>
      </c>
      <c r="H43" s="300">
        <f t="shared" si="6"/>
        <v>2729107422.5999999</v>
      </c>
      <c r="I43" s="300">
        <f t="shared" si="6"/>
        <v>3021144973.9900002</v>
      </c>
      <c r="J43" s="300">
        <f t="shared" si="6"/>
        <v>1616149643.99</v>
      </c>
      <c r="K43" s="300">
        <f t="shared" si="6"/>
        <v>2262775454.2399998</v>
      </c>
      <c r="L43" s="300">
        <f t="shared" si="6"/>
        <v>1876529634.6500001</v>
      </c>
      <c r="M43" s="300">
        <f t="shared" si="6"/>
        <v>1313638901.27</v>
      </c>
      <c r="N43" s="300">
        <f t="shared" si="6"/>
        <v>1916868501.5000002</v>
      </c>
      <c r="O43" s="300">
        <f t="shared" si="6"/>
        <v>2226789568.3499999</v>
      </c>
      <c r="P43" s="300">
        <f t="shared" si="6"/>
        <v>19160086264.82</v>
      </c>
      <c r="Q43" s="300">
        <f t="shared" si="5"/>
        <v>45781278045.779999</v>
      </c>
      <c r="R43" s="11"/>
      <c r="S43" s="11"/>
      <c r="T43" s="3"/>
      <c r="U43" s="3"/>
      <c r="V43" s="3"/>
      <c r="W43" s="3"/>
      <c r="X43" s="3"/>
      <c r="Y43" s="3"/>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row>
    <row r="44" spans="2:91" x14ac:dyDescent="0.25">
      <c r="B44" s="24" t="s">
        <v>174</v>
      </c>
      <c r="C44" s="301">
        <v>425269145</v>
      </c>
      <c r="D44" s="301">
        <v>883769298.35000002</v>
      </c>
      <c r="E44" s="301">
        <v>25000000</v>
      </c>
      <c r="F44" s="301">
        <v>47423600.490000002</v>
      </c>
      <c r="G44" s="301">
        <v>109102706.78</v>
      </c>
      <c r="H44" s="301">
        <v>40887983.829999998</v>
      </c>
      <c r="I44" s="301">
        <v>67172450.489999995</v>
      </c>
      <c r="J44" s="301">
        <v>56016696.159999996</v>
      </c>
      <c r="K44" s="301">
        <v>72220675.019999996</v>
      </c>
      <c r="L44" s="301">
        <v>54038116.979999997</v>
      </c>
      <c r="M44" s="301">
        <v>65775381.820000008</v>
      </c>
      <c r="N44" s="301">
        <v>104484950.15000001</v>
      </c>
      <c r="O44" s="301">
        <v>74412941.819999993</v>
      </c>
      <c r="P44" s="301">
        <v>165824690.44999999</v>
      </c>
      <c r="Q44" s="301">
        <f t="shared" si="5"/>
        <v>882360193.99000001</v>
      </c>
      <c r="R44" s="11"/>
      <c r="S44" s="11"/>
      <c r="T44" s="3"/>
      <c r="U44" s="3"/>
      <c r="V44" s="3"/>
      <c r="W44" s="3"/>
      <c r="X44" s="3"/>
      <c r="Y44" s="3"/>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row>
    <row r="45" spans="2:91" x14ac:dyDescent="0.25">
      <c r="B45" s="24" t="s">
        <v>268</v>
      </c>
      <c r="C45" s="301">
        <v>7384470435</v>
      </c>
      <c r="D45" s="301">
        <v>6271939690.2399998</v>
      </c>
      <c r="E45" s="28">
        <v>0</v>
      </c>
      <c r="F45" s="301">
        <v>259978958.98000002</v>
      </c>
      <c r="G45" s="301">
        <v>272021601</v>
      </c>
      <c r="H45" s="301">
        <v>140673945.81</v>
      </c>
      <c r="I45" s="301">
        <v>210081100.48000002</v>
      </c>
      <c r="J45" s="301">
        <v>151632236.12</v>
      </c>
      <c r="K45" s="301">
        <v>201415893.38</v>
      </c>
      <c r="L45" s="301">
        <v>228755836.44</v>
      </c>
      <c r="M45" s="301">
        <v>214576821.44999999</v>
      </c>
      <c r="N45" s="301">
        <v>196147798.81999999</v>
      </c>
      <c r="O45" s="301">
        <v>497401454.23000002</v>
      </c>
      <c r="P45" s="301">
        <v>1354663885.03</v>
      </c>
      <c r="Q45" s="301">
        <f t="shared" si="5"/>
        <v>3727349531.7400007</v>
      </c>
      <c r="R45" s="11"/>
      <c r="S45" s="11"/>
      <c r="T45" s="3"/>
      <c r="U45" s="3"/>
      <c r="V45" s="3"/>
      <c r="W45" s="3"/>
      <c r="X45" s="3"/>
      <c r="Y45" s="3"/>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row>
    <row r="46" spans="2:91" x14ac:dyDescent="0.25">
      <c r="B46" s="24" t="s">
        <v>176</v>
      </c>
      <c r="C46" s="301">
        <v>6967832349</v>
      </c>
      <c r="D46" s="301">
        <v>8190381435.9900026</v>
      </c>
      <c r="E46" s="28">
        <v>0</v>
      </c>
      <c r="F46" s="301">
        <v>1119842699</v>
      </c>
      <c r="G46" s="301">
        <v>587207354.07000005</v>
      </c>
      <c r="H46" s="301">
        <v>582425511</v>
      </c>
      <c r="I46" s="301">
        <v>580497237</v>
      </c>
      <c r="J46" s="301">
        <v>586357522.55999994</v>
      </c>
      <c r="K46" s="301">
        <v>596644234</v>
      </c>
      <c r="L46" s="301">
        <v>673040444</v>
      </c>
      <c r="M46" s="301">
        <v>574458210</v>
      </c>
      <c r="N46" s="301">
        <v>625490449</v>
      </c>
      <c r="O46" s="301">
        <v>744158835.70000005</v>
      </c>
      <c r="P46" s="301">
        <v>1485336428.8600001</v>
      </c>
      <c r="Q46" s="301">
        <f t="shared" si="5"/>
        <v>8155458925.1900005</v>
      </c>
      <c r="R46" s="11"/>
      <c r="S46" s="11"/>
      <c r="T46" s="3"/>
      <c r="U46" s="3"/>
      <c r="V46" s="3"/>
      <c r="W46" s="3"/>
      <c r="X46" s="3"/>
      <c r="Y46" s="3"/>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row>
    <row r="47" spans="2:91" x14ac:dyDescent="0.25">
      <c r="B47" s="24" t="s">
        <v>177</v>
      </c>
      <c r="C47" s="301">
        <v>15254515625</v>
      </c>
      <c r="D47" s="301">
        <v>35354653273.849998</v>
      </c>
      <c r="E47" s="301">
        <v>2904738000</v>
      </c>
      <c r="F47" s="301">
        <v>3484626120.7199998</v>
      </c>
      <c r="G47" s="301">
        <v>723369083.33000004</v>
      </c>
      <c r="H47" s="301">
        <v>1939703315.96</v>
      </c>
      <c r="I47" s="301">
        <v>2128394186.0200002</v>
      </c>
      <c r="J47" s="301">
        <v>794978169.40999997</v>
      </c>
      <c r="K47" s="301">
        <v>1353657704.4099998</v>
      </c>
      <c r="L47" s="301">
        <v>891309902.23000002</v>
      </c>
      <c r="M47" s="301">
        <v>413040156</v>
      </c>
      <c r="N47" s="301">
        <v>956539493.38999999</v>
      </c>
      <c r="O47" s="301">
        <v>861854916.60000002</v>
      </c>
      <c r="P47" s="301">
        <v>16004603452.029999</v>
      </c>
      <c r="Q47" s="301">
        <f t="shared" si="5"/>
        <v>32456814500.099998</v>
      </c>
      <c r="R47" s="11"/>
      <c r="S47" s="11"/>
      <c r="T47" s="3"/>
      <c r="U47" s="3"/>
      <c r="V47" s="3"/>
      <c r="W47" s="3"/>
      <c r="X47" s="3"/>
      <c r="Y47" s="3"/>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c r="CK47" s="118"/>
      <c r="CL47" s="118"/>
      <c r="CM47" s="118"/>
    </row>
    <row r="48" spans="2:91" x14ac:dyDescent="0.25">
      <c r="B48" s="24" t="s">
        <v>178</v>
      </c>
      <c r="C48" s="301">
        <v>44550000</v>
      </c>
      <c r="D48" s="301">
        <v>58498857.670000002</v>
      </c>
      <c r="E48" s="28">
        <v>0</v>
      </c>
      <c r="F48" s="28">
        <v>0</v>
      </c>
      <c r="G48" s="28">
        <v>0</v>
      </c>
      <c r="H48" s="28">
        <v>0</v>
      </c>
      <c r="I48" s="301">
        <v>9000000</v>
      </c>
      <c r="J48" s="28">
        <v>0</v>
      </c>
      <c r="K48" s="28">
        <v>0</v>
      </c>
      <c r="L48" s="28">
        <v>0</v>
      </c>
      <c r="M48" s="28">
        <v>0</v>
      </c>
      <c r="N48" s="28">
        <v>0</v>
      </c>
      <c r="O48" s="28">
        <v>0</v>
      </c>
      <c r="P48" s="301">
        <v>49463204.030000001</v>
      </c>
      <c r="Q48" s="301">
        <f t="shared" si="5"/>
        <v>58463204.030000001</v>
      </c>
      <c r="R48" s="11"/>
      <c r="S48" s="11"/>
      <c r="T48" s="3"/>
      <c r="U48" s="3"/>
      <c r="V48" s="3"/>
      <c r="W48" s="3"/>
      <c r="X48" s="3"/>
      <c r="Y48" s="3"/>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row>
    <row r="49" spans="2:91" x14ac:dyDescent="0.25">
      <c r="B49" s="24" t="s">
        <v>269</v>
      </c>
      <c r="C49" s="28">
        <v>0</v>
      </c>
      <c r="D49" s="301">
        <v>1532622</v>
      </c>
      <c r="E49" s="28">
        <v>0</v>
      </c>
      <c r="F49" s="28">
        <v>0</v>
      </c>
      <c r="G49" s="28">
        <v>0</v>
      </c>
      <c r="H49" s="28">
        <v>0</v>
      </c>
      <c r="I49" s="28">
        <v>0</v>
      </c>
      <c r="J49" s="28">
        <v>0</v>
      </c>
      <c r="K49" s="28">
        <v>0</v>
      </c>
      <c r="L49" s="28">
        <v>0</v>
      </c>
      <c r="M49" s="28">
        <v>0</v>
      </c>
      <c r="N49" s="28">
        <v>0</v>
      </c>
      <c r="O49" s="28">
        <v>0</v>
      </c>
      <c r="P49" s="301">
        <v>1519876.18</v>
      </c>
      <c r="Q49" s="301">
        <f t="shared" si="5"/>
        <v>1519876.18</v>
      </c>
      <c r="R49" s="11"/>
      <c r="S49" s="11"/>
      <c r="T49" s="3"/>
      <c r="U49" s="3"/>
      <c r="V49" s="3"/>
      <c r="W49" s="3"/>
      <c r="X49" s="3"/>
      <c r="Y49" s="3"/>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row>
    <row r="50" spans="2:91" x14ac:dyDescent="0.25">
      <c r="B50" s="24" t="s">
        <v>179</v>
      </c>
      <c r="C50" s="301">
        <v>1359781443</v>
      </c>
      <c r="D50" s="301">
        <v>506295163.75999999</v>
      </c>
      <c r="E50" s="28">
        <v>0</v>
      </c>
      <c r="F50" s="301">
        <v>92621322</v>
      </c>
      <c r="G50" s="301">
        <v>32256234</v>
      </c>
      <c r="H50" s="301">
        <v>25416666</v>
      </c>
      <c r="I50" s="301">
        <v>26000000</v>
      </c>
      <c r="J50" s="301">
        <v>27165019.739999998</v>
      </c>
      <c r="K50" s="301">
        <v>38836947.43</v>
      </c>
      <c r="L50" s="301">
        <v>29385335</v>
      </c>
      <c r="M50" s="301">
        <v>45788332</v>
      </c>
      <c r="N50" s="301">
        <v>34205810.140000001</v>
      </c>
      <c r="O50" s="301">
        <v>48961420</v>
      </c>
      <c r="P50" s="301">
        <v>98674728.239999995</v>
      </c>
      <c r="Q50" s="301">
        <f t="shared" si="5"/>
        <v>499311814.55000001</v>
      </c>
      <c r="R50" s="11"/>
      <c r="S50" s="11"/>
      <c r="T50" s="3"/>
      <c r="U50" s="3"/>
      <c r="V50" s="3"/>
      <c r="W50" s="3"/>
      <c r="X50" s="3"/>
      <c r="Y50" s="3"/>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row>
    <row r="51" spans="2:91" x14ac:dyDescent="0.25">
      <c r="B51" s="23" t="s">
        <v>180</v>
      </c>
      <c r="C51" s="300">
        <f t="shared" ref="C51:P51" si="7">SUM(C52:C60)</f>
        <v>18814797136</v>
      </c>
      <c r="D51" s="300">
        <v>20926276084.489998</v>
      </c>
      <c r="E51" s="300">
        <f t="shared" si="7"/>
        <v>20653527.32</v>
      </c>
      <c r="F51" s="300">
        <f t="shared" si="7"/>
        <v>489238317.34000003</v>
      </c>
      <c r="G51" s="300">
        <f t="shared" si="7"/>
        <v>1114753147.6799998</v>
      </c>
      <c r="H51" s="300">
        <f t="shared" si="7"/>
        <v>640804634.97000003</v>
      </c>
      <c r="I51" s="300">
        <f t="shared" si="7"/>
        <v>522183744.5</v>
      </c>
      <c r="J51" s="300">
        <f t="shared" si="7"/>
        <v>605345913.18999994</v>
      </c>
      <c r="K51" s="300">
        <f t="shared" si="7"/>
        <v>1434848888.8699999</v>
      </c>
      <c r="L51" s="300">
        <f t="shared" si="7"/>
        <v>451413155.25</v>
      </c>
      <c r="M51" s="300">
        <f t="shared" si="7"/>
        <v>847727173.15999997</v>
      </c>
      <c r="N51" s="300">
        <f t="shared" si="7"/>
        <v>2177213465.0300002</v>
      </c>
      <c r="O51" s="300">
        <f t="shared" si="7"/>
        <v>1448778173.0500002</v>
      </c>
      <c r="P51" s="300">
        <f t="shared" si="7"/>
        <v>8442605555.8199997</v>
      </c>
      <c r="Q51" s="300">
        <f t="shared" si="5"/>
        <v>18195565696.18</v>
      </c>
      <c r="R51" s="11"/>
      <c r="S51" s="11"/>
      <c r="T51" s="3"/>
      <c r="U51" s="3"/>
      <c r="V51" s="3"/>
      <c r="W51" s="3"/>
      <c r="X51" s="3"/>
      <c r="Y51" s="3"/>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row>
    <row r="52" spans="2:91" x14ac:dyDescent="0.25">
      <c r="B52" s="24" t="s">
        <v>181</v>
      </c>
      <c r="C52" s="301">
        <v>6464476507</v>
      </c>
      <c r="D52" s="301">
        <v>5252162904.5899992</v>
      </c>
      <c r="E52" s="301">
        <v>7394502.0999999996</v>
      </c>
      <c r="F52" s="301">
        <v>132440044.90000001</v>
      </c>
      <c r="G52" s="301">
        <v>770157834.39999998</v>
      </c>
      <c r="H52" s="301">
        <v>362687959.77999997</v>
      </c>
      <c r="I52" s="301">
        <v>92039894.730000004</v>
      </c>
      <c r="J52" s="301">
        <v>327907341.35000002</v>
      </c>
      <c r="K52" s="301">
        <v>273559637.56</v>
      </c>
      <c r="L52" s="301">
        <v>121864901.01000001</v>
      </c>
      <c r="M52" s="301">
        <v>371474210</v>
      </c>
      <c r="N52" s="301">
        <v>327170425.56</v>
      </c>
      <c r="O52" s="301">
        <v>221441928.25999999</v>
      </c>
      <c r="P52" s="301">
        <v>1588961046.9000001</v>
      </c>
      <c r="Q52" s="301">
        <f t="shared" si="5"/>
        <v>4597099726.5500002</v>
      </c>
      <c r="R52" s="11"/>
      <c r="S52" s="11"/>
      <c r="T52" s="3"/>
      <c r="U52" s="3"/>
      <c r="V52" s="3"/>
      <c r="W52" s="3"/>
      <c r="X52" s="3"/>
      <c r="Y52" s="3"/>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row>
    <row r="53" spans="2:91" x14ac:dyDescent="0.25">
      <c r="B53" s="24" t="s">
        <v>182</v>
      </c>
      <c r="C53" s="301">
        <v>490119724</v>
      </c>
      <c r="D53" s="301">
        <v>331989384.39999998</v>
      </c>
      <c r="E53" s="301">
        <v>488037.9</v>
      </c>
      <c r="F53" s="301">
        <v>16541557.040000001</v>
      </c>
      <c r="G53" s="301">
        <v>30266638.539999999</v>
      </c>
      <c r="H53" s="301">
        <v>3131906.2</v>
      </c>
      <c r="I53" s="301">
        <v>9946846.25</v>
      </c>
      <c r="J53" s="301">
        <v>9138106.5800000001</v>
      </c>
      <c r="K53" s="301">
        <v>22432600.509999998</v>
      </c>
      <c r="L53" s="301">
        <v>6574647.5000000009</v>
      </c>
      <c r="M53" s="301">
        <v>12666520.199999999</v>
      </c>
      <c r="N53" s="301">
        <v>11782984.35</v>
      </c>
      <c r="O53" s="301">
        <v>9503552.5500000007</v>
      </c>
      <c r="P53" s="301">
        <v>81505782.919999987</v>
      </c>
      <c r="Q53" s="301">
        <f t="shared" si="5"/>
        <v>213979180.53999999</v>
      </c>
      <c r="R53" s="11"/>
      <c r="S53" s="11"/>
      <c r="T53" s="3"/>
      <c r="U53" s="3"/>
      <c r="V53" s="3"/>
      <c r="W53" s="3"/>
      <c r="X53" s="3"/>
      <c r="Y53" s="3"/>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row>
    <row r="54" spans="2:91" x14ac:dyDescent="0.25">
      <c r="B54" s="24" t="s">
        <v>183</v>
      </c>
      <c r="C54" s="301">
        <v>4514304833</v>
      </c>
      <c r="D54" s="301">
        <v>3469771987.6299987</v>
      </c>
      <c r="E54" s="301">
        <v>30000</v>
      </c>
      <c r="F54" s="301">
        <v>225880</v>
      </c>
      <c r="G54" s="301">
        <v>716781</v>
      </c>
      <c r="H54" s="301">
        <v>406057.45</v>
      </c>
      <c r="I54" s="301">
        <v>1844742.3</v>
      </c>
      <c r="J54" s="301">
        <v>1561173.9</v>
      </c>
      <c r="K54" s="301">
        <v>1628716.76</v>
      </c>
      <c r="L54" s="301">
        <v>1619476.68</v>
      </c>
      <c r="M54" s="301">
        <v>34727692.450000003</v>
      </c>
      <c r="N54" s="301">
        <v>1392077262.9300001</v>
      </c>
      <c r="O54" s="301">
        <v>573013865.55000007</v>
      </c>
      <c r="P54" s="301">
        <v>1377403559.1999998</v>
      </c>
      <c r="Q54" s="301">
        <f t="shared" si="5"/>
        <v>3385255208.2199998</v>
      </c>
      <c r="R54" s="11"/>
      <c r="S54" s="11"/>
      <c r="T54" s="3"/>
      <c r="U54" s="3"/>
      <c r="V54" s="3"/>
      <c r="W54" s="3"/>
      <c r="X54" s="3"/>
      <c r="Y54" s="3"/>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row>
    <row r="55" spans="2:91" x14ac:dyDescent="0.25">
      <c r="B55" s="24" t="s">
        <v>184</v>
      </c>
      <c r="C55" s="301">
        <v>2721441975</v>
      </c>
      <c r="D55" s="301">
        <v>6444025511.6100006</v>
      </c>
      <c r="E55" s="301">
        <v>3558821</v>
      </c>
      <c r="F55" s="301">
        <v>93148327.030000001</v>
      </c>
      <c r="G55" s="301">
        <v>93916282.969999999</v>
      </c>
      <c r="H55" s="301">
        <v>116707891.61999999</v>
      </c>
      <c r="I55" s="301">
        <v>95459640.939999998</v>
      </c>
      <c r="J55" s="301">
        <v>124066914.45999999</v>
      </c>
      <c r="K55" s="301">
        <v>777762461.74000001</v>
      </c>
      <c r="L55" s="301">
        <v>102456008.16</v>
      </c>
      <c r="M55" s="301">
        <v>157711680.47</v>
      </c>
      <c r="N55" s="301">
        <v>251746737.24000001</v>
      </c>
      <c r="O55" s="301">
        <v>181369813.67000005</v>
      </c>
      <c r="P55" s="301">
        <v>3408574381.4499998</v>
      </c>
      <c r="Q55" s="301">
        <f t="shared" si="5"/>
        <v>5406478960.75</v>
      </c>
      <c r="R55" s="11"/>
      <c r="S55" s="11"/>
      <c r="T55" s="3"/>
      <c r="U55" s="3"/>
      <c r="V55" s="3"/>
      <c r="W55" s="3"/>
      <c r="X55" s="3"/>
      <c r="Y55" s="3"/>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row>
    <row r="56" spans="2:91" x14ac:dyDescent="0.25">
      <c r="B56" s="24" t="s">
        <v>185</v>
      </c>
      <c r="C56" s="301">
        <v>1565536360</v>
      </c>
      <c r="D56" s="301">
        <v>1286617950.25</v>
      </c>
      <c r="E56" s="301">
        <v>2787691.2300000004</v>
      </c>
      <c r="F56" s="301">
        <v>11359578.92</v>
      </c>
      <c r="G56" s="301">
        <v>18700647.07</v>
      </c>
      <c r="H56" s="301">
        <v>24948861.980000004</v>
      </c>
      <c r="I56" s="301">
        <v>29836152.810000002</v>
      </c>
      <c r="J56" s="301">
        <v>26383634.82</v>
      </c>
      <c r="K56" s="301">
        <v>42023835.849999994</v>
      </c>
      <c r="L56" s="301">
        <v>19860269.360000003</v>
      </c>
      <c r="M56" s="301">
        <v>144187673.12999997</v>
      </c>
      <c r="N56" s="301">
        <v>77394204.140000001</v>
      </c>
      <c r="O56" s="301">
        <v>63010988.050000004</v>
      </c>
      <c r="P56" s="301">
        <v>411074408.39000005</v>
      </c>
      <c r="Q56" s="301">
        <f t="shared" si="5"/>
        <v>871567945.75</v>
      </c>
      <c r="R56" s="11"/>
      <c r="S56" s="11"/>
      <c r="T56" s="3"/>
      <c r="U56" s="3"/>
      <c r="V56" s="3"/>
      <c r="W56" s="3"/>
      <c r="X56" s="3"/>
      <c r="Y56" s="3"/>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row>
    <row r="57" spans="2:91" x14ac:dyDescent="0.25">
      <c r="B57" s="24" t="s">
        <v>186</v>
      </c>
      <c r="C57" s="301">
        <v>115373261</v>
      </c>
      <c r="D57" s="301">
        <v>175519688.32000002</v>
      </c>
      <c r="E57" s="301">
        <v>1478</v>
      </c>
      <c r="F57" s="301">
        <v>1478</v>
      </c>
      <c r="G57" s="301">
        <v>8739356.8000000007</v>
      </c>
      <c r="H57" s="301">
        <v>18203146.25</v>
      </c>
      <c r="I57" s="301">
        <v>1410137.8</v>
      </c>
      <c r="J57" s="301">
        <v>24939.82</v>
      </c>
      <c r="K57" s="301">
        <v>10131490.140000001</v>
      </c>
      <c r="L57" s="301">
        <v>595301.27</v>
      </c>
      <c r="M57" s="301">
        <v>548246.34</v>
      </c>
      <c r="N57" s="301">
        <v>2634361</v>
      </c>
      <c r="O57" s="301">
        <v>671010.46</v>
      </c>
      <c r="P57" s="301">
        <v>120210757.3</v>
      </c>
      <c r="Q57" s="301">
        <f t="shared" si="5"/>
        <v>163171703.18000001</v>
      </c>
      <c r="R57" s="11"/>
      <c r="S57" s="11"/>
      <c r="T57" s="3"/>
      <c r="U57" s="3"/>
      <c r="V57" s="3"/>
      <c r="W57" s="3"/>
      <c r="X57" s="3"/>
      <c r="Y57" s="3"/>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row>
    <row r="58" spans="2:91" x14ac:dyDescent="0.25">
      <c r="B58" s="24" t="s">
        <v>187</v>
      </c>
      <c r="C58" s="301">
        <v>11693661</v>
      </c>
      <c r="D58" s="301">
        <v>244380038.29999998</v>
      </c>
      <c r="E58" s="28">
        <v>0</v>
      </c>
      <c r="F58" s="28">
        <v>0</v>
      </c>
      <c r="G58" s="301">
        <v>765000</v>
      </c>
      <c r="H58" s="28">
        <v>0</v>
      </c>
      <c r="I58" s="28">
        <v>0</v>
      </c>
      <c r="J58" s="28">
        <v>0</v>
      </c>
      <c r="K58" s="301">
        <v>1925592.4</v>
      </c>
      <c r="L58" s="28">
        <v>0</v>
      </c>
      <c r="M58" s="28">
        <v>0</v>
      </c>
      <c r="N58" s="28">
        <v>0</v>
      </c>
      <c r="O58" s="28">
        <v>0</v>
      </c>
      <c r="P58" s="301">
        <v>210551263.56999999</v>
      </c>
      <c r="Q58" s="301">
        <f t="shared" si="5"/>
        <v>213241855.97</v>
      </c>
      <c r="R58" s="11"/>
      <c r="S58" s="11"/>
      <c r="T58" s="3"/>
      <c r="U58" s="3"/>
      <c r="V58" s="3"/>
      <c r="W58" s="3"/>
      <c r="X58" s="3"/>
      <c r="Y58" s="3"/>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row>
    <row r="59" spans="2:91" x14ac:dyDescent="0.25">
      <c r="B59" s="24" t="s">
        <v>188</v>
      </c>
      <c r="C59" s="301">
        <v>1517577535</v>
      </c>
      <c r="D59" s="301">
        <v>1872994871.4399998</v>
      </c>
      <c r="E59" s="301">
        <v>6392997.0899999999</v>
      </c>
      <c r="F59" s="301">
        <v>11115787.370000001</v>
      </c>
      <c r="G59" s="301">
        <v>12001753.900000002</v>
      </c>
      <c r="H59" s="301">
        <v>26759137.089999996</v>
      </c>
      <c r="I59" s="301">
        <v>28272275.969999999</v>
      </c>
      <c r="J59" s="301">
        <v>22165852.460000001</v>
      </c>
      <c r="K59" s="301">
        <v>277990321.63999999</v>
      </c>
      <c r="L59" s="301">
        <v>55770813.600000001</v>
      </c>
      <c r="M59" s="301">
        <v>61433009.669999994</v>
      </c>
      <c r="N59" s="301">
        <v>44583379.060000002</v>
      </c>
      <c r="O59" s="301">
        <v>79674653.780000001</v>
      </c>
      <c r="P59" s="301">
        <v>1058161223.1199999</v>
      </c>
      <c r="Q59" s="301">
        <f t="shared" si="5"/>
        <v>1684321204.75</v>
      </c>
      <c r="R59" s="11"/>
      <c r="S59" s="11"/>
      <c r="T59" s="3"/>
      <c r="U59" s="3"/>
      <c r="V59" s="3"/>
      <c r="W59" s="3"/>
      <c r="X59" s="3"/>
      <c r="Y59" s="3"/>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row>
    <row r="60" spans="2:91" x14ac:dyDescent="0.25">
      <c r="B60" s="24" t="s">
        <v>189</v>
      </c>
      <c r="C60" s="301">
        <v>1414273280</v>
      </c>
      <c r="D60" s="301">
        <v>1848813747.9499996</v>
      </c>
      <c r="E60" s="28">
        <v>0</v>
      </c>
      <c r="F60" s="301">
        <v>224405664.08000001</v>
      </c>
      <c r="G60" s="301">
        <v>179488853</v>
      </c>
      <c r="H60" s="301">
        <v>87959674.600000009</v>
      </c>
      <c r="I60" s="301">
        <v>263374053.69999999</v>
      </c>
      <c r="J60" s="301">
        <v>94097949.799999997</v>
      </c>
      <c r="K60" s="301">
        <v>27394232.27</v>
      </c>
      <c r="L60" s="301">
        <v>142671737.66999999</v>
      </c>
      <c r="M60" s="301">
        <v>64978140.899999999</v>
      </c>
      <c r="N60" s="301">
        <v>69824110.75</v>
      </c>
      <c r="O60" s="301">
        <v>320092360.73000002</v>
      </c>
      <c r="P60" s="301">
        <v>186163132.97</v>
      </c>
      <c r="Q60" s="301">
        <f t="shared" si="5"/>
        <v>1660449910.47</v>
      </c>
      <c r="R60" s="11"/>
      <c r="S60" s="11"/>
      <c r="T60" s="3"/>
      <c r="U60" s="3"/>
      <c r="V60" s="3"/>
      <c r="W60" s="3"/>
      <c r="X60" s="3"/>
      <c r="Y60" s="3"/>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row>
    <row r="61" spans="2:91" x14ac:dyDescent="0.25">
      <c r="B61" s="23" t="s">
        <v>190</v>
      </c>
      <c r="C61" s="300">
        <f t="shared" ref="C61:P61" si="8">SUM(C62:C64)</f>
        <v>50207582767</v>
      </c>
      <c r="D61" s="300">
        <v>40334823741.310013</v>
      </c>
      <c r="E61" s="300">
        <f t="shared" si="8"/>
        <v>236612184.91999999</v>
      </c>
      <c r="F61" s="300">
        <f t="shared" si="8"/>
        <v>3485950210.7600002</v>
      </c>
      <c r="G61" s="300">
        <f t="shared" si="8"/>
        <v>3388955166.96</v>
      </c>
      <c r="H61" s="300">
        <f t="shared" si="8"/>
        <v>2748791391.1799998</v>
      </c>
      <c r="I61" s="300">
        <f t="shared" si="8"/>
        <v>2699270522.1400003</v>
      </c>
      <c r="J61" s="300">
        <f t="shared" si="8"/>
        <v>2603621667.25</v>
      </c>
      <c r="K61" s="300">
        <f t="shared" si="8"/>
        <v>2667839462.8299999</v>
      </c>
      <c r="L61" s="300">
        <f t="shared" si="8"/>
        <v>2620238463.6500001</v>
      </c>
      <c r="M61" s="300">
        <f t="shared" si="8"/>
        <v>1928445353.1600001</v>
      </c>
      <c r="N61" s="300">
        <f t="shared" si="8"/>
        <v>1904878451.4299998</v>
      </c>
      <c r="O61" s="300">
        <f t="shared" si="8"/>
        <v>3211211370.1899996</v>
      </c>
      <c r="P61" s="300">
        <f t="shared" si="8"/>
        <v>9757412774.5600014</v>
      </c>
      <c r="Q61" s="300">
        <f t="shared" si="5"/>
        <v>37253227019.029999</v>
      </c>
      <c r="R61" s="11"/>
      <c r="S61" s="11"/>
      <c r="T61" s="3"/>
      <c r="U61" s="3"/>
      <c r="V61" s="3"/>
      <c r="W61" s="3"/>
      <c r="X61" s="3"/>
      <c r="Y61" s="3"/>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row>
    <row r="62" spans="2:91" x14ac:dyDescent="0.25">
      <c r="B62" s="24" t="s">
        <v>191</v>
      </c>
      <c r="C62" s="301">
        <v>29270166221</v>
      </c>
      <c r="D62" s="301">
        <v>19457779370.620003</v>
      </c>
      <c r="E62" s="301">
        <v>236612184.91999999</v>
      </c>
      <c r="F62" s="301">
        <v>1463485802.99</v>
      </c>
      <c r="G62" s="301">
        <v>1797812054.3400002</v>
      </c>
      <c r="H62" s="301">
        <v>1234853548.8599999</v>
      </c>
      <c r="I62" s="301">
        <v>1718484658.5700002</v>
      </c>
      <c r="J62" s="301">
        <v>1179546645.3399999</v>
      </c>
      <c r="K62" s="301">
        <v>1325512591.7599998</v>
      </c>
      <c r="L62" s="301">
        <v>920281803.68999994</v>
      </c>
      <c r="M62" s="301">
        <v>892073623.12</v>
      </c>
      <c r="N62" s="301">
        <v>1154410755.3899999</v>
      </c>
      <c r="O62" s="301">
        <v>1214362861.55</v>
      </c>
      <c r="P62" s="301">
        <v>4190252083.2399998</v>
      </c>
      <c r="Q62" s="301">
        <f t="shared" si="5"/>
        <v>17327688613.77</v>
      </c>
      <c r="R62" s="11"/>
      <c r="S62" s="11"/>
      <c r="T62" s="3"/>
      <c r="U62" s="3"/>
      <c r="V62" s="3"/>
      <c r="W62" s="3"/>
      <c r="X62" s="3"/>
      <c r="Y62" s="3"/>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18"/>
      <c r="CC62" s="118"/>
      <c r="CD62" s="118"/>
      <c r="CE62" s="118"/>
      <c r="CF62" s="118"/>
      <c r="CG62" s="118"/>
      <c r="CH62" s="118"/>
      <c r="CI62" s="118"/>
      <c r="CJ62" s="118"/>
      <c r="CK62" s="118"/>
      <c r="CL62" s="118"/>
      <c r="CM62" s="118"/>
    </row>
    <row r="63" spans="2:91" x14ac:dyDescent="0.25">
      <c r="B63" s="24" t="s">
        <v>192</v>
      </c>
      <c r="C63" s="301">
        <v>19491132271</v>
      </c>
      <c r="D63" s="301">
        <v>20877044370.690006</v>
      </c>
      <c r="E63" s="28">
        <v>0</v>
      </c>
      <c r="F63" s="301">
        <v>2022464407.77</v>
      </c>
      <c r="G63" s="301">
        <v>1591143112.6199999</v>
      </c>
      <c r="H63" s="301">
        <v>1513937842.3199999</v>
      </c>
      <c r="I63" s="301">
        <v>980785863.56999993</v>
      </c>
      <c r="J63" s="301">
        <v>1424075021.9099998</v>
      </c>
      <c r="K63" s="301">
        <v>1342326871.0700002</v>
      </c>
      <c r="L63" s="301">
        <v>1699956659.96</v>
      </c>
      <c r="M63" s="301">
        <v>1036371730.0400001</v>
      </c>
      <c r="N63" s="301">
        <v>750467696.03999984</v>
      </c>
      <c r="O63" s="301">
        <v>1996848508.6399999</v>
      </c>
      <c r="P63" s="301">
        <v>5567160691.3200006</v>
      </c>
      <c r="Q63" s="301">
        <f t="shared" si="5"/>
        <v>19925538405.260002</v>
      </c>
      <c r="R63" s="11"/>
      <c r="S63" s="11"/>
      <c r="T63" s="3"/>
      <c r="U63" s="3"/>
      <c r="V63" s="3"/>
      <c r="W63" s="3"/>
      <c r="X63" s="3"/>
      <c r="Y63" s="3"/>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row>
    <row r="64" spans="2:91" x14ac:dyDescent="0.25">
      <c r="B64" s="24" t="s">
        <v>194</v>
      </c>
      <c r="C64" s="301">
        <v>1446284275</v>
      </c>
      <c r="D64" s="301">
        <v>5.9604644775390625E-8</v>
      </c>
      <c r="E64" s="28">
        <v>0</v>
      </c>
      <c r="F64" s="28">
        <v>0</v>
      </c>
      <c r="G64" s="28">
        <v>0</v>
      </c>
      <c r="H64" s="28">
        <v>0</v>
      </c>
      <c r="I64" s="28">
        <v>0</v>
      </c>
      <c r="J64" s="28">
        <v>0</v>
      </c>
      <c r="K64" s="28">
        <v>0</v>
      </c>
      <c r="L64" s="28">
        <v>0</v>
      </c>
      <c r="M64" s="28">
        <v>0</v>
      </c>
      <c r="N64" s="28">
        <v>0</v>
      </c>
      <c r="O64" s="28">
        <v>0</v>
      </c>
      <c r="P64" s="28">
        <v>0</v>
      </c>
      <c r="Q64" s="301">
        <f t="shared" si="5"/>
        <v>0</v>
      </c>
      <c r="R64" s="11"/>
      <c r="S64" s="11"/>
      <c r="T64" s="3"/>
      <c r="U64" s="3"/>
      <c r="V64" s="3"/>
      <c r="W64" s="3"/>
      <c r="X64" s="3"/>
      <c r="Y64" s="3"/>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row>
    <row r="65" spans="2:91" x14ac:dyDescent="0.25">
      <c r="B65" s="23" t="s">
        <v>195</v>
      </c>
      <c r="C65" s="300">
        <f t="shared" ref="C65:P65" si="9">SUM(C66:C68)</f>
        <v>134663720202</v>
      </c>
      <c r="D65" s="300">
        <v>123761698583.25998</v>
      </c>
      <c r="E65" s="300">
        <f t="shared" si="9"/>
        <v>15615495021.900002</v>
      </c>
      <c r="F65" s="300">
        <f t="shared" si="9"/>
        <v>8721737405.0600014</v>
      </c>
      <c r="G65" s="300">
        <f t="shared" si="9"/>
        <v>5272575573.7600002</v>
      </c>
      <c r="H65" s="300">
        <f t="shared" si="9"/>
        <v>10291187201.07</v>
      </c>
      <c r="I65" s="300">
        <f t="shared" si="9"/>
        <v>8420549366.4800005</v>
      </c>
      <c r="J65" s="300">
        <f t="shared" si="9"/>
        <v>20431219452.399998</v>
      </c>
      <c r="K65" s="300">
        <f t="shared" si="9"/>
        <v>6493727540.3000011</v>
      </c>
      <c r="L65" s="300">
        <f t="shared" si="9"/>
        <v>10372417103.08</v>
      </c>
      <c r="M65" s="300">
        <f t="shared" si="9"/>
        <v>7726515283.96</v>
      </c>
      <c r="N65" s="300">
        <f t="shared" si="9"/>
        <v>8966178761.7699986</v>
      </c>
      <c r="O65" s="300">
        <f t="shared" si="9"/>
        <v>7626753302.1800003</v>
      </c>
      <c r="P65" s="300">
        <f t="shared" si="9"/>
        <v>12573859761.699999</v>
      </c>
      <c r="Q65" s="300">
        <f t="shared" si="5"/>
        <v>122512215773.66</v>
      </c>
      <c r="R65" s="11"/>
      <c r="S65" s="11"/>
      <c r="T65" s="3"/>
      <c r="U65" s="3"/>
      <c r="V65" s="3"/>
      <c r="W65" s="3"/>
      <c r="X65" s="3"/>
      <c r="Y65" s="3"/>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row>
    <row r="66" spans="2:91" x14ac:dyDescent="0.25">
      <c r="B66" s="24" t="s">
        <v>196</v>
      </c>
      <c r="C66" s="301">
        <v>74430254984</v>
      </c>
      <c r="D66" s="301">
        <v>62348307022.669983</v>
      </c>
      <c r="E66" s="301">
        <v>4574711816.5799999</v>
      </c>
      <c r="F66" s="301">
        <v>7604129866.4700012</v>
      </c>
      <c r="G66" s="301">
        <v>2450841865.9200001</v>
      </c>
      <c r="H66" s="301">
        <v>2922025012.5900002</v>
      </c>
      <c r="I66" s="301">
        <v>6981184555.1999998</v>
      </c>
      <c r="J66" s="301">
        <v>8526809338.8899994</v>
      </c>
      <c r="K66" s="301">
        <v>4204995291.8200006</v>
      </c>
      <c r="L66" s="301">
        <v>7622361118.2299995</v>
      </c>
      <c r="M66" s="301">
        <v>1762618581.5999999</v>
      </c>
      <c r="N66" s="301">
        <v>4399278073.8400002</v>
      </c>
      <c r="O66" s="301">
        <v>5927711464.1199999</v>
      </c>
      <c r="P66" s="301">
        <v>5083635513.4400005</v>
      </c>
      <c r="Q66" s="301">
        <f t="shared" si="5"/>
        <v>62060302498.699997</v>
      </c>
      <c r="R66" s="11"/>
      <c r="S66" s="11"/>
      <c r="T66" s="3"/>
      <c r="U66" s="3"/>
      <c r="V66" s="3"/>
      <c r="W66" s="3"/>
      <c r="X66" s="3"/>
      <c r="Y66" s="3"/>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row>
    <row r="67" spans="2:91" x14ac:dyDescent="0.25">
      <c r="B67" s="24" t="s">
        <v>197</v>
      </c>
      <c r="C67" s="301">
        <v>58892844300</v>
      </c>
      <c r="D67" s="301">
        <v>60809766837.840004</v>
      </c>
      <c r="E67" s="301">
        <v>11015793148.620001</v>
      </c>
      <c r="F67" s="301">
        <v>1100133004.05</v>
      </c>
      <c r="G67" s="301">
        <v>2744128562.79</v>
      </c>
      <c r="H67" s="301">
        <v>7302334975.7999992</v>
      </c>
      <c r="I67" s="301">
        <v>1399653632.26</v>
      </c>
      <c r="J67" s="301">
        <v>11889256692.84</v>
      </c>
      <c r="K67" s="301">
        <v>2212961019.21</v>
      </c>
      <c r="L67" s="301">
        <v>2663486087.3600001</v>
      </c>
      <c r="M67" s="301">
        <v>5907015324.3099995</v>
      </c>
      <c r="N67" s="301">
        <v>4542905070.0500002</v>
      </c>
      <c r="O67" s="301">
        <v>1610896762.8400002</v>
      </c>
      <c r="P67" s="301">
        <v>7459784619.6300001</v>
      </c>
      <c r="Q67" s="301">
        <f t="shared" si="5"/>
        <v>59848348899.760002</v>
      </c>
      <c r="R67" s="11"/>
      <c r="S67" s="11"/>
      <c r="T67" s="120"/>
      <c r="U67" s="3"/>
      <c r="V67" s="3"/>
      <c r="W67" s="3"/>
      <c r="X67" s="3"/>
      <c r="Y67" s="3"/>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row>
    <row r="68" spans="2:91" x14ac:dyDescent="0.25">
      <c r="B68" s="24" t="s">
        <v>198</v>
      </c>
      <c r="C68" s="301">
        <v>1340620918</v>
      </c>
      <c r="D68" s="301">
        <v>603585715.49000013</v>
      </c>
      <c r="E68" s="301">
        <v>24990056.700000003</v>
      </c>
      <c r="F68" s="301">
        <v>17474534.539999999</v>
      </c>
      <c r="G68" s="301">
        <v>77605145.050000012</v>
      </c>
      <c r="H68" s="301">
        <v>66827212.68</v>
      </c>
      <c r="I68" s="301">
        <v>39711179.019999996</v>
      </c>
      <c r="J68" s="301">
        <v>15153420.67</v>
      </c>
      <c r="K68" s="301">
        <v>75771229.269999996</v>
      </c>
      <c r="L68" s="301">
        <v>86569897.489999995</v>
      </c>
      <c r="M68" s="301">
        <v>56881378.049999997</v>
      </c>
      <c r="N68" s="301">
        <v>23995617.880000003</v>
      </c>
      <c r="O68" s="301">
        <v>88145075.219999999</v>
      </c>
      <c r="P68" s="301">
        <v>30439628.630000003</v>
      </c>
      <c r="Q68" s="301">
        <f t="shared" si="5"/>
        <v>603564375.20000005</v>
      </c>
      <c r="R68" s="11"/>
      <c r="S68" s="11"/>
      <c r="T68" s="3"/>
      <c r="U68" s="3"/>
      <c r="V68" s="3"/>
      <c r="W68" s="3"/>
      <c r="X68" s="3"/>
      <c r="Y68" s="3"/>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row>
    <row r="69" spans="2:91" x14ac:dyDescent="0.25">
      <c r="B69" s="155" t="s">
        <v>128</v>
      </c>
      <c r="C69" s="305">
        <f t="shared" ref="C69:P69" si="10">C9+C15+C25+C35+C43+C51+C61+C65</f>
        <v>689886224727</v>
      </c>
      <c r="D69" s="305">
        <f t="shared" si="10"/>
        <v>707077640004.78003</v>
      </c>
      <c r="E69" s="306">
        <f t="shared" si="10"/>
        <v>44851321866.330002</v>
      </c>
      <c r="F69" s="306">
        <f t="shared" si="10"/>
        <v>52312128324.5</v>
      </c>
      <c r="G69" s="306">
        <f t="shared" si="10"/>
        <v>49662784516.889999</v>
      </c>
      <c r="H69" s="306">
        <f t="shared" si="10"/>
        <v>51283791784.340004</v>
      </c>
      <c r="I69" s="306">
        <f t="shared" si="10"/>
        <v>50321032035.93</v>
      </c>
      <c r="J69" s="306">
        <f t="shared" si="10"/>
        <v>62058054269.040009</v>
      </c>
      <c r="K69" s="306">
        <f t="shared" si="10"/>
        <v>47641914125.599998</v>
      </c>
      <c r="L69" s="306">
        <f t="shared" si="10"/>
        <v>53694512716.670006</v>
      </c>
      <c r="M69" s="306">
        <f t="shared" si="10"/>
        <v>48945315989.360001</v>
      </c>
      <c r="N69" s="306">
        <f t="shared" si="10"/>
        <v>48355181405.849998</v>
      </c>
      <c r="O69" s="306">
        <f t="shared" si="10"/>
        <v>56981207221.800003</v>
      </c>
      <c r="P69" s="306">
        <f t="shared" si="10"/>
        <v>119228317785.84999</v>
      </c>
      <c r="Q69" s="306">
        <f t="shared" si="5"/>
        <v>685335562042.15991</v>
      </c>
      <c r="R69" s="11"/>
      <c r="S69" s="11"/>
      <c r="T69" s="3"/>
      <c r="U69" s="3"/>
      <c r="V69" s="3"/>
      <c r="W69" s="3"/>
      <c r="X69" s="3"/>
      <c r="Y69" s="3"/>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row>
    <row r="70" spans="2:91" x14ac:dyDescent="0.25">
      <c r="B70" s="24"/>
      <c r="C70" s="17"/>
      <c r="D70" s="17"/>
      <c r="E70" s="29"/>
      <c r="F70" s="29"/>
      <c r="G70" s="29"/>
      <c r="H70" s="29"/>
      <c r="I70" s="29"/>
      <c r="J70" s="29"/>
      <c r="K70" s="29"/>
      <c r="L70" s="29"/>
      <c r="M70" s="29"/>
      <c r="N70" s="29"/>
      <c r="O70" s="29"/>
      <c r="P70" s="29"/>
      <c r="Q70" s="324"/>
      <c r="R70" s="75"/>
      <c r="S70" s="75"/>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row>
    <row r="71" spans="2:91" x14ac:dyDescent="0.25">
      <c r="B71" s="155" t="s">
        <v>69</v>
      </c>
      <c r="C71" s="255"/>
      <c r="D71" s="255"/>
      <c r="E71" s="13" t="str">
        <f t="shared" ref="E71:Q71" si="11">+E8</f>
        <v>ENERO</v>
      </c>
      <c r="F71" s="13" t="str">
        <f t="shared" si="11"/>
        <v>FEBRERO</v>
      </c>
      <c r="G71" s="13" t="str">
        <f t="shared" si="11"/>
        <v>MARZO</v>
      </c>
      <c r="H71" s="13" t="str">
        <f t="shared" si="11"/>
        <v>ABRIL</v>
      </c>
      <c r="I71" s="13" t="str">
        <f t="shared" si="11"/>
        <v>MAYO</v>
      </c>
      <c r="J71" s="13" t="str">
        <f t="shared" si="11"/>
        <v>JUNIO</v>
      </c>
      <c r="K71" s="13" t="str">
        <f t="shared" si="11"/>
        <v>JULIO</v>
      </c>
      <c r="L71" s="13" t="str">
        <f t="shared" si="11"/>
        <v>AGOSTO</v>
      </c>
      <c r="M71" s="13" t="str">
        <f t="shared" si="11"/>
        <v>SEPTIEMBRE</v>
      </c>
      <c r="N71" s="13" t="str">
        <f t="shared" si="11"/>
        <v>OCTUBRE</v>
      </c>
      <c r="O71" s="13" t="str">
        <f t="shared" si="11"/>
        <v>NOVIEMBRE</v>
      </c>
      <c r="P71" s="13" t="str">
        <f t="shared" si="11"/>
        <v>DICIEMBRE</v>
      </c>
      <c r="Q71" s="306" t="str">
        <f t="shared" si="11"/>
        <v>TOTAL</v>
      </c>
      <c r="R71" s="11"/>
      <c r="S71" s="11"/>
      <c r="T71" s="3"/>
      <c r="U71" s="3"/>
      <c r="V71" s="3"/>
      <c r="W71" s="3"/>
      <c r="X71" s="3"/>
      <c r="Y71" s="3"/>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8"/>
      <c r="CH71" s="118"/>
      <c r="CI71" s="118"/>
      <c r="CJ71" s="118"/>
      <c r="CK71" s="118"/>
      <c r="CL71" s="118"/>
      <c r="CM71" s="118"/>
    </row>
    <row r="72" spans="2:91" x14ac:dyDescent="0.25">
      <c r="B72" s="26" t="s">
        <v>199</v>
      </c>
      <c r="C72" s="300">
        <f t="shared" ref="C72:P73" si="12">C73</f>
        <v>5334000000</v>
      </c>
      <c r="D72" s="300">
        <f t="shared" si="12"/>
        <v>5654049979</v>
      </c>
      <c r="E72" s="300">
        <f t="shared" si="12"/>
        <v>166666666</v>
      </c>
      <c r="F72" s="300">
        <f t="shared" si="12"/>
        <v>166666666</v>
      </c>
      <c r="G72" s="300">
        <f t="shared" si="12"/>
        <v>1380287389.4299998</v>
      </c>
      <c r="H72" s="300">
        <f t="shared" si="12"/>
        <v>166924041</v>
      </c>
      <c r="I72" s="300">
        <f t="shared" si="12"/>
        <v>166666666</v>
      </c>
      <c r="J72" s="300">
        <f t="shared" si="12"/>
        <v>166666666</v>
      </c>
      <c r="K72" s="300">
        <f t="shared" si="12"/>
        <v>366666666</v>
      </c>
      <c r="L72" s="300">
        <f t="shared" si="12"/>
        <v>166666666</v>
      </c>
      <c r="M72" s="300">
        <f t="shared" si="12"/>
        <v>166666666</v>
      </c>
      <c r="N72" s="300">
        <f t="shared" si="12"/>
        <v>1606845198.7299998</v>
      </c>
      <c r="O72" s="300">
        <f t="shared" si="12"/>
        <v>848670591.46000004</v>
      </c>
      <c r="P72" s="300">
        <f t="shared" si="12"/>
        <v>283333333</v>
      </c>
      <c r="Q72" s="300">
        <f t="shared" ref="Q72:Q93" si="13">E72+F72+G72+H72+I72+J72+K72+L72+M72+O72+N72+P72</f>
        <v>5652727215.6199999</v>
      </c>
      <c r="R72" s="11"/>
      <c r="S72" s="11"/>
      <c r="T72" s="3"/>
      <c r="U72" s="3"/>
      <c r="V72" s="3"/>
      <c r="W72" s="3"/>
      <c r="X72" s="3"/>
      <c r="Y72" s="3"/>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118"/>
      <c r="CL72" s="118"/>
      <c r="CM72" s="118"/>
    </row>
    <row r="73" spans="2:91" x14ac:dyDescent="0.25">
      <c r="B73" s="27" t="s">
        <v>200</v>
      </c>
      <c r="C73" s="313">
        <f t="shared" si="12"/>
        <v>5334000000</v>
      </c>
      <c r="D73" s="313">
        <f t="shared" si="12"/>
        <v>5654049979</v>
      </c>
      <c r="E73" s="313">
        <f t="shared" si="12"/>
        <v>166666666</v>
      </c>
      <c r="F73" s="313">
        <f t="shared" si="12"/>
        <v>166666666</v>
      </c>
      <c r="G73" s="313">
        <f t="shared" si="12"/>
        <v>1380287389.4299998</v>
      </c>
      <c r="H73" s="313">
        <f t="shared" si="12"/>
        <v>166924041</v>
      </c>
      <c r="I73" s="313">
        <f t="shared" si="12"/>
        <v>166666666</v>
      </c>
      <c r="J73" s="313">
        <f t="shared" si="12"/>
        <v>166666666</v>
      </c>
      <c r="K73" s="313">
        <f t="shared" si="12"/>
        <v>366666666</v>
      </c>
      <c r="L73" s="313">
        <f t="shared" si="12"/>
        <v>166666666</v>
      </c>
      <c r="M73" s="313">
        <f t="shared" si="12"/>
        <v>166666666</v>
      </c>
      <c r="N73" s="313">
        <f t="shared" si="12"/>
        <v>1606845198.7299998</v>
      </c>
      <c r="O73" s="313">
        <f t="shared" si="12"/>
        <v>848670591.46000004</v>
      </c>
      <c r="P73" s="313">
        <f t="shared" si="12"/>
        <v>283333333</v>
      </c>
      <c r="Q73" s="313">
        <f t="shared" si="13"/>
        <v>5652727215.6199999</v>
      </c>
      <c r="R73" s="11"/>
      <c r="S73" s="11"/>
      <c r="T73" s="3"/>
      <c r="U73" s="3"/>
      <c r="V73" s="3"/>
      <c r="W73" s="3"/>
      <c r="X73" s="3"/>
      <c r="Y73" s="3"/>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118"/>
      <c r="CL73" s="118"/>
      <c r="CM73" s="118"/>
    </row>
    <row r="74" spans="2:91" x14ac:dyDescent="0.25">
      <c r="B74" s="25" t="s">
        <v>212</v>
      </c>
      <c r="C74" s="301">
        <f t="shared" ref="C74:P74" si="14">SUM(C75:C76)</f>
        <v>5334000000</v>
      </c>
      <c r="D74" s="301">
        <f t="shared" si="14"/>
        <v>5654049979</v>
      </c>
      <c r="E74" s="301">
        <f t="shared" si="14"/>
        <v>166666666</v>
      </c>
      <c r="F74" s="301">
        <f t="shared" si="14"/>
        <v>166666666</v>
      </c>
      <c r="G74" s="301">
        <f t="shared" si="14"/>
        <v>1380287389.4299998</v>
      </c>
      <c r="H74" s="301">
        <f t="shared" si="14"/>
        <v>166924041</v>
      </c>
      <c r="I74" s="301">
        <f t="shared" si="14"/>
        <v>166666666</v>
      </c>
      <c r="J74" s="301">
        <f t="shared" si="14"/>
        <v>166666666</v>
      </c>
      <c r="K74" s="301">
        <f t="shared" si="14"/>
        <v>366666666</v>
      </c>
      <c r="L74" s="301">
        <f t="shared" si="14"/>
        <v>166666666</v>
      </c>
      <c r="M74" s="301">
        <f t="shared" si="14"/>
        <v>166666666</v>
      </c>
      <c r="N74" s="301">
        <f t="shared" si="14"/>
        <v>1606845198.7299998</v>
      </c>
      <c r="O74" s="301">
        <f t="shared" si="14"/>
        <v>848670591.46000004</v>
      </c>
      <c r="P74" s="301">
        <f t="shared" si="14"/>
        <v>283333333</v>
      </c>
      <c r="Q74" s="312">
        <f t="shared" si="13"/>
        <v>5652727215.6199999</v>
      </c>
      <c r="R74" s="11"/>
      <c r="S74" s="11"/>
      <c r="T74" s="3"/>
      <c r="U74" s="3"/>
      <c r="V74" s="3"/>
      <c r="W74" s="3"/>
      <c r="X74" s="3"/>
      <c r="Y74" s="3"/>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118"/>
      <c r="CL74" s="118"/>
      <c r="CM74" s="118"/>
    </row>
    <row r="75" spans="2:91" ht="30" x14ac:dyDescent="0.25">
      <c r="B75" s="25" t="s">
        <v>213</v>
      </c>
      <c r="C75" s="312">
        <v>5334000000</v>
      </c>
      <c r="D75" s="312">
        <v>4150107000</v>
      </c>
      <c r="E75" s="312">
        <v>166666666</v>
      </c>
      <c r="F75" s="312">
        <v>166666666</v>
      </c>
      <c r="G75" s="312">
        <v>566666666</v>
      </c>
      <c r="H75" s="312">
        <v>166666666</v>
      </c>
      <c r="I75" s="312">
        <v>166666666</v>
      </c>
      <c r="J75" s="312">
        <v>166666666</v>
      </c>
      <c r="K75" s="312">
        <v>366666666</v>
      </c>
      <c r="L75" s="312">
        <v>166666666</v>
      </c>
      <c r="M75" s="312">
        <v>166666666</v>
      </c>
      <c r="N75" s="312">
        <v>1533440009.1199999</v>
      </c>
      <c r="O75" s="312">
        <v>233333333</v>
      </c>
      <c r="P75" s="312">
        <v>283333333</v>
      </c>
      <c r="Q75" s="312">
        <f t="shared" si="13"/>
        <v>4150106669.1199999</v>
      </c>
      <c r="R75" s="11"/>
      <c r="S75" s="11"/>
      <c r="T75" s="3"/>
      <c r="U75" s="3"/>
      <c r="V75" s="3"/>
      <c r="W75" s="3"/>
      <c r="X75" s="3"/>
      <c r="Y75" s="3"/>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row>
    <row r="76" spans="2:91" ht="30" x14ac:dyDescent="0.25">
      <c r="B76" s="25" t="s">
        <v>214</v>
      </c>
      <c r="C76" s="28">
        <v>0</v>
      </c>
      <c r="D76" s="301">
        <v>1503942979</v>
      </c>
      <c r="E76" s="28">
        <v>0</v>
      </c>
      <c r="F76" s="28">
        <v>0</v>
      </c>
      <c r="G76" s="301">
        <v>813620723.42999995</v>
      </c>
      <c r="H76" s="301">
        <v>257375.00000000003</v>
      </c>
      <c r="I76" s="28">
        <v>0</v>
      </c>
      <c r="J76" s="28">
        <v>0</v>
      </c>
      <c r="K76" s="28">
        <v>0</v>
      </c>
      <c r="L76" s="28">
        <v>0</v>
      </c>
      <c r="M76" s="28">
        <v>0</v>
      </c>
      <c r="N76" s="301">
        <v>73405189.609999999</v>
      </c>
      <c r="O76" s="301">
        <v>615337258.46000004</v>
      </c>
      <c r="P76" s="28">
        <v>0</v>
      </c>
      <c r="Q76" s="312">
        <f t="shared" si="13"/>
        <v>1502620546.4999998</v>
      </c>
      <c r="R76" s="11"/>
      <c r="S76" s="11"/>
      <c r="T76" s="3"/>
      <c r="U76" s="3"/>
      <c r="V76" s="3"/>
      <c r="W76" s="3"/>
      <c r="X76" s="3"/>
      <c r="Y76" s="3"/>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118"/>
      <c r="CL76" s="118"/>
      <c r="CM76" s="118"/>
    </row>
    <row r="77" spans="2:91" x14ac:dyDescent="0.25">
      <c r="B77" s="26" t="s">
        <v>201</v>
      </c>
      <c r="C77" s="300">
        <f t="shared" ref="C77:P77" si="15">C78</f>
        <v>121337615690</v>
      </c>
      <c r="D77" s="300">
        <f t="shared" si="15"/>
        <v>121025065711</v>
      </c>
      <c r="E77" s="300">
        <f t="shared" si="15"/>
        <v>14097109373.68</v>
      </c>
      <c r="F77" s="300">
        <f t="shared" si="15"/>
        <v>7724489662.9300003</v>
      </c>
      <c r="G77" s="300">
        <f t="shared" si="15"/>
        <v>10609025674.16</v>
      </c>
      <c r="H77" s="300">
        <f t="shared" si="15"/>
        <v>12780151852.5</v>
      </c>
      <c r="I77" s="300">
        <f t="shared" si="15"/>
        <v>15254906584.549999</v>
      </c>
      <c r="J77" s="300">
        <f t="shared" si="15"/>
        <v>7433636867.5</v>
      </c>
      <c r="K77" s="300">
        <f t="shared" si="15"/>
        <v>5409118981.3899994</v>
      </c>
      <c r="L77" s="300">
        <f t="shared" si="15"/>
        <v>4877310193.0500002</v>
      </c>
      <c r="M77" s="300">
        <f t="shared" si="15"/>
        <v>7328414379.4799995</v>
      </c>
      <c r="N77" s="300">
        <f t="shared" si="15"/>
        <v>7625896968.1400003</v>
      </c>
      <c r="O77" s="300">
        <f t="shared" si="15"/>
        <v>5773760769.5099993</v>
      </c>
      <c r="P77" s="300">
        <f t="shared" si="15"/>
        <v>20840129829.209999</v>
      </c>
      <c r="Q77" s="300">
        <f t="shared" si="13"/>
        <v>119753951136.10001</v>
      </c>
      <c r="R77" s="11"/>
      <c r="S77" s="11"/>
      <c r="T77" s="3"/>
      <c r="U77" s="3"/>
      <c r="V77" s="3"/>
      <c r="W77" s="3"/>
      <c r="X77" s="3"/>
      <c r="Y77" s="3"/>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118"/>
      <c r="CL77" s="118"/>
      <c r="CM77" s="118"/>
    </row>
    <row r="78" spans="2:91" x14ac:dyDescent="0.25">
      <c r="B78" s="27" t="s">
        <v>202</v>
      </c>
      <c r="C78" s="313">
        <f t="shared" ref="C78:P78" si="16">C79+C84+C87</f>
        <v>121337615690</v>
      </c>
      <c r="D78" s="313">
        <f t="shared" si="16"/>
        <v>121025065711</v>
      </c>
      <c r="E78" s="313">
        <f t="shared" si="16"/>
        <v>14097109373.68</v>
      </c>
      <c r="F78" s="313">
        <f t="shared" si="16"/>
        <v>7724489662.9300003</v>
      </c>
      <c r="G78" s="313">
        <f t="shared" si="16"/>
        <v>10609025674.16</v>
      </c>
      <c r="H78" s="313">
        <f t="shared" si="16"/>
        <v>12780151852.5</v>
      </c>
      <c r="I78" s="313">
        <f t="shared" si="16"/>
        <v>15254906584.549999</v>
      </c>
      <c r="J78" s="313">
        <f t="shared" si="16"/>
        <v>7433636867.5</v>
      </c>
      <c r="K78" s="313">
        <f t="shared" si="16"/>
        <v>5409118981.3899994</v>
      </c>
      <c r="L78" s="313">
        <f t="shared" si="16"/>
        <v>4877310193.0500002</v>
      </c>
      <c r="M78" s="313">
        <f t="shared" si="16"/>
        <v>7328414379.4799995</v>
      </c>
      <c r="N78" s="313">
        <f t="shared" si="16"/>
        <v>7625896968.1400003</v>
      </c>
      <c r="O78" s="313">
        <f t="shared" si="16"/>
        <v>5773760769.5099993</v>
      </c>
      <c r="P78" s="313">
        <f t="shared" si="16"/>
        <v>20840129829.209999</v>
      </c>
      <c r="Q78" s="313">
        <f t="shared" si="13"/>
        <v>119753951136.10001</v>
      </c>
      <c r="R78" s="3"/>
      <c r="S78" s="3"/>
      <c r="T78" s="3"/>
      <c r="U78" s="3"/>
      <c r="V78" s="3"/>
      <c r="W78" s="3"/>
      <c r="X78" s="3"/>
      <c r="Y78" s="3"/>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118"/>
      <c r="CL78" s="118"/>
      <c r="CM78" s="118"/>
    </row>
    <row r="79" spans="2:91" x14ac:dyDescent="0.25">
      <c r="B79" s="25" t="s">
        <v>217</v>
      </c>
      <c r="C79" s="312">
        <f t="shared" ref="C79:P79" si="17">SUM(C80:C83)</f>
        <v>102373221473</v>
      </c>
      <c r="D79" s="312">
        <f t="shared" si="17"/>
        <v>53446739600</v>
      </c>
      <c r="E79" s="312">
        <f t="shared" si="17"/>
        <v>83333333</v>
      </c>
      <c r="F79" s="312">
        <f t="shared" si="17"/>
        <v>2861903501.6500001</v>
      </c>
      <c r="G79" s="312">
        <f t="shared" si="17"/>
        <v>6786492930.8800001</v>
      </c>
      <c r="H79" s="312">
        <f t="shared" si="17"/>
        <v>9598774149.2900009</v>
      </c>
      <c r="I79" s="312">
        <f t="shared" si="17"/>
        <v>3125751703.4000001</v>
      </c>
      <c r="J79" s="312">
        <f t="shared" si="17"/>
        <v>3973759986.25</v>
      </c>
      <c r="K79" s="312">
        <f t="shared" si="17"/>
        <v>2043356354.6999998</v>
      </c>
      <c r="L79" s="312">
        <f t="shared" si="17"/>
        <v>1383035473.99</v>
      </c>
      <c r="M79" s="312">
        <f t="shared" si="17"/>
        <v>2348382465.9100003</v>
      </c>
      <c r="N79" s="312">
        <f t="shared" si="17"/>
        <v>4096513427.6900001</v>
      </c>
      <c r="O79" s="312">
        <f t="shared" si="17"/>
        <v>1061457735.7800001</v>
      </c>
      <c r="P79" s="312">
        <f t="shared" si="17"/>
        <v>15304429010.440001</v>
      </c>
      <c r="Q79" s="312">
        <f t="shared" si="13"/>
        <v>52667190072.980003</v>
      </c>
      <c r="R79" s="3"/>
      <c r="S79" s="117"/>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18"/>
      <c r="CL79" s="118"/>
      <c r="CM79" s="118"/>
    </row>
    <row r="80" spans="2:91" x14ac:dyDescent="0.25">
      <c r="B80" s="25" t="s">
        <v>218</v>
      </c>
      <c r="C80" s="312">
        <v>18554700000</v>
      </c>
      <c r="D80" s="312">
        <v>4810463010</v>
      </c>
      <c r="E80" s="17">
        <v>0</v>
      </c>
      <c r="F80" s="17">
        <v>0</v>
      </c>
      <c r="G80" s="312">
        <v>17147981.5</v>
      </c>
      <c r="H80" s="312">
        <v>2003052011</v>
      </c>
      <c r="I80" s="312">
        <v>107935000</v>
      </c>
      <c r="J80" s="312">
        <v>2112911004.7600002</v>
      </c>
      <c r="K80" s="17">
        <v>0</v>
      </c>
      <c r="L80" s="312">
        <v>177726162.58000001</v>
      </c>
      <c r="M80" s="312">
        <v>54133200.439999998</v>
      </c>
      <c r="N80" s="312">
        <v>23814623.52</v>
      </c>
      <c r="O80" s="312">
        <v>18007239.199999999</v>
      </c>
      <c r="P80" s="312">
        <v>306148355.31999999</v>
      </c>
      <c r="Q80" s="312">
        <f t="shared" si="13"/>
        <v>4820875578.3199997</v>
      </c>
      <c r="R80" s="3"/>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row>
    <row r="81" spans="2:91" x14ac:dyDescent="0.25">
      <c r="B81" s="25" t="s">
        <v>270</v>
      </c>
      <c r="C81" s="312">
        <v>44482668573</v>
      </c>
      <c r="D81" s="312">
        <v>14000000</v>
      </c>
      <c r="E81" s="28">
        <v>0</v>
      </c>
      <c r="F81" s="28">
        <v>0</v>
      </c>
      <c r="G81" s="28">
        <v>0</v>
      </c>
      <c r="H81" s="28">
        <v>0</v>
      </c>
      <c r="I81" s="28">
        <v>0</v>
      </c>
      <c r="J81" s="28">
        <v>0</v>
      </c>
      <c r="K81" s="28">
        <v>0</v>
      </c>
      <c r="L81" s="28">
        <v>0</v>
      </c>
      <c r="M81" s="28">
        <v>0</v>
      </c>
      <c r="N81" s="28">
        <v>0</v>
      </c>
      <c r="O81" s="28">
        <v>0</v>
      </c>
      <c r="P81" s="301">
        <v>13129954.720000001</v>
      </c>
      <c r="Q81" s="312">
        <f t="shared" si="13"/>
        <v>13129954.720000001</v>
      </c>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row>
    <row r="82" spans="2:91" x14ac:dyDescent="0.25">
      <c r="B82" s="25" t="s">
        <v>219</v>
      </c>
      <c r="C82" s="309">
        <v>37455348726</v>
      </c>
      <c r="D82" s="309">
        <v>47618023645.879997</v>
      </c>
      <c r="E82" s="309">
        <v>83333333</v>
      </c>
      <c r="F82" s="309">
        <v>2861903501.6500001</v>
      </c>
      <c r="G82" s="309">
        <v>6769344949.3800001</v>
      </c>
      <c r="H82" s="309">
        <v>7201602772.5</v>
      </c>
      <c r="I82" s="309">
        <v>3016616703.4000001</v>
      </c>
      <c r="J82" s="309">
        <v>1829368062.3499999</v>
      </c>
      <c r="K82" s="309">
        <v>2023162637.5999999</v>
      </c>
      <c r="L82" s="309">
        <v>1182549311.4100001</v>
      </c>
      <c r="M82" s="309">
        <v>2254402958.0700002</v>
      </c>
      <c r="N82" s="309">
        <v>4043305226.3800001</v>
      </c>
      <c r="O82" s="309">
        <v>999510627.50999999</v>
      </c>
      <c r="P82" s="309">
        <v>14893585615.43</v>
      </c>
      <c r="Q82" s="309">
        <f t="shared" si="13"/>
        <v>47158685698.679993</v>
      </c>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row>
    <row r="83" spans="2:91" x14ac:dyDescent="0.25">
      <c r="B83" s="25" t="s">
        <v>271</v>
      </c>
      <c r="C83" s="312">
        <v>1880504174</v>
      </c>
      <c r="D83" s="312">
        <v>1004252944.12</v>
      </c>
      <c r="E83" s="28">
        <v>0</v>
      </c>
      <c r="F83" s="28">
        <v>0</v>
      </c>
      <c r="G83" s="28">
        <v>0</v>
      </c>
      <c r="H83" s="301">
        <v>394119365.79000002</v>
      </c>
      <c r="I83" s="301">
        <v>1200000</v>
      </c>
      <c r="J83" s="301">
        <v>31480919.140000001</v>
      </c>
      <c r="K83" s="301">
        <v>20193717.100000001</v>
      </c>
      <c r="L83" s="301">
        <v>22760000</v>
      </c>
      <c r="M83" s="301">
        <v>39846307.399999999</v>
      </c>
      <c r="N83" s="301">
        <v>29393577.789999999</v>
      </c>
      <c r="O83" s="301">
        <v>43939869.07</v>
      </c>
      <c r="P83" s="301">
        <v>91565084.969999999</v>
      </c>
      <c r="Q83" s="309">
        <f t="shared" si="13"/>
        <v>674498841.25999999</v>
      </c>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118"/>
      <c r="CL83" s="118"/>
      <c r="CM83" s="118"/>
    </row>
    <row r="84" spans="2:91" ht="30" x14ac:dyDescent="0.25">
      <c r="B84" s="25" t="s">
        <v>222</v>
      </c>
      <c r="C84" s="309">
        <f t="shared" ref="C84:P84" si="18">SUM(C85:C86)</f>
        <v>18945317497</v>
      </c>
      <c r="D84" s="309">
        <f t="shared" si="18"/>
        <v>18602025311.299999</v>
      </c>
      <c r="E84" s="309">
        <f t="shared" si="18"/>
        <v>10602025311.51</v>
      </c>
      <c r="F84" s="309">
        <f t="shared" si="18"/>
        <v>0</v>
      </c>
      <c r="G84" s="309">
        <f t="shared" si="18"/>
        <v>0</v>
      </c>
      <c r="H84" s="309">
        <f t="shared" si="18"/>
        <v>0</v>
      </c>
      <c r="I84" s="309">
        <f t="shared" si="18"/>
        <v>8000000000</v>
      </c>
      <c r="J84" s="30">
        <f t="shared" si="18"/>
        <v>0</v>
      </c>
      <c r="K84" s="30">
        <f t="shared" si="18"/>
        <v>0</v>
      </c>
      <c r="L84" s="30">
        <f t="shared" si="18"/>
        <v>0</v>
      </c>
      <c r="M84" s="30">
        <f t="shared" si="18"/>
        <v>0</v>
      </c>
      <c r="N84" s="30">
        <f t="shared" si="18"/>
        <v>0</v>
      </c>
      <c r="O84" s="30">
        <f t="shared" si="18"/>
        <v>0</v>
      </c>
      <c r="P84" s="30">
        <f t="shared" si="18"/>
        <v>0</v>
      </c>
      <c r="Q84" s="312">
        <f t="shared" si="13"/>
        <v>18602025311.510002</v>
      </c>
      <c r="R84" s="118"/>
      <c r="S84" s="118"/>
      <c r="T84" s="118"/>
      <c r="U84" s="118"/>
      <c r="V84" s="118"/>
      <c r="W84" s="118"/>
      <c r="X84" s="118"/>
      <c r="Y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18"/>
      <c r="CL84" s="118"/>
      <c r="CM84" s="118"/>
    </row>
    <row r="85" spans="2:91" ht="30" x14ac:dyDescent="0.25">
      <c r="B85" s="25" t="s">
        <v>223</v>
      </c>
      <c r="C85" s="312">
        <v>18945317497</v>
      </c>
      <c r="D85" s="312">
        <v>15500000000</v>
      </c>
      <c r="E85" s="312">
        <v>7500000000</v>
      </c>
      <c r="F85" s="17">
        <v>0</v>
      </c>
      <c r="G85" s="17">
        <v>0</v>
      </c>
      <c r="H85" s="17">
        <v>0</v>
      </c>
      <c r="I85" s="312">
        <v>8000000000</v>
      </c>
      <c r="J85" s="17">
        <v>0</v>
      </c>
      <c r="K85" s="17">
        <v>0</v>
      </c>
      <c r="L85" s="17">
        <v>0</v>
      </c>
      <c r="M85" s="17">
        <v>0</v>
      </c>
      <c r="N85" s="17">
        <v>0</v>
      </c>
      <c r="O85" s="17">
        <v>0</v>
      </c>
      <c r="P85" s="17">
        <v>0</v>
      </c>
      <c r="Q85" s="312">
        <f t="shared" si="13"/>
        <v>15500000000</v>
      </c>
      <c r="R85" s="118"/>
      <c r="S85" s="118"/>
      <c r="T85" s="118"/>
      <c r="U85" s="118"/>
      <c r="V85" s="118"/>
      <c r="W85" s="118"/>
      <c r="X85" s="118"/>
      <c r="Y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118"/>
      <c r="CL85" s="118"/>
      <c r="CM85" s="118"/>
    </row>
    <row r="86" spans="2:91" ht="30" x14ac:dyDescent="0.25">
      <c r="B86" s="25" t="s">
        <v>224</v>
      </c>
      <c r="C86" s="28">
        <v>0</v>
      </c>
      <c r="D86" s="301">
        <v>3102025311.3000002</v>
      </c>
      <c r="E86" s="312">
        <v>3102025311.5100002</v>
      </c>
      <c r="F86" s="17">
        <v>0</v>
      </c>
      <c r="G86" s="17">
        <v>0</v>
      </c>
      <c r="H86" s="17">
        <v>0</v>
      </c>
      <c r="I86" s="17">
        <v>0</v>
      </c>
      <c r="J86" s="17">
        <v>0</v>
      </c>
      <c r="K86" s="17">
        <v>0</v>
      </c>
      <c r="L86" s="17">
        <v>0</v>
      </c>
      <c r="M86" s="17">
        <v>0</v>
      </c>
      <c r="N86" s="17">
        <v>0</v>
      </c>
      <c r="O86" s="17">
        <v>0</v>
      </c>
      <c r="P86" s="17">
        <v>0</v>
      </c>
      <c r="Q86" s="312">
        <f t="shared" si="13"/>
        <v>3102025311.5100002</v>
      </c>
      <c r="R86" s="118"/>
      <c r="S86" s="118"/>
      <c r="T86" s="118"/>
      <c r="U86" s="118"/>
      <c r="V86" s="118"/>
      <c r="W86" s="118"/>
      <c r="X86" s="118"/>
      <c r="Y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118"/>
      <c r="CL86" s="118"/>
      <c r="CM86" s="118"/>
    </row>
    <row r="87" spans="2:91" ht="30" x14ac:dyDescent="0.25">
      <c r="B87" s="25" t="s">
        <v>225</v>
      </c>
      <c r="C87" s="312">
        <f t="shared" ref="C87:P87" si="19">SUM(C88:C89)</f>
        <v>19076720</v>
      </c>
      <c r="D87" s="312">
        <f t="shared" si="19"/>
        <v>48976300799.699997</v>
      </c>
      <c r="E87" s="312">
        <f t="shared" si="19"/>
        <v>3411750729.1700001</v>
      </c>
      <c r="F87" s="312">
        <f t="shared" si="19"/>
        <v>4862586161.2799997</v>
      </c>
      <c r="G87" s="312">
        <f t="shared" si="19"/>
        <v>3822532743.2799997</v>
      </c>
      <c r="H87" s="312">
        <f t="shared" si="19"/>
        <v>3181377703.21</v>
      </c>
      <c r="I87" s="312">
        <f t="shared" si="19"/>
        <v>4129154881.1500001</v>
      </c>
      <c r="J87" s="312">
        <f t="shared" si="19"/>
        <v>3459876881.25</v>
      </c>
      <c r="K87" s="312">
        <f t="shared" si="19"/>
        <v>3365762626.6900001</v>
      </c>
      <c r="L87" s="312">
        <f t="shared" si="19"/>
        <v>3494274719.0600004</v>
      </c>
      <c r="M87" s="312">
        <f t="shared" si="19"/>
        <v>4980031913.5699997</v>
      </c>
      <c r="N87" s="312">
        <f t="shared" si="19"/>
        <v>3529383540.4500003</v>
      </c>
      <c r="O87" s="312">
        <f t="shared" si="19"/>
        <v>4712303033.7299995</v>
      </c>
      <c r="P87" s="312">
        <f t="shared" si="19"/>
        <v>5535700818.7700005</v>
      </c>
      <c r="Q87" s="312">
        <f t="shared" si="13"/>
        <v>48484735751.610001</v>
      </c>
      <c r="R87" s="118"/>
      <c r="S87" s="118"/>
      <c r="T87" s="118"/>
      <c r="U87" s="118"/>
      <c r="V87" s="118"/>
      <c r="W87" s="118"/>
      <c r="X87" s="118"/>
      <c r="Y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c r="BV87" s="118"/>
      <c r="BW87" s="118"/>
      <c r="BX87" s="118"/>
      <c r="BY87" s="118"/>
      <c r="BZ87" s="118"/>
      <c r="CA87" s="118"/>
      <c r="CB87" s="118"/>
      <c r="CC87" s="118"/>
      <c r="CD87" s="118"/>
      <c r="CE87" s="118"/>
      <c r="CF87" s="118"/>
      <c r="CG87" s="118"/>
      <c r="CH87" s="118"/>
      <c r="CI87" s="118"/>
      <c r="CJ87" s="118"/>
      <c r="CK87" s="118"/>
      <c r="CL87" s="118"/>
      <c r="CM87" s="118"/>
    </row>
    <row r="88" spans="2:91" ht="30" x14ac:dyDescent="0.25">
      <c r="B88" s="25" t="s">
        <v>226</v>
      </c>
      <c r="C88" s="312">
        <v>19076720</v>
      </c>
      <c r="D88" s="312">
        <v>8115000159.1499996</v>
      </c>
      <c r="E88" s="312">
        <v>288484412.77999997</v>
      </c>
      <c r="F88" s="312">
        <v>636134238.53999996</v>
      </c>
      <c r="G88" s="312">
        <v>438554978.79000002</v>
      </c>
      <c r="H88" s="312">
        <v>460778742.35000002</v>
      </c>
      <c r="I88" s="312">
        <v>210898996.96000001</v>
      </c>
      <c r="J88" s="312">
        <v>892227744.28999996</v>
      </c>
      <c r="K88" s="312">
        <v>330308621.26999998</v>
      </c>
      <c r="L88" s="312">
        <v>892261029.68000007</v>
      </c>
      <c r="M88" s="312">
        <v>411462644.16999996</v>
      </c>
      <c r="N88" s="312">
        <v>619675813.86000001</v>
      </c>
      <c r="O88" s="312">
        <v>800653421.76999998</v>
      </c>
      <c r="P88" s="312">
        <v>2130742771.1300001</v>
      </c>
      <c r="Q88" s="312">
        <f t="shared" si="13"/>
        <v>8112183415.5900002</v>
      </c>
      <c r="R88" s="118"/>
      <c r="S88" s="118"/>
      <c r="T88" s="118"/>
      <c r="U88" s="118"/>
      <c r="V88" s="118"/>
      <c r="W88" s="118"/>
      <c r="X88" s="118"/>
      <c r="Y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BZ88" s="118"/>
      <c r="CA88" s="118"/>
      <c r="CB88" s="118"/>
      <c r="CC88" s="118"/>
      <c r="CD88" s="118"/>
      <c r="CE88" s="118"/>
      <c r="CF88" s="118"/>
      <c r="CG88" s="118"/>
      <c r="CH88" s="118"/>
      <c r="CI88" s="118"/>
      <c r="CJ88" s="118"/>
      <c r="CK88" s="118"/>
      <c r="CL88" s="118"/>
      <c r="CM88" s="118"/>
    </row>
    <row r="89" spans="2:91" ht="30" x14ac:dyDescent="0.25">
      <c r="B89" s="25" t="s">
        <v>227</v>
      </c>
      <c r="C89" s="28">
        <v>0</v>
      </c>
      <c r="D89" s="301">
        <v>40861300640.549995</v>
      </c>
      <c r="E89" s="312">
        <v>3123266316.3899999</v>
      </c>
      <c r="F89" s="312">
        <v>4226451922.7399998</v>
      </c>
      <c r="G89" s="312">
        <v>3383977764.4899998</v>
      </c>
      <c r="H89" s="312">
        <v>2720598960.8600001</v>
      </c>
      <c r="I89" s="312">
        <v>3918255884.1900001</v>
      </c>
      <c r="J89" s="312">
        <v>2567649136.96</v>
      </c>
      <c r="K89" s="312">
        <v>3035454005.4200001</v>
      </c>
      <c r="L89" s="312">
        <v>2602013689.3800001</v>
      </c>
      <c r="M89" s="312">
        <v>4568569269.3999996</v>
      </c>
      <c r="N89" s="312">
        <v>2909707726.5900002</v>
      </c>
      <c r="O89" s="312">
        <v>3911649611.96</v>
      </c>
      <c r="P89" s="312">
        <v>3404958047.6400003</v>
      </c>
      <c r="Q89" s="312">
        <f t="shared" si="13"/>
        <v>40372552336.019989</v>
      </c>
      <c r="R89" s="118"/>
      <c r="S89" s="117"/>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BZ89" s="118"/>
      <c r="CA89" s="118"/>
      <c r="CB89" s="118"/>
      <c r="CC89" s="118"/>
      <c r="CD89" s="118"/>
      <c r="CE89" s="118"/>
      <c r="CF89" s="118"/>
      <c r="CG89" s="118"/>
      <c r="CH89" s="118"/>
      <c r="CI89" s="118"/>
      <c r="CJ89" s="118"/>
      <c r="CK89" s="118"/>
      <c r="CL89" s="118"/>
      <c r="CM89" s="118"/>
    </row>
    <row r="90" spans="2:91" x14ac:dyDescent="0.25">
      <c r="B90" s="27" t="s">
        <v>272</v>
      </c>
      <c r="C90" s="313">
        <f>C91</f>
        <v>7500000</v>
      </c>
      <c r="D90" s="16">
        <f>D91</f>
        <v>0</v>
      </c>
      <c r="E90" s="28">
        <v>0</v>
      </c>
      <c r="F90" s="28">
        <v>0</v>
      </c>
      <c r="G90" s="28">
        <v>0</v>
      </c>
      <c r="H90" s="28">
        <v>0</v>
      </c>
      <c r="I90" s="28">
        <v>0</v>
      </c>
      <c r="J90" s="28">
        <v>0</v>
      </c>
      <c r="K90" s="28">
        <v>0</v>
      </c>
      <c r="L90" s="28">
        <v>0</v>
      </c>
      <c r="M90" s="28">
        <v>0</v>
      </c>
      <c r="N90" s="28"/>
      <c r="O90" s="28"/>
      <c r="P90" s="28"/>
      <c r="Q90" s="312">
        <f t="shared" si="13"/>
        <v>0</v>
      </c>
      <c r="R90" s="118"/>
      <c r="S90" s="118"/>
      <c r="T90" s="118"/>
      <c r="U90" s="118"/>
      <c r="V90" s="118"/>
      <c r="W90" s="118"/>
      <c r="X90" s="118"/>
      <c r="Y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118"/>
      <c r="BD90" s="118"/>
      <c r="BE90" s="118"/>
      <c r="BF90" s="118"/>
      <c r="BG90" s="118"/>
      <c r="BH90" s="118"/>
      <c r="BI90" s="118"/>
      <c r="BJ90" s="118"/>
      <c r="BK90" s="118"/>
      <c r="BL90" s="118"/>
      <c r="BM90" s="118"/>
      <c r="BN90" s="118"/>
      <c r="BO90" s="118"/>
      <c r="BP90" s="118"/>
      <c r="BQ90" s="118"/>
      <c r="BR90" s="118"/>
      <c r="BS90" s="118"/>
      <c r="BT90" s="118"/>
      <c r="BU90" s="118"/>
      <c r="BV90" s="118"/>
      <c r="BW90" s="118"/>
      <c r="BX90" s="118"/>
      <c r="BY90" s="118"/>
      <c r="BZ90" s="118"/>
      <c r="CA90" s="118"/>
      <c r="CB90" s="118"/>
      <c r="CC90" s="118"/>
      <c r="CD90" s="118"/>
      <c r="CE90" s="118"/>
      <c r="CF90" s="118"/>
      <c r="CG90" s="118"/>
      <c r="CH90" s="118"/>
      <c r="CI90" s="118"/>
      <c r="CJ90" s="118"/>
      <c r="CK90" s="118"/>
      <c r="CL90" s="118"/>
      <c r="CM90" s="118"/>
    </row>
    <row r="91" spans="2:91" x14ac:dyDescent="0.25">
      <c r="B91" s="25" t="s">
        <v>273</v>
      </c>
      <c r="C91" s="312">
        <f>C92</f>
        <v>7500000</v>
      </c>
      <c r="D91" s="17">
        <v>0</v>
      </c>
      <c r="E91" s="28">
        <v>0</v>
      </c>
      <c r="F91" s="28">
        <v>0</v>
      </c>
      <c r="G91" s="28">
        <v>0</v>
      </c>
      <c r="H91" s="28">
        <v>0</v>
      </c>
      <c r="I91" s="28">
        <v>0</v>
      </c>
      <c r="J91" s="28">
        <v>0</v>
      </c>
      <c r="K91" s="28">
        <v>0</v>
      </c>
      <c r="L91" s="28">
        <v>0</v>
      </c>
      <c r="M91" s="28">
        <v>0</v>
      </c>
      <c r="N91" s="28"/>
      <c r="O91" s="28"/>
      <c r="P91" s="28"/>
      <c r="Q91" s="312">
        <f t="shared" si="13"/>
        <v>0</v>
      </c>
      <c r="R91" s="118"/>
      <c r="S91" s="118"/>
      <c r="T91" s="118"/>
      <c r="U91" s="118"/>
      <c r="V91" s="118"/>
      <c r="W91" s="118"/>
      <c r="X91" s="118"/>
      <c r="Y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8"/>
      <c r="BU91" s="118"/>
      <c r="BV91" s="118"/>
      <c r="BW91" s="118"/>
      <c r="BX91" s="118"/>
      <c r="BY91" s="118"/>
      <c r="BZ91" s="118"/>
      <c r="CA91" s="118"/>
      <c r="CB91" s="118"/>
      <c r="CC91" s="118"/>
      <c r="CD91" s="118"/>
      <c r="CE91" s="118"/>
      <c r="CF91" s="118"/>
      <c r="CG91" s="118"/>
      <c r="CH91" s="118"/>
      <c r="CI91" s="118"/>
      <c r="CJ91" s="118"/>
      <c r="CK91" s="118"/>
      <c r="CL91" s="118"/>
      <c r="CM91" s="118"/>
    </row>
    <row r="92" spans="2:91" x14ac:dyDescent="0.25">
      <c r="B92" s="25" t="s">
        <v>274</v>
      </c>
      <c r="C92" s="312">
        <v>7500000</v>
      </c>
      <c r="D92" s="17">
        <v>0</v>
      </c>
      <c r="E92" s="28">
        <v>0</v>
      </c>
      <c r="F92" s="28">
        <v>0</v>
      </c>
      <c r="G92" s="28">
        <v>0</v>
      </c>
      <c r="H92" s="28">
        <v>0</v>
      </c>
      <c r="I92" s="28">
        <v>0</v>
      </c>
      <c r="J92" s="28">
        <v>0</v>
      </c>
      <c r="K92" s="28">
        <v>0</v>
      </c>
      <c r="L92" s="28">
        <v>0</v>
      </c>
      <c r="M92" s="28">
        <v>0</v>
      </c>
      <c r="N92" s="28"/>
      <c r="O92" s="28"/>
      <c r="P92" s="28"/>
      <c r="Q92" s="312">
        <f t="shared" si="13"/>
        <v>0</v>
      </c>
      <c r="R92" s="118"/>
      <c r="S92" s="118"/>
      <c r="T92" s="118"/>
      <c r="U92" s="118"/>
      <c r="V92" s="118"/>
      <c r="W92" s="118"/>
      <c r="X92" s="118"/>
      <c r="Y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8"/>
      <c r="BZ92" s="118"/>
      <c r="CA92" s="118"/>
      <c r="CB92" s="118"/>
      <c r="CC92" s="118"/>
      <c r="CD92" s="118"/>
      <c r="CE92" s="118"/>
      <c r="CF92" s="118"/>
      <c r="CG92" s="118"/>
      <c r="CH92" s="118"/>
      <c r="CI92" s="118"/>
      <c r="CJ92" s="118"/>
      <c r="CK92" s="118"/>
      <c r="CL92" s="118"/>
      <c r="CM92" s="118"/>
    </row>
    <row r="93" spans="2:91" x14ac:dyDescent="0.25">
      <c r="B93" s="155" t="s">
        <v>135</v>
      </c>
      <c r="C93" s="314">
        <f>C72+C77+C90</f>
        <v>126679115690</v>
      </c>
      <c r="D93" s="314">
        <f t="shared" ref="D93:P93" si="20">D72+D77</f>
        <v>126679115690</v>
      </c>
      <c r="E93" s="306">
        <f t="shared" si="20"/>
        <v>14263776039.68</v>
      </c>
      <c r="F93" s="306">
        <f t="shared" si="20"/>
        <v>7891156328.9300003</v>
      </c>
      <c r="G93" s="306">
        <f t="shared" si="20"/>
        <v>11989313063.59</v>
      </c>
      <c r="H93" s="306">
        <f t="shared" si="20"/>
        <v>12947075893.5</v>
      </c>
      <c r="I93" s="306">
        <f t="shared" si="20"/>
        <v>15421573250.549999</v>
      </c>
      <c r="J93" s="306">
        <f t="shared" si="20"/>
        <v>7600303533.5</v>
      </c>
      <c r="K93" s="306">
        <f t="shared" si="20"/>
        <v>5775785647.3899994</v>
      </c>
      <c r="L93" s="306">
        <f t="shared" si="20"/>
        <v>5043976859.0500002</v>
      </c>
      <c r="M93" s="306">
        <f t="shared" si="20"/>
        <v>7495081045.4799995</v>
      </c>
      <c r="N93" s="306">
        <f t="shared" si="20"/>
        <v>9232742166.8700008</v>
      </c>
      <c r="O93" s="306">
        <f t="shared" si="20"/>
        <v>6622431360.9699993</v>
      </c>
      <c r="P93" s="306">
        <f t="shared" si="20"/>
        <v>21123463162.209999</v>
      </c>
      <c r="Q93" s="306">
        <f t="shared" si="13"/>
        <v>125406678351.72</v>
      </c>
      <c r="R93" s="118"/>
      <c r="S93" s="118"/>
      <c r="T93" s="118"/>
      <c r="U93" s="118"/>
      <c r="V93" s="118"/>
      <c r="W93" s="118"/>
      <c r="X93" s="118"/>
      <c r="Y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8"/>
      <c r="BR93" s="118"/>
      <c r="BS93" s="118"/>
      <c r="BT93" s="118"/>
      <c r="BU93" s="118"/>
      <c r="BV93" s="118"/>
      <c r="BW93" s="118"/>
      <c r="BX93" s="118"/>
      <c r="BY93" s="118"/>
      <c r="BZ93" s="118"/>
      <c r="CA93" s="118"/>
      <c r="CB93" s="118"/>
      <c r="CC93" s="118"/>
      <c r="CD93" s="118"/>
      <c r="CE93" s="118"/>
      <c r="CF93" s="118"/>
      <c r="CG93" s="118"/>
      <c r="CH93" s="118"/>
      <c r="CI93" s="118"/>
      <c r="CJ93" s="118"/>
      <c r="CK93" s="118"/>
      <c r="CL93" s="118"/>
      <c r="CM93" s="118"/>
    </row>
    <row r="94" spans="2:91" x14ac:dyDescent="0.25">
      <c r="B94" s="24"/>
      <c r="C94" s="21"/>
      <c r="D94" s="21"/>
      <c r="E94" s="17"/>
      <c r="F94" s="17"/>
      <c r="G94" s="17"/>
      <c r="H94" s="17"/>
      <c r="I94" s="17"/>
      <c r="J94" s="17"/>
      <c r="K94" s="17"/>
      <c r="L94" s="17"/>
      <c r="M94" s="17"/>
      <c r="N94" s="17"/>
      <c r="O94" s="17"/>
      <c r="P94" s="17"/>
      <c r="Q94" s="312"/>
      <c r="R94" s="118"/>
      <c r="S94" s="118"/>
      <c r="T94" s="118"/>
      <c r="U94" s="118"/>
      <c r="V94" s="118"/>
      <c r="W94" s="118"/>
      <c r="X94" s="118"/>
      <c r="Y94" s="118"/>
      <c r="AE94" s="118"/>
    </row>
    <row r="95" spans="2:91" x14ac:dyDescent="0.25">
      <c r="B95" s="155" t="s">
        <v>229</v>
      </c>
      <c r="C95" s="314">
        <f t="shared" ref="C95:P95" si="21">C69+C93</f>
        <v>816565340417</v>
      </c>
      <c r="D95" s="314">
        <f t="shared" si="21"/>
        <v>833756755694.78003</v>
      </c>
      <c r="E95" s="306">
        <f t="shared" si="21"/>
        <v>59115097906.010002</v>
      </c>
      <c r="F95" s="306">
        <f t="shared" si="21"/>
        <v>60203284653.43</v>
      </c>
      <c r="G95" s="306">
        <f t="shared" si="21"/>
        <v>61652097580.479996</v>
      </c>
      <c r="H95" s="306">
        <f t="shared" si="21"/>
        <v>64230867677.840004</v>
      </c>
      <c r="I95" s="306">
        <f t="shared" si="21"/>
        <v>65742605286.479996</v>
      </c>
      <c r="J95" s="306">
        <f t="shared" si="21"/>
        <v>69658357802.540009</v>
      </c>
      <c r="K95" s="306">
        <f t="shared" si="21"/>
        <v>53417699772.989998</v>
      </c>
      <c r="L95" s="306">
        <f t="shared" si="21"/>
        <v>58738489575.720009</v>
      </c>
      <c r="M95" s="306">
        <f t="shared" si="21"/>
        <v>56440397034.839996</v>
      </c>
      <c r="N95" s="306">
        <f t="shared" si="21"/>
        <v>57587923572.720001</v>
      </c>
      <c r="O95" s="306">
        <f t="shared" si="21"/>
        <v>63603638582.770004</v>
      </c>
      <c r="P95" s="306">
        <f t="shared" si="21"/>
        <v>140351780948.06</v>
      </c>
      <c r="Q95" s="306">
        <f>E95+F95+G95+H95+I95+J95+K95+L95+M95+O95+N95+P95</f>
        <v>810742240393.88013</v>
      </c>
      <c r="R95" s="118"/>
      <c r="S95" s="118"/>
      <c r="T95" s="118"/>
      <c r="U95" s="118"/>
      <c r="V95" s="118"/>
      <c r="W95" s="118"/>
      <c r="X95" s="118"/>
      <c r="Y95" s="118"/>
      <c r="AE95" s="118"/>
      <c r="AF95" s="118"/>
      <c r="AG95" s="118"/>
      <c r="AH95" s="118"/>
      <c r="AI95" s="118"/>
      <c r="AJ95" s="118"/>
      <c r="AK95" s="118"/>
      <c r="AL95" s="118"/>
      <c r="AM95" s="118"/>
      <c r="AN95" s="118"/>
      <c r="AO95" s="118"/>
      <c r="AP95" s="118"/>
      <c r="AQ95" s="118"/>
      <c r="AR95" s="118"/>
    </row>
    <row r="96" spans="2:91" x14ac:dyDescent="0.25">
      <c r="B96" s="18" t="s">
        <v>275</v>
      </c>
      <c r="C96" s="20"/>
      <c r="D96" s="20"/>
      <c r="E96" s="18"/>
      <c r="F96" s="18"/>
      <c r="G96" s="18"/>
      <c r="H96" s="18"/>
      <c r="I96" s="18"/>
      <c r="J96" s="18"/>
      <c r="K96" s="18"/>
      <c r="L96" s="18"/>
      <c r="M96" s="18"/>
      <c r="N96" s="18"/>
      <c r="O96" s="18"/>
      <c r="P96" s="18"/>
      <c r="Q96" s="18"/>
      <c r="R96" s="118"/>
      <c r="S96" s="118"/>
      <c r="T96" s="118"/>
      <c r="U96" s="118"/>
      <c r="V96" s="118"/>
      <c r="W96" s="118"/>
      <c r="X96" s="118"/>
      <c r="Y96" s="118"/>
    </row>
    <row r="97" spans="2:25" x14ac:dyDescent="0.25">
      <c r="B97" s="101" t="s">
        <v>276</v>
      </c>
      <c r="C97" s="102"/>
      <c r="D97" s="102"/>
      <c r="E97" s="121"/>
      <c r="F97" s="121"/>
      <c r="G97" s="121"/>
      <c r="H97" s="121"/>
      <c r="I97" s="121"/>
      <c r="J97" s="121"/>
      <c r="K97" s="121"/>
      <c r="L97" s="121"/>
      <c r="M97" s="121"/>
      <c r="N97" s="121"/>
      <c r="O97" s="121"/>
      <c r="P97" s="121"/>
      <c r="Q97" s="121"/>
      <c r="R97" s="118"/>
      <c r="S97" s="118"/>
      <c r="T97" s="118"/>
      <c r="U97" s="118"/>
      <c r="V97" s="118"/>
      <c r="W97" s="118"/>
      <c r="X97" s="118"/>
      <c r="Y97" s="118"/>
    </row>
    <row r="98" spans="2:25" x14ac:dyDescent="0.25">
      <c r="B98" s="10" t="s">
        <v>277</v>
      </c>
      <c r="R98" s="118"/>
      <c r="S98" s="118"/>
      <c r="T98" s="118"/>
      <c r="U98" s="118"/>
      <c r="V98" s="118"/>
      <c r="W98" s="118"/>
      <c r="X98" s="118"/>
      <c r="Y98" s="118"/>
    </row>
    <row r="99" spans="2:25" x14ac:dyDescent="0.25">
      <c r="B99" s="10" t="s">
        <v>238</v>
      </c>
      <c r="E99" s="117"/>
      <c r="F99" s="117"/>
      <c r="G99" s="117"/>
      <c r="H99" s="117"/>
      <c r="I99" s="117"/>
      <c r="J99" s="117"/>
      <c r="K99" s="117"/>
      <c r="L99" s="117"/>
      <c r="M99" s="117"/>
      <c r="N99" s="117"/>
      <c r="O99" s="117"/>
      <c r="P99" s="117"/>
      <c r="Q99" s="117"/>
      <c r="R99" s="118"/>
    </row>
    <row r="100" spans="2:25" x14ac:dyDescent="0.25">
      <c r="B100" s="10"/>
      <c r="E100" s="117"/>
      <c r="F100" s="117"/>
      <c r="G100" s="117"/>
      <c r="H100" s="117"/>
      <c r="I100" s="117"/>
      <c r="J100" s="117"/>
      <c r="K100" s="117"/>
      <c r="L100" s="117"/>
      <c r="M100" s="117"/>
      <c r="N100" s="117"/>
      <c r="O100" s="117"/>
      <c r="P100" s="117"/>
      <c r="Q100" s="117"/>
      <c r="R100" s="118"/>
    </row>
    <row r="101" spans="2:25" x14ac:dyDescent="0.25">
      <c r="E101" s="117"/>
      <c r="F101" s="117"/>
      <c r="G101" s="117"/>
      <c r="H101" s="117"/>
      <c r="I101" s="117"/>
      <c r="J101" s="117"/>
      <c r="K101" s="117"/>
      <c r="L101" s="117"/>
      <c r="M101" s="117"/>
      <c r="N101" s="117"/>
      <c r="O101" s="117"/>
      <c r="P101" s="117"/>
      <c r="Q101" s="117"/>
      <c r="R101" s="118"/>
    </row>
    <row r="102" spans="2:25" x14ac:dyDescent="0.25">
      <c r="E102" s="118"/>
      <c r="F102" s="118"/>
      <c r="G102" s="118"/>
      <c r="H102" s="118"/>
      <c r="I102" s="118"/>
      <c r="J102" s="118"/>
      <c r="K102" s="118"/>
      <c r="L102" s="118"/>
      <c r="M102" s="118"/>
      <c r="N102" s="118"/>
      <c r="O102" s="118"/>
      <c r="P102" s="118"/>
      <c r="Q102" s="118"/>
      <c r="R102" s="118"/>
    </row>
    <row r="103" spans="2:25" x14ac:dyDescent="0.25">
      <c r="E103" s="117"/>
      <c r="F103" s="117"/>
      <c r="G103" s="117"/>
      <c r="H103" s="117"/>
      <c r="I103" s="117"/>
      <c r="J103" s="117"/>
      <c r="K103" s="117"/>
      <c r="L103" s="117"/>
      <c r="M103" s="117"/>
      <c r="N103" s="117"/>
      <c r="O103" s="117"/>
      <c r="P103" s="117"/>
      <c r="Q103" s="117"/>
      <c r="R103" s="118"/>
    </row>
    <row r="104" spans="2:25" x14ac:dyDescent="0.25">
      <c r="E104" s="117"/>
      <c r="F104" s="117"/>
      <c r="G104" s="117"/>
      <c r="H104" s="117"/>
      <c r="I104" s="117"/>
      <c r="J104" s="117"/>
      <c r="K104" s="117"/>
      <c r="L104" s="117"/>
      <c r="M104" s="117"/>
      <c r="N104" s="117"/>
      <c r="O104" s="117"/>
      <c r="P104" s="117"/>
      <c r="Q104" s="117"/>
    </row>
    <row r="105" spans="2:25" x14ac:dyDescent="0.25">
      <c r="E105" s="117"/>
      <c r="F105" s="117"/>
      <c r="G105" s="117"/>
      <c r="H105" s="117"/>
      <c r="I105" s="117"/>
      <c r="J105" s="117"/>
      <c r="K105" s="117"/>
      <c r="L105" s="117"/>
      <c r="M105" s="117"/>
      <c r="N105" s="117"/>
      <c r="O105" s="117"/>
      <c r="P105" s="117"/>
      <c r="Q105" s="117"/>
    </row>
    <row r="106" spans="2:25" x14ac:dyDescent="0.25">
      <c r="E106" s="117"/>
      <c r="F106" s="117"/>
      <c r="G106" s="117"/>
      <c r="H106" s="117"/>
      <c r="I106" s="117"/>
      <c r="J106" s="117"/>
      <c r="K106" s="117"/>
      <c r="L106" s="117"/>
      <c r="M106" s="117"/>
      <c r="N106" s="117"/>
      <c r="O106" s="117"/>
      <c r="P106" s="117"/>
      <c r="Q106" s="117"/>
    </row>
    <row r="107" spans="2:25" x14ac:dyDescent="0.25">
      <c r="E107" s="117"/>
      <c r="F107" s="117"/>
      <c r="G107" s="117"/>
      <c r="H107" s="117"/>
      <c r="I107" s="117"/>
      <c r="J107" s="117"/>
      <c r="K107" s="117"/>
      <c r="L107" s="117"/>
      <c r="M107" s="117"/>
      <c r="N107" s="117"/>
      <c r="O107" s="117"/>
      <c r="P107" s="117"/>
      <c r="Q107" s="117"/>
    </row>
    <row r="108" spans="2:25" x14ac:dyDescent="0.25">
      <c r="E108" s="117"/>
      <c r="F108" s="117"/>
      <c r="G108" s="117"/>
      <c r="H108" s="117"/>
      <c r="I108" s="117"/>
      <c r="J108" s="117"/>
      <c r="K108" s="117"/>
      <c r="L108" s="117"/>
      <c r="M108" s="117"/>
      <c r="N108" s="117"/>
      <c r="O108" s="117"/>
      <c r="P108" s="117"/>
      <c r="Q108" s="117"/>
    </row>
    <row r="109" spans="2:25" x14ac:dyDescent="0.25">
      <c r="E109" s="117"/>
      <c r="F109" s="117"/>
      <c r="G109" s="117"/>
      <c r="H109" s="117"/>
      <c r="I109" s="117"/>
      <c r="J109" s="117"/>
      <c r="K109" s="117"/>
      <c r="L109" s="117"/>
      <c r="M109" s="117"/>
      <c r="N109" s="117"/>
      <c r="O109" s="117"/>
      <c r="P109" s="117"/>
      <c r="Q109" s="117"/>
    </row>
    <row r="110" spans="2:25" x14ac:dyDescent="0.25">
      <c r="E110" s="117"/>
      <c r="F110" s="117"/>
      <c r="G110" s="117"/>
      <c r="H110" s="117"/>
      <c r="I110" s="117"/>
      <c r="J110" s="117"/>
      <c r="K110" s="117"/>
      <c r="L110" s="117"/>
      <c r="M110" s="117"/>
      <c r="N110" s="117"/>
      <c r="O110" s="117"/>
      <c r="P110" s="117"/>
      <c r="Q110" s="117"/>
    </row>
    <row r="111" spans="2:25" x14ac:dyDescent="0.25">
      <c r="E111" s="117"/>
      <c r="F111" s="117"/>
      <c r="G111" s="117"/>
      <c r="H111" s="117"/>
      <c r="I111" s="117"/>
      <c r="J111" s="117"/>
      <c r="K111" s="117"/>
      <c r="L111" s="117"/>
      <c r="M111" s="117"/>
      <c r="N111" s="117"/>
      <c r="O111" s="117"/>
      <c r="P111" s="117"/>
      <c r="Q111" s="117"/>
    </row>
    <row r="112" spans="2:25" x14ac:dyDescent="0.25">
      <c r="E112" s="117"/>
      <c r="F112" s="117"/>
      <c r="G112" s="117"/>
      <c r="H112" s="117"/>
      <c r="I112" s="117"/>
      <c r="J112" s="117"/>
      <c r="K112" s="117"/>
      <c r="L112" s="117"/>
      <c r="M112" s="117"/>
      <c r="N112" s="117"/>
      <c r="O112" s="117"/>
      <c r="P112" s="117"/>
      <c r="Q112" s="117"/>
    </row>
    <row r="113" spans="5:17" x14ac:dyDescent="0.25">
      <c r="E113" s="117"/>
      <c r="F113" s="117"/>
      <c r="G113" s="117"/>
      <c r="H113" s="117"/>
      <c r="I113" s="117"/>
      <c r="J113" s="117"/>
      <c r="K113" s="117"/>
      <c r="L113" s="117"/>
      <c r="M113" s="117"/>
      <c r="N113" s="117"/>
      <c r="O113" s="117"/>
      <c r="P113" s="117"/>
      <c r="Q113" s="117"/>
    </row>
    <row r="114" spans="5:17" x14ac:dyDescent="0.25">
      <c r="E114" s="117"/>
      <c r="F114" s="117"/>
      <c r="G114" s="117"/>
      <c r="H114" s="117"/>
      <c r="I114" s="117"/>
      <c r="J114" s="117"/>
      <c r="K114" s="117"/>
      <c r="L114" s="117"/>
      <c r="M114" s="117"/>
      <c r="N114" s="117"/>
      <c r="O114" s="117"/>
      <c r="P114" s="117"/>
      <c r="Q114" s="117"/>
    </row>
    <row r="115" spans="5:17" x14ac:dyDescent="0.25">
      <c r="E115" s="117"/>
      <c r="F115" s="117"/>
      <c r="G115" s="117"/>
      <c r="H115" s="117"/>
      <c r="I115" s="117"/>
      <c r="J115" s="117"/>
      <c r="K115" s="117"/>
      <c r="L115" s="117"/>
      <c r="M115" s="117"/>
      <c r="N115" s="117"/>
      <c r="O115" s="117"/>
      <c r="P115" s="117"/>
      <c r="Q115" s="117"/>
    </row>
    <row r="116" spans="5:17" x14ac:dyDescent="0.25">
      <c r="E116" s="117"/>
      <c r="F116" s="117"/>
      <c r="G116" s="117"/>
      <c r="H116" s="117"/>
      <c r="I116" s="117"/>
      <c r="J116" s="117"/>
      <c r="K116" s="117"/>
      <c r="L116" s="117"/>
      <c r="M116" s="117"/>
      <c r="N116" s="117"/>
      <c r="O116" s="117"/>
      <c r="P116" s="117"/>
      <c r="Q116" s="117"/>
    </row>
    <row r="117" spans="5:17" x14ac:dyDescent="0.25">
      <c r="E117" s="117"/>
      <c r="F117" s="117"/>
      <c r="G117" s="117"/>
      <c r="H117" s="117"/>
      <c r="I117" s="117"/>
      <c r="J117" s="117"/>
      <c r="K117" s="117"/>
      <c r="L117" s="117"/>
      <c r="M117" s="117"/>
      <c r="N117" s="117"/>
      <c r="O117" s="117"/>
      <c r="P117" s="117"/>
      <c r="Q117" s="117"/>
    </row>
    <row r="118" spans="5:17" x14ac:dyDescent="0.25">
      <c r="E118" s="117"/>
      <c r="F118" s="117"/>
      <c r="G118" s="117"/>
      <c r="H118" s="117"/>
      <c r="I118" s="117"/>
      <c r="J118" s="117"/>
      <c r="K118" s="117"/>
      <c r="L118" s="117"/>
      <c r="M118" s="117"/>
      <c r="N118" s="117"/>
      <c r="O118" s="117"/>
      <c r="P118" s="117"/>
      <c r="Q118" s="117"/>
    </row>
    <row r="119" spans="5:17" x14ac:dyDescent="0.25">
      <c r="E119" s="117"/>
    </row>
    <row r="120" spans="5:17" x14ac:dyDescent="0.25">
      <c r="E120" s="117"/>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E87:M87"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I125"/>
  <sheetViews>
    <sheetView showGridLines="0" zoomScale="85" zoomScaleNormal="85" workbookViewId="0">
      <selection activeCell="L97" sqref="L96:L97"/>
    </sheetView>
  </sheetViews>
  <sheetFormatPr defaultColWidth="11.42578125" defaultRowHeight="15" x14ac:dyDescent="0.25"/>
  <cols>
    <col min="1" max="1" width="7.7109375" customWidth="1"/>
    <col min="2" max="2" width="88.42578125" customWidth="1"/>
    <col min="3" max="4" width="17.85546875" style="3" customWidth="1"/>
    <col min="5" max="5" width="13.7109375" customWidth="1"/>
    <col min="6" max="6" width="12.7109375" customWidth="1"/>
    <col min="7" max="7" width="13.42578125" customWidth="1"/>
    <col min="8" max="8" width="12.42578125" customWidth="1"/>
    <col min="9" max="9" width="14" customWidth="1"/>
    <col min="10" max="16" width="13"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35" ht="28.5" x14ac:dyDescent="0.25">
      <c r="B2" s="344" t="s">
        <v>0</v>
      </c>
      <c r="C2" s="345"/>
      <c r="D2" s="345"/>
      <c r="E2" s="345"/>
      <c r="F2" s="345"/>
      <c r="G2" s="345"/>
      <c r="H2" s="345"/>
      <c r="I2" s="345"/>
      <c r="J2" s="345"/>
      <c r="K2" s="345"/>
      <c r="L2" s="345"/>
      <c r="M2" s="345"/>
      <c r="N2" s="345"/>
      <c r="O2" s="345"/>
      <c r="P2" s="345"/>
      <c r="Q2" s="345"/>
    </row>
    <row r="3" spans="1:35" ht="21" x14ac:dyDescent="0.25">
      <c r="A3" s="1"/>
      <c r="B3" s="346" t="s">
        <v>1</v>
      </c>
      <c r="C3" s="347"/>
      <c r="D3" s="347"/>
      <c r="E3" s="347"/>
      <c r="F3" s="347"/>
      <c r="G3" s="347"/>
      <c r="H3" s="347"/>
      <c r="I3" s="347"/>
      <c r="J3" s="347"/>
      <c r="K3" s="347"/>
      <c r="L3" s="347"/>
      <c r="M3" s="347"/>
      <c r="N3" s="347"/>
      <c r="O3" s="347"/>
      <c r="P3" s="347"/>
      <c r="Q3" s="347"/>
    </row>
    <row r="4" spans="1:35" ht="15.75" x14ac:dyDescent="0.25">
      <c r="A4" s="1"/>
      <c r="B4" s="348" t="s">
        <v>2</v>
      </c>
      <c r="C4" s="349"/>
      <c r="D4" s="349"/>
      <c r="E4" s="349"/>
      <c r="F4" s="349"/>
      <c r="G4" s="349"/>
      <c r="H4" s="349"/>
      <c r="I4" s="349"/>
      <c r="J4" s="349"/>
      <c r="K4" s="349"/>
      <c r="L4" s="349"/>
      <c r="M4" s="349"/>
      <c r="N4" s="349"/>
      <c r="O4" s="349"/>
      <c r="P4" s="349"/>
      <c r="Q4" s="349"/>
    </row>
    <row r="5" spans="1:35" x14ac:dyDescent="0.25">
      <c r="A5" s="1"/>
      <c r="B5" s="350" t="s">
        <v>3</v>
      </c>
      <c r="C5" s="351"/>
      <c r="D5" s="351"/>
      <c r="E5" s="351"/>
      <c r="F5" s="351"/>
      <c r="G5" s="351"/>
      <c r="H5" s="351"/>
      <c r="I5" s="351"/>
      <c r="J5" s="351"/>
      <c r="K5" s="351"/>
      <c r="L5" s="351"/>
      <c r="M5" s="351"/>
      <c r="N5" s="351"/>
      <c r="O5" s="351"/>
      <c r="P5" s="351"/>
      <c r="Q5" s="351"/>
    </row>
    <row r="6" spans="1:35" x14ac:dyDescent="0.25">
      <c r="A6" s="1"/>
      <c r="B6" s="2" t="s">
        <v>278</v>
      </c>
      <c r="C6" s="5"/>
      <c r="D6" s="5"/>
      <c r="Q6" s="11" t="s">
        <v>5</v>
      </c>
    </row>
    <row r="7" spans="1:35" ht="14.45" customHeight="1" x14ac:dyDescent="0.25">
      <c r="B7" s="352" t="s">
        <v>6</v>
      </c>
      <c r="C7" s="376" t="s">
        <v>233</v>
      </c>
      <c r="D7" s="376" t="s">
        <v>8</v>
      </c>
      <c r="E7" s="355" t="s">
        <v>9</v>
      </c>
      <c r="F7" s="356"/>
      <c r="G7" s="356"/>
      <c r="H7" s="356"/>
      <c r="I7" s="356"/>
      <c r="J7" s="356"/>
      <c r="K7" s="356"/>
      <c r="L7" s="356"/>
      <c r="M7" s="356"/>
      <c r="N7" s="356"/>
      <c r="O7" s="356"/>
      <c r="P7" s="356"/>
      <c r="Q7" s="357"/>
    </row>
    <row r="8" spans="1:35" ht="25.5" customHeight="1" x14ac:dyDescent="0.25">
      <c r="B8" s="352"/>
      <c r="C8" s="376"/>
      <c r="D8" s="376"/>
      <c r="E8" s="6" t="s">
        <v>10</v>
      </c>
      <c r="F8" s="6" t="s">
        <v>11</v>
      </c>
      <c r="G8" s="6" t="s">
        <v>12</v>
      </c>
      <c r="H8" s="6" t="s">
        <v>13</v>
      </c>
      <c r="I8" s="6" t="s">
        <v>14</v>
      </c>
      <c r="J8" s="6" t="s">
        <v>15</v>
      </c>
      <c r="K8" s="6" t="s">
        <v>16</v>
      </c>
      <c r="L8" s="6" t="s">
        <v>17</v>
      </c>
      <c r="M8" s="6" t="s">
        <v>243</v>
      </c>
      <c r="N8" s="6" t="s">
        <v>19</v>
      </c>
      <c r="O8" s="6" t="s">
        <v>20</v>
      </c>
      <c r="P8" s="6" t="s">
        <v>21</v>
      </c>
      <c r="Q8" s="14" t="s">
        <v>22</v>
      </c>
    </row>
    <row r="9" spans="1:35" x14ac:dyDescent="0.25">
      <c r="B9" s="23" t="s">
        <v>139</v>
      </c>
      <c r="C9" s="300">
        <f t="shared" ref="C9:I9" si="0">SUM(C10:C14)</f>
        <v>187806478975</v>
      </c>
      <c r="D9" s="300">
        <f t="shared" si="0"/>
        <v>206695673804.31995</v>
      </c>
      <c r="E9" s="300">
        <f>SUM(E10:E14)</f>
        <v>14622351178.769997</v>
      </c>
      <c r="F9" s="300">
        <f t="shared" si="0"/>
        <v>16280672916.439999</v>
      </c>
      <c r="G9" s="300">
        <f t="shared" si="0"/>
        <v>15529247773.149998</v>
      </c>
      <c r="H9" s="300">
        <f t="shared" si="0"/>
        <v>15425989193.379997</v>
      </c>
      <c r="I9" s="300">
        <f t="shared" si="0"/>
        <v>15946690439.5</v>
      </c>
      <c r="J9" s="300">
        <f t="shared" ref="J9:P9" si="1">SUM(J10:J14)</f>
        <v>15741437656.129999</v>
      </c>
      <c r="K9" s="300">
        <f t="shared" si="1"/>
        <v>15636772155.889996</v>
      </c>
      <c r="L9" s="300">
        <f t="shared" si="1"/>
        <v>15929870176.550001</v>
      </c>
      <c r="M9" s="300">
        <f t="shared" si="1"/>
        <v>15840103605.25</v>
      </c>
      <c r="N9" s="300">
        <f t="shared" si="1"/>
        <v>16400624298.559998</v>
      </c>
      <c r="O9" s="300">
        <f t="shared" si="1"/>
        <v>25398962667.889999</v>
      </c>
      <c r="P9" s="300">
        <f t="shared" si="1"/>
        <v>22004076027.160007</v>
      </c>
      <c r="Q9" s="300">
        <f t="shared" ref="Q9:Q41" si="2">E9+F9+G9+H9+I9+J9+K9+L9+M9+O9+N9+P9</f>
        <v>204756798088.67001</v>
      </c>
      <c r="R9" s="3"/>
      <c r="S9" s="3"/>
      <c r="T9" s="3"/>
      <c r="U9" s="3"/>
      <c r="V9" s="3"/>
      <c r="W9" s="3"/>
      <c r="X9" s="3"/>
      <c r="Y9" s="118"/>
      <c r="Z9" s="118"/>
      <c r="AA9" s="118"/>
      <c r="AB9" s="118"/>
      <c r="AC9" s="118"/>
      <c r="AD9" s="118"/>
      <c r="AE9" s="118"/>
      <c r="AF9" s="118"/>
      <c r="AG9" s="118"/>
      <c r="AH9" s="118"/>
      <c r="AI9" s="118"/>
    </row>
    <row r="10" spans="1:35" x14ac:dyDescent="0.25">
      <c r="B10" s="24" t="s">
        <v>140</v>
      </c>
      <c r="C10" s="325">
        <v>155336064737</v>
      </c>
      <c r="D10" s="326">
        <v>170981991495.63995</v>
      </c>
      <c r="E10" s="301">
        <v>12142401280.939995</v>
      </c>
      <c r="F10" s="301">
        <v>13551934970.279999</v>
      </c>
      <c r="G10" s="301">
        <v>12837618027.66</v>
      </c>
      <c r="H10" s="301">
        <v>12791653885.48</v>
      </c>
      <c r="I10" s="301">
        <v>13106517648.73</v>
      </c>
      <c r="J10" s="301">
        <v>13030751896.119997</v>
      </c>
      <c r="K10" s="301">
        <v>12879630587.289997</v>
      </c>
      <c r="L10" s="301">
        <v>13162157617.290001</v>
      </c>
      <c r="M10" s="301">
        <v>13196476383.91</v>
      </c>
      <c r="N10" s="301">
        <v>13533244543.229998</v>
      </c>
      <c r="O10" s="301">
        <v>22605735331.700001</v>
      </c>
      <c r="P10" s="301">
        <v>16711085247.660006</v>
      </c>
      <c r="Q10" s="301">
        <f t="shared" si="2"/>
        <v>169549207420.29001</v>
      </c>
      <c r="R10" s="119"/>
      <c r="S10" s="3"/>
      <c r="T10" s="3"/>
      <c r="U10" s="3"/>
      <c r="V10" s="3"/>
      <c r="W10" s="3"/>
      <c r="X10" s="3"/>
      <c r="Y10" s="118"/>
      <c r="Z10" s="118"/>
      <c r="AA10" s="118"/>
      <c r="AB10" s="118"/>
      <c r="AC10" s="118"/>
      <c r="AD10" s="118"/>
      <c r="AE10" s="118"/>
    </row>
    <row r="11" spans="1:35" x14ac:dyDescent="0.25">
      <c r="B11" s="24" t="s">
        <v>141</v>
      </c>
      <c r="C11" s="301">
        <v>9552818654</v>
      </c>
      <c r="D11" s="327">
        <v>11666730713.599997</v>
      </c>
      <c r="E11" s="301">
        <v>606268555.45000005</v>
      </c>
      <c r="F11" s="301">
        <v>655369700.6400001</v>
      </c>
      <c r="G11" s="301">
        <v>785751454.71000004</v>
      </c>
      <c r="H11" s="301">
        <v>699880764.98000002</v>
      </c>
      <c r="I11" s="301">
        <v>879624698.75999987</v>
      </c>
      <c r="J11" s="301">
        <v>756999228.86999989</v>
      </c>
      <c r="K11" s="301">
        <v>835576215.31999993</v>
      </c>
      <c r="L11" s="301">
        <v>779059842.41999996</v>
      </c>
      <c r="M11" s="301">
        <v>672753102.57999992</v>
      </c>
      <c r="N11" s="301">
        <v>728035013.69999981</v>
      </c>
      <c r="O11" s="301">
        <v>777389495.80000007</v>
      </c>
      <c r="P11" s="301">
        <v>3161439677.9700003</v>
      </c>
      <c r="Q11" s="301">
        <f t="shared" si="2"/>
        <v>11338147751.200001</v>
      </c>
      <c r="R11" s="3"/>
      <c r="S11" s="3"/>
      <c r="T11" s="3"/>
      <c r="U11" s="3"/>
      <c r="V11" s="3"/>
      <c r="W11" s="3"/>
      <c r="X11" s="3"/>
      <c r="Y11" s="118"/>
      <c r="Z11" s="118"/>
      <c r="AA11" s="118"/>
      <c r="AB11" s="118"/>
      <c r="AC11" s="118"/>
      <c r="AD11" s="118"/>
      <c r="AE11" s="118"/>
    </row>
    <row r="12" spans="1:35" x14ac:dyDescent="0.25">
      <c r="B12" s="24" t="s">
        <v>142</v>
      </c>
      <c r="C12" s="301">
        <v>1560410606</v>
      </c>
      <c r="D12" s="327">
        <v>1594925185.6300001</v>
      </c>
      <c r="E12" s="301">
        <v>127819968.43000001</v>
      </c>
      <c r="F12" s="301">
        <v>129904364.60000001</v>
      </c>
      <c r="G12" s="301">
        <v>130981827.83000001</v>
      </c>
      <c r="H12" s="301">
        <v>130638977.88</v>
      </c>
      <c r="I12" s="301">
        <v>132716697.53</v>
      </c>
      <c r="J12" s="301">
        <v>131218192.61999999</v>
      </c>
      <c r="K12" s="301">
        <v>132728599.72</v>
      </c>
      <c r="L12" s="301">
        <v>132741142.92000002</v>
      </c>
      <c r="M12" s="301">
        <v>133218465.92999998</v>
      </c>
      <c r="N12" s="301">
        <v>138313753.19</v>
      </c>
      <c r="O12" s="301">
        <v>104177825.74000001</v>
      </c>
      <c r="P12" s="301">
        <v>165277262.16</v>
      </c>
      <c r="Q12" s="301">
        <f t="shared" si="2"/>
        <v>1589737078.5500002</v>
      </c>
      <c r="R12" s="3"/>
      <c r="S12" s="3"/>
      <c r="T12" s="3"/>
      <c r="U12" s="3"/>
      <c r="V12" s="3"/>
      <c r="W12" s="3"/>
      <c r="X12" s="3"/>
      <c r="Y12" s="118"/>
      <c r="Z12" s="118"/>
      <c r="AA12" s="118"/>
      <c r="AB12" s="118"/>
      <c r="AC12" s="118"/>
      <c r="AD12" s="118"/>
      <c r="AE12" s="118"/>
    </row>
    <row r="13" spans="1:35" x14ac:dyDescent="0.25">
      <c r="B13" s="24" t="s">
        <v>143</v>
      </c>
      <c r="C13" s="301">
        <v>690777649</v>
      </c>
      <c r="D13" s="327">
        <v>431729822.51999998</v>
      </c>
      <c r="E13" s="301">
        <v>42129666.590000004</v>
      </c>
      <c r="F13" s="301">
        <v>25586530.219999999</v>
      </c>
      <c r="G13" s="301">
        <v>23549029.219999999</v>
      </c>
      <c r="H13" s="301">
        <v>23559030.219999999</v>
      </c>
      <c r="I13" s="301">
        <v>23595726.890000001</v>
      </c>
      <c r="J13" s="301">
        <v>23350022.469999999</v>
      </c>
      <c r="K13" s="301">
        <v>30364542.419999998</v>
      </c>
      <c r="L13" s="301">
        <v>44243525.800000004</v>
      </c>
      <c r="M13" s="301">
        <v>36613478.350000001</v>
      </c>
      <c r="N13" s="301">
        <v>51272239.619999997</v>
      </c>
      <c r="O13" s="301">
        <v>14854285.120000001</v>
      </c>
      <c r="P13" s="301">
        <v>86749314.289999992</v>
      </c>
      <c r="Q13" s="301">
        <f t="shared" si="2"/>
        <v>425867391.21000004</v>
      </c>
      <c r="R13" s="3"/>
      <c r="S13" s="3"/>
      <c r="T13" s="3"/>
      <c r="U13" s="3"/>
      <c r="V13" s="3"/>
      <c r="W13" s="3"/>
      <c r="X13" s="3"/>
      <c r="Y13" s="118"/>
      <c r="Z13" s="118"/>
      <c r="AA13" s="118"/>
      <c r="AB13" s="118"/>
      <c r="AC13" s="118"/>
      <c r="AD13" s="118"/>
      <c r="AE13" s="118"/>
    </row>
    <row r="14" spans="1:35" x14ac:dyDescent="0.25">
      <c r="B14" s="24" t="s">
        <v>144</v>
      </c>
      <c r="C14" s="301">
        <v>20666407329</v>
      </c>
      <c r="D14" s="327">
        <v>22020296586.929989</v>
      </c>
      <c r="E14" s="301">
        <v>1703731707.3600001</v>
      </c>
      <c r="F14" s="301">
        <v>1917877350.7</v>
      </c>
      <c r="G14" s="301">
        <v>1751347433.7299998</v>
      </c>
      <c r="H14" s="301">
        <v>1780256534.8199999</v>
      </c>
      <c r="I14" s="301">
        <v>1804235667.5899999</v>
      </c>
      <c r="J14" s="301">
        <v>1799118316.0500004</v>
      </c>
      <c r="K14" s="301">
        <v>1758472211.1399999</v>
      </c>
      <c r="L14" s="301">
        <v>1811668048.1200001</v>
      </c>
      <c r="M14" s="301">
        <v>1801042174.48</v>
      </c>
      <c r="N14" s="301">
        <v>1949758748.8199999</v>
      </c>
      <c r="O14" s="301">
        <v>1896805729.5299997</v>
      </c>
      <c r="P14" s="301">
        <v>1879524525.0800002</v>
      </c>
      <c r="Q14" s="301">
        <f t="shared" si="2"/>
        <v>21853838447.420002</v>
      </c>
      <c r="R14" s="3"/>
      <c r="S14" s="3"/>
      <c r="T14" s="3"/>
      <c r="U14" s="3"/>
      <c r="V14" s="3"/>
      <c r="W14" s="3"/>
      <c r="X14" s="3"/>
      <c r="Y14" s="118"/>
      <c r="Z14" s="118"/>
      <c r="AA14" s="118"/>
      <c r="AB14" s="118"/>
      <c r="AC14" s="118"/>
      <c r="AD14" s="118"/>
      <c r="AE14" s="118"/>
    </row>
    <row r="15" spans="1:35" x14ac:dyDescent="0.25">
      <c r="B15" s="23" t="s">
        <v>145</v>
      </c>
      <c r="C15" s="300">
        <f t="shared" ref="C15:P15" si="3">SUM(C16:C24)</f>
        <v>44394279715</v>
      </c>
      <c r="D15" s="300">
        <f t="shared" si="3"/>
        <v>65235104859.809998</v>
      </c>
      <c r="E15" s="300">
        <f t="shared" si="3"/>
        <v>1249309160.3699999</v>
      </c>
      <c r="F15" s="300">
        <f t="shared" si="3"/>
        <v>4535713896.1300001</v>
      </c>
      <c r="G15" s="300">
        <f t="shared" si="3"/>
        <v>6631588665.9200001</v>
      </c>
      <c r="H15" s="300">
        <f t="shared" si="3"/>
        <v>3327055660.1299996</v>
      </c>
      <c r="I15" s="300">
        <f t="shared" si="3"/>
        <v>6802210590.6100006</v>
      </c>
      <c r="J15" s="300">
        <f t="shared" si="3"/>
        <v>6809325846.9300003</v>
      </c>
      <c r="K15" s="300">
        <f t="shared" si="3"/>
        <v>4584112440.3800011</v>
      </c>
      <c r="L15" s="300">
        <f t="shared" si="3"/>
        <v>4832683894.4300003</v>
      </c>
      <c r="M15" s="300">
        <f t="shared" si="3"/>
        <v>3415863079.2899995</v>
      </c>
      <c r="N15" s="300">
        <f t="shared" si="3"/>
        <v>5796303236.8999996</v>
      </c>
      <c r="O15" s="300">
        <f t="shared" si="3"/>
        <v>4398836487.3199997</v>
      </c>
      <c r="P15" s="300">
        <f t="shared" si="3"/>
        <v>7643845377.6800003</v>
      </c>
      <c r="Q15" s="300">
        <f t="shared" si="2"/>
        <v>60026848336.090004</v>
      </c>
      <c r="R15" s="3"/>
      <c r="S15" s="3"/>
      <c r="T15" s="3"/>
      <c r="U15" s="3"/>
      <c r="V15" s="3"/>
      <c r="W15" s="3"/>
      <c r="X15" s="3"/>
      <c r="Y15" s="118"/>
      <c r="Z15" s="118"/>
      <c r="AA15" s="118"/>
      <c r="AB15" s="118"/>
      <c r="AC15" s="118"/>
      <c r="AD15" s="118"/>
      <c r="AE15" s="118"/>
    </row>
    <row r="16" spans="1:35" x14ac:dyDescent="0.25">
      <c r="B16" s="24" t="s">
        <v>146</v>
      </c>
      <c r="C16" s="301">
        <v>6517117261</v>
      </c>
      <c r="D16" s="301">
        <v>5652951387.4099989</v>
      </c>
      <c r="E16" s="301">
        <v>156660102.19000003</v>
      </c>
      <c r="F16" s="301">
        <v>548377842.26999998</v>
      </c>
      <c r="G16" s="301">
        <v>488436064.03000009</v>
      </c>
      <c r="H16" s="301">
        <v>445313032.71000004</v>
      </c>
      <c r="I16" s="301">
        <v>518592945.24000007</v>
      </c>
      <c r="J16" s="301">
        <v>489879145.99000001</v>
      </c>
      <c r="K16" s="301">
        <v>499742507.03000003</v>
      </c>
      <c r="L16" s="301">
        <v>606692175.47000003</v>
      </c>
      <c r="M16" s="301">
        <v>493246644.01999998</v>
      </c>
      <c r="N16" s="301">
        <v>498807555.13999993</v>
      </c>
      <c r="O16" s="301">
        <v>375094830.69</v>
      </c>
      <c r="P16" s="301">
        <v>371508775.24999994</v>
      </c>
      <c r="Q16" s="301">
        <f t="shared" si="2"/>
        <v>5492351620.0300007</v>
      </c>
      <c r="R16" s="3"/>
      <c r="S16" s="3"/>
      <c r="T16" s="3"/>
      <c r="U16" s="3"/>
      <c r="V16" s="3"/>
      <c r="W16" s="3"/>
      <c r="X16" s="3"/>
      <c r="Y16" s="118"/>
      <c r="Z16" s="118"/>
      <c r="AA16" s="118"/>
      <c r="AB16" s="118"/>
      <c r="AC16" s="118"/>
      <c r="AD16" s="118"/>
      <c r="AE16" s="118"/>
    </row>
    <row r="17" spans="2:31" x14ac:dyDescent="0.25">
      <c r="B17" s="24" t="s">
        <v>147</v>
      </c>
      <c r="C17" s="301">
        <v>5899522990</v>
      </c>
      <c r="D17" s="301">
        <v>6451985900.1299992</v>
      </c>
      <c r="E17" s="301">
        <v>162608230.69</v>
      </c>
      <c r="F17" s="301">
        <v>548429667.75999999</v>
      </c>
      <c r="G17" s="301">
        <v>411145623.25</v>
      </c>
      <c r="H17" s="301">
        <v>304159204.45999998</v>
      </c>
      <c r="I17" s="301">
        <v>491465062.47999996</v>
      </c>
      <c r="J17" s="301">
        <v>286560010.40999997</v>
      </c>
      <c r="K17" s="301">
        <v>396991745.30000001</v>
      </c>
      <c r="L17" s="301">
        <v>311207619.69</v>
      </c>
      <c r="M17" s="301">
        <v>370498006.94000006</v>
      </c>
      <c r="N17" s="301">
        <v>627557621.54000008</v>
      </c>
      <c r="O17" s="301">
        <v>607013722.88</v>
      </c>
      <c r="P17" s="301">
        <v>1204780680.9299998</v>
      </c>
      <c r="Q17" s="301">
        <f t="shared" si="2"/>
        <v>5722417196.3299999</v>
      </c>
      <c r="R17" s="3"/>
      <c r="S17" s="3"/>
      <c r="T17" s="3"/>
      <c r="U17" s="3"/>
      <c r="V17" s="3"/>
      <c r="W17" s="3"/>
      <c r="X17" s="3"/>
      <c r="Y17" s="118"/>
      <c r="Z17" s="118"/>
      <c r="AA17" s="118"/>
      <c r="AB17" s="118"/>
      <c r="AC17" s="118"/>
      <c r="AD17" s="118"/>
      <c r="AE17" s="118"/>
    </row>
    <row r="18" spans="2:31" x14ac:dyDescent="0.25">
      <c r="B18" s="24" t="s">
        <v>148</v>
      </c>
      <c r="C18" s="301">
        <v>3644894856</v>
      </c>
      <c r="D18" s="301">
        <v>3327989080.4299994</v>
      </c>
      <c r="E18" s="301">
        <v>108725162.29000001</v>
      </c>
      <c r="F18" s="301">
        <v>209931336.24000001</v>
      </c>
      <c r="G18" s="301">
        <v>211104002.05000001</v>
      </c>
      <c r="H18" s="301">
        <v>226820472.45000005</v>
      </c>
      <c r="I18" s="301">
        <v>200053010.59999999</v>
      </c>
      <c r="J18" s="301">
        <v>255914282.5</v>
      </c>
      <c r="K18" s="301">
        <v>272338706.04000002</v>
      </c>
      <c r="L18" s="301">
        <v>218413273.61000001</v>
      </c>
      <c r="M18" s="301">
        <v>280698408.75999999</v>
      </c>
      <c r="N18" s="301">
        <v>249957687.68000001</v>
      </c>
      <c r="O18" s="301">
        <v>207685730.09</v>
      </c>
      <c r="P18" s="301">
        <v>628830812.62999988</v>
      </c>
      <c r="Q18" s="301">
        <f t="shared" si="2"/>
        <v>3070472884.9399996</v>
      </c>
      <c r="R18" s="3"/>
      <c r="S18" s="3"/>
      <c r="T18" s="3"/>
      <c r="U18" s="3"/>
      <c r="V18" s="3"/>
      <c r="W18" s="3"/>
      <c r="X18" s="3"/>
      <c r="Y18" s="118"/>
      <c r="Z18" s="118"/>
      <c r="AA18" s="118"/>
      <c r="AB18" s="118"/>
      <c r="AC18" s="118"/>
      <c r="AD18" s="118"/>
      <c r="AE18" s="118"/>
    </row>
    <row r="19" spans="2:31" x14ac:dyDescent="0.25">
      <c r="B19" s="24" t="s">
        <v>149</v>
      </c>
      <c r="C19" s="301">
        <v>1473830887</v>
      </c>
      <c r="D19" s="301">
        <v>1765779066.28</v>
      </c>
      <c r="E19" s="301">
        <v>7138566.0199999996</v>
      </c>
      <c r="F19" s="301">
        <v>64572511.270000003</v>
      </c>
      <c r="G19" s="301">
        <v>148441288.52000001</v>
      </c>
      <c r="H19" s="301">
        <v>107562898.92999999</v>
      </c>
      <c r="I19" s="301">
        <v>103838788.92999999</v>
      </c>
      <c r="J19" s="301">
        <v>134339286.81999999</v>
      </c>
      <c r="K19" s="301">
        <v>94407471.539999992</v>
      </c>
      <c r="L19" s="301">
        <v>143535361.14999998</v>
      </c>
      <c r="M19" s="301">
        <v>114062371.27</v>
      </c>
      <c r="N19" s="301">
        <v>91759911.219999999</v>
      </c>
      <c r="O19" s="301">
        <v>74027444.459999993</v>
      </c>
      <c r="P19" s="301">
        <v>470631356.0399999</v>
      </c>
      <c r="Q19" s="301">
        <f t="shared" si="2"/>
        <v>1554317256.1699998</v>
      </c>
      <c r="R19" s="3"/>
      <c r="S19" s="3"/>
      <c r="T19" s="3"/>
      <c r="U19" s="3"/>
      <c r="V19" s="3"/>
      <c r="W19" s="3"/>
      <c r="X19" s="3"/>
      <c r="Y19" s="118"/>
      <c r="Z19" s="118"/>
      <c r="AA19" s="118"/>
      <c r="AB19" s="118"/>
      <c r="AC19" s="118"/>
      <c r="AD19" s="118"/>
      <c r="AE19" s="118"/>
    </row>
    <row r="20" spans="2:31" x14ac:dyDescent="0.25">
      <c r="B20" s="24" t="s">
        <v>150</v>
      </c>
      <c r="C20" s="301">
        <v>4088059898</v>
      </c>
      <c r="D20" s="301">
        <v>4747802910.2700014</v>
      </c>
      <c r="E20" s="301">
        <v>187119601.06999999</v>
      </c>
      <c r="F20" s="301">
        <v>374063066.77999991</v>
      </c>
      <c r="G20" s="301">
        <v>309753465.83999997</v>
      </c>
      <c r="H20" s="301">
        <v>313241052.56000006</v>
      </c>
      <c r="I20" s="301">
        <v>368792119.88000005</v>
      </c>
      <c r="J20" s="301">
        <v>357895340.1500001</v>
      </c>
      <c r="K20" s="301">
        <v>367565853.27000016</v>
      </c>
      <c r="L20" s="301">
        <v>414635018.47999996</v>
      </c>
      <c r="M20" s="301">
        <v>390501442.17999989</v>
      </c>
      <c r="N20" s="301">
        <v>389732036.98000002</v>
      </c>
      <c r="O20" s="301">
        <v>393330246.56999999</v>
      </c>
      <c r="P20" s="301">
        <v>639610721.38999999</v>
      </c>
      <c r="Q20" s="301">
        <f t="shared" si="2"/>
        <v>4506239965.1500006</v>
      </c>
      <c r="R20" s="3"/>
      <c r="S20" s="3"/>
      <c r="T20" s="3"/>
      <c r="U20" s="3"/>
      <c r="V20" s="3"/>
      <c r="W20" s="3"/>
      <c r="X20" s="3"/>
      <c r="Y20" s="118"/>
      <c r="Z20" s="118"/>
      <c r="AA20" s="118"/>
      <c r="AB20" s="118"/>
      <c r="AC20" s="118"/>
      <c r="AD20" s="118"/>
      <c r="AE20" s="118"/>
    </row>
    <row r="21" spans="2:31" x14ac:dyDescent="0.25">
      <c r="B21" s="24" t="s">
        <v>151</v>
      </c>
      <c r="C21" s="301">
        <v>3685057607</v>
      </c>
      <c r="D21" s="301">
        <v>3377585774.8499999</v>
      </c>
      <c r="E21" s="301">
        <v>107669877.31</v>
      </c>
      <c r="F21" s="301">
        <v>620048889.23000002</v>
      </c>
      <c r="G21" s="301">
        <v>188976702.44000003</v>
      </c>
      <c r="H21" s="301">
        <v>246407970.13999999</v>
      </c>
      <c r="I21" s="301">
        <v>304829557.25999999</v>
      </c>
      <c r="J21" s="301">
        <v>246232540.36999997</v>
      </c>
      <c r="K21" s="301">
        <v>206672042.10000002</v>
      </c>
      <c r="L21" s="301">
        <v>301485767.22999996</v>
      </c>
      <c r="M21" s="301">
        <v>215490816.82000002</v>
      </c>
      <c r="N21" s="301">
        <v>247814631.66</v>
      </c>
      <c r="O21" s="301">
        <v>156543277.72999999</v>
      </c>
      <c r="P21" s="301">
        <v>441804192.81999999</v>
      </c>
      <c r="Q21" s="301">
        <f t="shared" si="2"/>
        <v>3283976265.1100001</v>
      </c>
      <c r="R21" s="3"/>
      <c r="S21" s="3"/>
      <c r="T21" s="3"/>
      <c r="U21" s="3"/>
      <c r="V21" s="3"/>
      <c r="W21" s="3"/>
      <c r="X21" s="3"/>
      <c r="Y21" s="118"/>
      <c r="Z21" s="118"/>
      <c r="AA21" s="118"/>
      <c r="AB21" s="118"/>
      <c r="AC21" s="118"/>
      <c r="AD21" s="118"/>
      <c r="AE21" s="118"/>
    </row>
    <row r="22" spans="2:31" x14ac:dyDescent="0.25">
      <c r="B22" s="24" t="s">
        <v>152</v>
      </c>
      <c r="C22" s="301">
        <v>4589626439</v>
      </c>
      <c r="D22" s="301">
        <v>4169598551.1900001</v>
      </c>
      <c r="E22" s="301">
        <v>27137259.639999997</v>
      </c>
      <c r="F22" s="301">
        <v>51280631.209999993</v>
      </c>
      <c r="G22" s="301">
        <v>216807512.56999996</v>
      </c>
      <c r="H22" s="301">
        <v>171812026.25999993</v>
      </c>
      <c r="I22" s="301">
        <v>285770813.91000003</v>
      </c>
      <c r="J22" s="301">
        <v>163935134.08999994</v>
      </c>
      <c r="K22" s="301">
        <v>340750238.27000004</v>
      </c>
      <c r="L22" s="301">
        <v>229124379.54999995</v>
      </c>
      <c r="M22" s="301">
        <v>297375146.81999993</v>
      </c>
      <c r="N22" s="301">
        <v>226134625.40000004</v>
      </c>
      <c r="O22" s="301">
        <v>576405594.80999994</v>
      </c>
      <c r="P22" s="301">
        <v>717436797.20000017</v>
      </c>
      <c r="Q22" s="301">
        <f t="shared" si="2"/>
        <v>3303970159.73</v>
      </c>
      <c r="R22" s="3"/>
      <c r="S22" s="3"/>
      <c r="T22" s="3"/>
      <c r="U22" s="3"/>
      <c r="V22" s="3"/>
      <c r="W22" s="3"/>
      <c r="X22" s="3"/>
      <c r="Y22" s="118"/>
      <c r="Z22" s="118"/>
      <c r="AA22" s="118"/>
      <c r="AB22" s="118"/>
      <c r="AC22" s="118"/>
      <c r="AD22" s="118"/>
      <c r="AE22" s="118"/>
    </row>
    <row r="23" spans="2:31" x14ac:dyDescent="0.25">
      <c r="B23" s="24" t="s">
        <v>153</v>
      </c>
      <c r="C23" s="301">
        <v>14405607715</v>
      </c>
      <c r="D23" s="301">
        <v>15418579745.729998</v>
      </c>
      <c r="E23" s="301">
        <v>98992226.760000005</v>
      </c>
      <c r="F23" s="301">
        <v>478556128.08000004</v>
      </c>
      <c r="G23" s="301">
        <v>655491510.71000004</v>
      </c>
      <c r="H23" s="301">
        <v>407812623.05999994</v>
      </c>
      <c r="I23" s="301">
        <v>891852059.75</v>
      </c>
      <c r="J23" s="301">
        <v>2350911541.6499996</v>
      </c>
      <c r="K23" s="301">
        <v>684481898.47000027</v>
      </c>
      <c r="L23" s="301">
        <v>945884419.97000003</v>
      </c>
      <c r="M23" s="301">
        <v>851278342.23000002</v>
      </c>
      <c r="N23" s="301">
        <v>2411304444.79</v>
      </c>
      <c r="O23" s="301">
        <v>524339225.42000008</v>
      </c>
      <c r="P23" s="301">
        <v>2628809210.0800004</v>
      </c>
      <c r="Q23" s="301">
        <f t="shared" si="2"/>
        <v>12929713630.969999</v>
      </c>
      <c r="R23" s="3"/>
      <c r="S23" s="3"/>
      <c r="T23" s="3"/>
      <c r="U23" s="3"/>
      <c r="V23" s="3"/>
      <c r="W23" s="3"/>
      <c r="X23" s="3"/>
      <c r="Y23" s="118"/>
      <c r="Z23" s="118"/>
      <c r="AA23" s="118"/>
      <c r="AB23" s="118"/>
      <c r="AC23" s="118"/>
      <c r="AD23" s="118"/>
      <c r="AE23" s="118"/>
    </row>
    <row r="24" spans="2:31" x14ac:dyDescent="0.25">
      <c r="B24" s="24" t="s">
        <v>244</v>
      </c>
      <c r="C24" s="301">
        <v>90562062</v>
      </c>
      <c r="D24" s="301">
        <v>20322832443.52</v>
      </c>
      <c r="E24" s="301">
        <v>393258134.39999998</v>
      </c>
      <c r="F24" s="301">
        <v>1640453823.29</v>
      </c>
      <c r="G24" s="301">
        <v>4001432496.5099998</v>
      </c>
      <c r="H24" s="301">
        <v>1103926379.5599999</v>
      </c>
      <c r="I24" s="301">
        <v>3637016232.5599999</v>
      </c>
      <c r="J24" s="301">
        <v>2523658564.9500003</v>
      </c>
      <c r="K24" s="301">
        <v>1721161978.3600001</v>
      </c>
      <c r="L24" s="301">
        <v>1661705879.28</v>
      </c>
      <c r="M24" s="301">
        <v>402711900.25</v>
      </c>
      <c r="N24" s="301">
        <v>1053234722.49</v>
      </c>
      <c r="O24" s="301">
        <v>1484396414.6700001</v>
      </c>
      <c r="P24" s="301">
        <v>540432831.33999991</v>
      </c>
      <c r="Q24" s="301">
        <f t="shared" si="2"/>
        <v>20163389357.660004</v>
      </c>
      <c r="S24" s="3"/>
      <c r="T24" s="3"/>
      <c r="U24" s="3"/>
      <c r="V24" s="3"/>
      <c r="W24" s="3"/>
      <c r="X24" s="3"/>
      <c r="Y24" s="118"/>
      <c r="Z24" s="118"/>
      <c r="AA24" s="118"/>
      <c r="AB24" s="118"/>
      <c r="AC24" s="118"/>
      <c r="AD24" s="118"/>
      <c r="AE24" s="118"/>
    </row>
    <row r="25" spans="2:31" x14ac:dyDescent="0.25">
      <c r="B25" s="23" t="s">
        <v>154</v>
      </c>
      <c r="C25" s="300">
        <f t="shared" ref="C25:P25" si="4">SUM(C26:C34)</f>
        <v>61333026858</v>
      </c>
      <c r="D25" s="300">
        <f t="shared" si="4"/>
        <v>31443588420.599998</v>
      </c>
      <c r="E25" s="300">
        <f t="shared" si="4"/>
        <v>413213453.69</v>
      </c>
      <c r="F25" s="300">
        <f t="shared" si="4"/>
        <v>1739755236.28</v>
      </c>
      <c r="G25" s="300">
        <f t="shared" si="4"/>
        <v>2601659498.2999997</v>
      </c>
      <c r="H25" s="300">
        <f t="shared" si="4"/>
        <v>2194679996.5299997</v>
      </c>
      <c r="I25" s="300">
        <f t="shared" si="4"/>
        <v>2312606258.1400003</v>
      </c>
      <c r="J25" s="300">
        <f t="shared" si="4"/>
        <v>2278139393.2599998</v>
      </c>
      <c r="K25" s="300">
        <f t="shared" si="4"/>
        <v>1649777425.73</v>
      </c>
      <c r="L25" s="300">
        <f t="shared" si="4"/>
        <v>1903064120.55</v>
      </c>
      <c r="M25" s="300">
        <f t="shared" si="4"/>
        <v>2961802062.3300004</v>
      </c>
      <c r="N25" s="300">
        <f t="shared" si="4"/>
        <v>2298178569.3100004</v>
      </c>
      <c r="O25" s="300">
        <f t="shared" si="4"/>
        <v>2001663693.49</v>
      </c>
      <c r="P25" s="300">
        <f t="shared" si="4"/>
        <v>5146141941.8699999</v>
      </c>
      <c r="Q25" s="300">
        <f t="shared" si="2"/>
        <v>27500681649.48</v>
      </c>
      <c r="R25" s="3"/>
      <c r="S25" s="3"/>
      <c r="T25" s="3"/>
      <c r="U25" s="3"/>
      <c r="V25" s="3"/>
      <c r="W25" s="3"/>
      <c r="X25" s="3"/>
      <c r="Y25" s="118"/>
      <c r="Z25" s="118"/>
      <c r="AA25" s="118"/>
      <c r="AB25" s="118"/>
      <c r="AC25" s="118"/>
      <c r="AD25" s="118"/>
      <c r="AE25" s="118"/>
    </row>
    <row r="26" spans="2:31" x14ac:dyDescent="0.25">
      <c r="B26" s="24" t="s">
        <v>155</v>
      </c>
      <c r="C26" s="301">
        <v>28500376639</v>
      </c>
      <c r="D26" s="301">
        <v>5759175336.8699989</v>
      </c>
      <c r="E26" s="301">
        <v>169512117.90000001</v>
      </c>
      <c r="F26" s="301">
        <v>291778707.25999993</v>
      </c>
      <c r="G26" s="301">
        <v>515271806.26000005</v>
      </c>
      <c r="H26" s="301">
        <v>364364384.44</v>
      </c>
      <c r="I26" s="301">
        <v>453356741.35000008</v>
      </c>
      <c r="J26" s="301">
        <v>722281791.55999994</v>
      </c>
      <c r="K26" s="301">
        <v>339228432.80000001</v>
      </c>
      <c r="L26" s="301">
        <v>426066071.85999995</v>
      </c>
      <c r="M26" s="301">
        <v>502194181.08000004</v>
      </c>
      <c r="N26" s="301">
        <v>421123486.69</v>
      </c>
      <c r="O26" s="301">
        <v>320343967.22999996</v>
      </c>
      <c r="P26" s="301">
        <v>1054190497.9300002</v>
      </c>
      <c r="Q26" s="301">
        <f t="shared" si="2"/>
        <v>5579712186.3600006</v>
      </c>
      <c r="R26" s="3"/>
      <c r="S26" s="3"/>
      <c r="T26" s="3"/>
      <c r="U26" s="3"/>
      <c r="V26" s="3"/>
      <c r="W26" s="3"/>
      <c r="X26" s="3"/>
      <c r="Y26" s="118"/>
      <c r="Z26" s="118"/>
      <c r="AA26" s="118"/>
      <c r="AB26" s="118"/>
      <c r="AC26" s="118"/>
      <c r="AD26" s="118"/>
      <c r="AE26" s="118"/>
    </row>
    <row r="27" spans="2:31" x14ac:dyDescent="0.25">
      <c r="B27" s="24" t="s">
        <v>156</v>
      </c>
      <c r="C27" s="301">
        <v>1787992885</v>
      </c>
      <c r="D27" s="301">
        <v>1596639260.3999994</v>
      </c>
      <c r="E27" s="301">
        <v>7573770.1999999993</v>
      </c>
      <c r="F27" s="301">
        <v>192446899.76999998</v>
      </c>
      <c r="G27" s="301">
        <v>206264213.09999999</v>
      </c>
      <c r="H27" s="301">
        <v>83372731.13000001</v>
      </c>
      <c r="I27" s="301">
        <v>74741726.36999999</v>
      </c>
      <c r="J27" s="301">
        <v>61658108.330000006</v>
      </c>
      <c r="K27" s="301">
        <v>39826093.659999996</v>
      </c>
      <c r="L27" s="301">
        <v>53124927.910000004</v>
      </c>
      <c r="M27" s="301">
        <v>63888747.319999993</v>
      </c>
      <c r="N27" s="301">
        <v>87245674.229999989</v>
      </c>
      <c r="O27" s="301">
        <v>123040546.83999999</v>
      </c>
      <c r="P27" s="301">
        <v>382630041.71000004</v>
      </c>
      <c r="Q27" s="301">
        <f t="shared" si="2"/>
        <v>1375813480.5700002</v>
      </c>
      <c r="R27" s="3"/>
      <c r="S27" s="3"/>
      <c r="T27" s="3"/>
      <c r="U27" s="3"/>
      <c r="V27" s="3"/>
      <c r="W27" s="3"/>
      <c r="X27" s="3"/>
      <c r="Y27" s="118"/>
      <c r="Z27" s="118"/>
      <c r="AA27" s="118"/>
      <c r="AB27" s="118"/>
      <c r="AC27" s="118"/>
      <c r="AD27" s="118"/>
      <c r="AE27" s="118"/>
    </row>
    <row r="28" spans="2:31" x14ac:dyDescent="0.25">
      <c r="B28" s="24" t="s">
        <v>157</v>
      </c>
      <c r="C28" s="301">
        <v>2665368603</v>
      </c>
      <c r="D28" s="301">
        <v>2147602328.4000006</v>
      </c>
      <c r="E28" s="301">
        <v>67567477.670000002</v>
      </c>
      <c r="F28" s="301">
        <v>162186832.03999996</v>
      </c>
      <c r="G28" s="301">
        <v>105802164.41</v>
      </c>
      <c r="H28" s="301">
        <v>310918361.41999996</v>
      </c>
      <c r="I28" s="301">
        <v>137388202.84000003</v>
      </c>
      <c r="J28" s="301">
        <v>219243088.41000003</v>
      </c>
      <c r="K28" s="301">
        <v>98202182.650000006</v>
      </c>
      <c r="L28" s="301">
        <v>116908046.38</v>
      </c>
      <c r="M28" s="301">
        <v>112095363.22</v>
      </c>
      <c r="N28" s="301">
        <v>131127938.57000002</v>
      </c>
      <c r="O28" s="301">
        <v>144690385.46000001</v>
      </c>
      <c r="P28" s="301">
        <v>334948758.21999997</v>
      </c>
      <c r="Q28" s="301">
        <f t="shared" si="2"/>
        <v>1941078801.2900002</v>
      </c>
      <c r="R28" s="3"/>
      <c r="S28" s="3"/>
      <c r="T28" s="3"/>
      <c r="U28" s="3"/>
      <c r="V28" s="3"/>
      <c r="W28" s="3"/>
      <c r="X28" s="3"/>
      <c r="Y28" s="118"/>
      <c r="Z28" s="118"/>
      <c r="AA28" s="118"/>
      <c r="AB28" s="118"/>
      <c r="AC28" s="118"/>
      <c r="AD28" s="118"/>
      <c r="AE28" s="118"/>
    </row>
    <row r="29" spans="2:31" x14ac:dyDescent="0.25">
      <c r="B29" s="24" t="s">
        <v>158</v>
      </c>
      <c r="C29" s="301">
        <v>6748013702</v>
      </c>
      <c r="D29" s="301">
        <v>6543614358.3000002</v>
      </c>
      <c r="E29" s="301">
        <v>1303344.5899999999</v>
      </c>
      <c r="F29" s="301">
        <v>381203544.12</v>
      </c>
      <c r="G29" s="301">
        <v>772897622.50999999</v>
      </c>
      <c r="H29" s="301">
        <v>460400903.89999998</v>
      </c>
      <c r="I29" s="301">
        <v>677593164.48000002</v>
      </c>
      <c r="J29" s="301">
        <v>455810329.07999998</v>
      </c>
      <c r="K29" s="301">
        <v>243430141.70999998</v>
      </c>
      <c r="L29" s="301">
        <v>357940782.54000008</v>
      </c>
      <c r="M29" s="301">
        <v>1364907512.1200001</v>
      </c>
      <c r="N29" s="301">
        <v>420634765.86000001</v>
      </c>
      <c r="O29" s="301">
        <v>392348493.99000001</v>
      </c>
      <c r="P29" s="301">
        <v>606330958.49000001</v>
      </c>
      <c r="Q29" s="301">
        <f t="shared" si="2"/>
        <v>6134801563.3899994</v>
      </c>
      <c r="R29" s="3"/>
      <c r="S29" s="3"/>
      <c r="T29" s="3"/>
      <c r="U29" s="3"/>
      <c r="V29" s="3"/>
      <c r="W29" s="3"/>
      <c r="X29" s="3"/>
      <c r="Y29" s="118"/>
      <c r="Z29" s="118"/>
      <c r="AA29" s="118"/>
      <c r="AB29" s="118"/>
      <c r="AC29" s="118"/>
      <c r="AD29" s="118"/>
      <c r="AE29" s="118"/>
    </row>
    <row r="30" spans="2:31" x14ac:dyDescent="0.25">
      <c r="B30" s="24" t="s">
        <v>159</v>
      </c>
      <c r="C30" s="301">
        <v>713965582</v>
      </c>
      <c r="D30" s="301">
        <v>798633632.26000023</v>
      </c>
      <c r="E30" s="301">
        <v>10193516.870000001</v>
      </c>
      <c r="F30" s="301">
        <v>46777419.109999999</v>
      </c>
      <c r="G30" s="301">
        <v>57089948.319999993</v>
      </c>
      <c r="H30" s="301">
        <v>70726984.180000007</v>
      </c>
      <c r="I30" s="301">
        <v>54609347.799999997</v>
      </c>
      <c r="J30" s="301">
        <v>37012594.159999996</v>
      </c>
      <c r="K30" s="301">
        <v>59393830.099999994</v>
      </c>
      <c r="L30" s="301">
        <v>43157534.390000001</v>
      </c>
      <c r="M30" s="301">
        <v>41545198.390000001</v>
      </c>
      <c r="N30" s="301">
        <v>30887967.760000002</v>
      </c>
      <c r="O30" s="301">
        <v>54326340.100000001</v>
      </c>
      <c r="P30" s="301">
        <v>178706666.56</v>
      </c>
      <c r="Q30" s="301">
        <f t="shared" si="2"/>
        <v>684427347.74000001</v>
      </c>
      <c r="R30" s="3"/>
      <c r="S30" s="3"/>
      <c r="T30" s="3"/>
      <c r="U30" s="3"/>
      <c r="V30" s="3"/>
      <c r="W30" s="3"/>
      <c r="X30" s="3"/>
      <c r="Y30" s="118"/>
      <c r="Z30" s="118"/>
      <c r="AA30" s="118"/>
      <c r="AB30" s="118"/>
      <c r="AC30" s="118"/>
      <c r="AD30" s="118"/>
      <c r="AE30" s="118"/>
    </row>
    <row r="31" spans="2:31" x14ac:dyDescent="0.25">
      <c r="B31" s="24" t="s">
        <v>160</v>
      </c>
      <c r="C31" s="301">
        <v>522850434.99999994</v>
      </c>
      <c r="D31" s="301">
        <v>653159299.52999997</v>
      </c>
      <c r="E31" s="301">
        <v>14087450.939999999</v>
      </c>
      <c r="F31" s="301">
        <v>22145849.230000004</v>
      </c>
      <c r="G31" s="301">
        <v>56566641.660000004</v>
      </c>
      <c r="H31" s="301">
        <v>39096661.550000012</v>
      </c>
      <c r="I31" s="301">
        <v>59516692.880000018</v>
      </c>
      <c r="J31" s="301">
        <v>29428103.340000011</v>
      </c>
      <c r="K31" s="301">
        <v>29845931.850000001</v>
      </c>
      <c r="L31" s="301">
        <v>67233739.790000007</v>
      </c>
      <c r="M31" s="301">
        <v>30309150.970000006</v>
      </c>
      <c r="N31" s="301">
        <v>44856102.899999999</v>
      </c>
      <c r="O31" s="301">
        <v>61016851.890000001</v>
      </c>
      <c r="P31" s="301">
        <v>105054443.83</v>
      </c>
      <c r="Q31" s="301">
        <f t="shared" si="2"/>
        <v>559157620.83000004</v>
      </c>
      <c r="R31" s="3"/>
      <c r="S31" s="3"/>
      <c r="T31" s="3"/>
      <c r="U31" s="3"/>
      <c r="V31" s="3"/>
      <c r="W31" s="3"/>
      <c r="X31" s="3"/>
      <c r="Y31" s="118"/>
      <c r="Z31" s="118"/>
      <c r="AA31" s="118"/>
      <c r="AB31" s="118"/>
      <c r="AC31" s="118"/>
      <c r="AD31" s="118"/>
      <c r="AE31" s="118"/>
    </row>
    <row r="32" spans="2:31" x14ac:dyDescent="0.25">
      <c r="B32" s="24" t="s">
        <v>161</v>
      </c>
      <c r="C32" s="301">
        <v>6347876482</v>
      </c>
      <c r="D32" s="301">
        <v>6475620088.46</v>
      </c>
      <c r="E32" s="301">
        <v>67848243.079999998</v>
      </c>
      <c r="F32" s="301">
        <v>376049211.05999988</v>
      </c>
      <c r="G32" s="301">
        <v>501542355.70999998</v>
      </c>
      <c r="H32" s="301">
        <v>527961804.57999992</v>
      </c>
      <c r="I32" s="301">
        <v>453950422.27000004</v>
      </c>
      <c r="J32" s="301">
        <v>432006015.61999977</v>
      </c>
      <c r="K32" s="301">
        <v>398036275.99000007</v>
      </c>
      <c r="L32" s="301">
        <v>443278775.95999992</v>
      </c>
      <c r="M32" s="301">
        <v>471391547.64000005</v>
      </c>
      <c r="N32" s="301">
        <v>512191117.92000014</v>
      </c>
      <c r="O32" s="301">
        <v>481792110.06999999</v>
      </c>
      <c r="P32" s="301">
        <v>1001218639.6299996</v>
      </c>
      <c r="Q32" s="301">
        <f t="shared" si="2"/>
        <v>5667266519.5300007</v>
      </c>
      <c r="R32" s="3"/>
      <c r="S32" s="3"/>
      <c r="T32" s="3"/>
      <c r="U32" s="3"/>
      <c r="V32" s="3"/>
      <c r="W32" s="3"/>
      <c r="X32" s="3"/>
      <c r="Y32" s="118"/>
      <c r="Z32" s="118"/>
      <c r="AA32" s="118"/>
      <c r="AB32" s="118"/>
      <c r="AC32" s="118"/>
      <c r="AD32" s="118"/>
      <c r="AE32" s="118"/>
    </row>
    <row r="33" spans="2:31" x14ac:dyDescent="0.25">
      <c r="B33" s="24" t="s">
        <v>162</v>
      </c>
      <c r="C33" s="301">
        <v>3796497018</v>
      </c>
      <c r="D33" s="301">
        <v>367611597.22999954</v>
      </c>
      <c r="E33" s="28">
        <v>0</v>
      </c>
      <c r="F33" s="28">
        <v>0</v>
      </c>
      <c r="G33" s="28">
        <v>0</v>
      </c>
      <c r="H33" s="28">
        <v>0</v>
      </c>
      <c r="I33" s="28">
        <v>0</v>
      </c>
      <c r="J33" s="28">
        <v>0</v>
      </c>
      <c r="K33" s="28">
        <v>0</v>
      </c>
      <c r="L33" s="28">
        <v>0</v>
      </c>
      <c r="M33" s="28">
        <v>0</v>
      </c>
      <c r="N33" s="28">
        <v>0</v>
      </c>
      <c r="O33" s="28">
        <v>0</v>
      </c>
      <c r="P33" s="28">
        <v>0</v>
      </c>
      <c r="Q33" s="28">
        <f t="shared" si="2"/>
        <v>0</v>
      </c>
      <c r="R33" s="3"/>
      <c r="S33" s="3"/>
      <c r="T33" s="3"/>
      <c r="U33" s="3"/>
      <c r="V33" s="3"/>
      <c r="W33" s="3"/>
      <c r="X33" s="3"/>
      <c r="Y33" s="118"/>
      <c r="Z33" s="118"/>
      <c r="AA33" s="118"/>
      <c r="AB33" s="118"/>
      <c r="AC33" s="118"/>
      <c r="AD33" s="118"/>
      <c r="AE33" s="118"/>
    </row>
    <row r="34" spans="2:31" x14ac:dyDescent="0.25">
      <c r="B34" s="24" t="s">
        <v>163</v>
      </c>
      <c r="C34" s="301">
        <v>10250085512</v>
      </c>
      <c r="D34" s="301">
        <v>7101532519.1499996</v>
      </c>
      <c r="E34" s="301">
        <v>75127532.439999998</v>
      </c>
      <c r="F34" s="301">
        <v>267166773.69000003</v>
      </c>
      <c r="G34" s="301">
        <v>386224746.3300001</v>
      </c>
      <c r="H34" s="301">
        <v>337838165.32999998</v>
      </c>
      <c r="I34" s="301">
        <v>401449960.15000004</v>
      </c>
      <c r="J34" s="301">
        <v>320699362.76000005</v>
      </c>
      <c r="K34" s="301">
        <v>441814536.97000003</v>
      </c>
      <c r="L34" s="301">
        <v>395354241.72000009</v>
      </c>
      <c r="M34" s="301">
        <v>375470361.59000009</v>
      </c>
      <c r="N34" s="301">
        <v>650111515.37999988</v>
      </c>
      <c r="O34" s="301">
        <v>424104997.91000003</v>
      </c>
      <c r="P34" s="301">
        <v>1483061935.5000002</v>
      </c>
      <c r="Q34" s="301">
        <f t="shared" si="2"/>
        <v>5558424129.7700005</v>
      </c>
      <c r="R34" s="3"/>
      <c r="S34" s="3"/>
      <c r="T34" s="3"/>
      <c r="U34" s="3"/>
      <c r="V34" s="3"/>
      <c r="W34" s="3"/>
      <c r="X34" s="3"/>
      <c r="Y34" s="118"/>
      <c r="Z34" s="118"/>
      <c r="AA34" s="118"/>
      <c r="AB34" s="118"/>
      <c r="AC34" s="118"/>
      <c r="AD34" s="118"/>
      <c r="AE34" s="118"/>
    </row>
    <row r="35" spans="2:31" x14ac:dyDescent="0.25">
      <c r="B35" s="23" t="s">
        <v>164</v>
      </c>
      <c r="C35" s="300">
        <f t="shared" ref="C35:P35" si="5">SUM(C36:C43)</f>
        <v>211377014499</v>
      </c>
      <c r="D35" s="300">
        <f t="shared" si="5"/>
        <v>222420940577.89996</v>
      </c>
      <c r="E35" s="300">
        <f t="shared" si="5"/>
        <v>14412701933.219997</v>
      </c>
      <c r="F35" s="300">
        <f t="shared" si="5"/>
        <v>15667660817.74</v>
      </c>
      <c r="G35" s="300">
        <f t="shared" si="5"/>
        <v>21284617148.040001</v>
      </c>
      <c r="H35" s="300">
        <f t="shared" si="5"/>
        <v>16361644932.059998</v>
      </c>
      <c r="I35" s="300">
        <f t="shared" si="5"/>
        <v>17117594989.720001</v>
      </c>
      <c r="J35" s="300">
        <f t="shared" si="5"/>
        <v>16986062195.809999</v>
      </c>
      <c r="K35" s="300">
        <f t="shared" si="5"/>
        <v>17593933230.710003</v>
      </c>
      <c r="L35" s="300">
        <f t="shared" si="5"/>
        <v>20568415995.750004</v>
      </c>
      <c r="M35" s="300">
        <f t="shared" si="5"/>
        <v>16945392134.620001</v>
      </c>
      <c r="N35" s="300">
        <f t="shared" si="5"/>
        <v>16971510822.51</v>
      </c>
      <c r="O35" s="300">
        <f t="shared" si="5"/>
        <v>23611233061.240002</v>
      </c>
      <c r="P35" s="300">
        <f t="shared" si="5"/>
        <v>21535027500.349998</v>
      </c>
      <c r="Q35" s="300">
        <f t="shared" si="2"/>
        <v>219055794761.77002</v>
      </c>
      <c r="R35" s="3"/>
      <c r="S35" s="3"/>
      <c r="T35" s="3"/>
      <c r="U35" s="3"/>
      <c r="V35" s="3"/>
      <c r="W35" s="3"/>
      <c r="X35" s="3"/>
      <c r="Y35" s="118"/>
      <c r="Z35" s="118"/>
      <c r="AA35" s="118"/>
      <c r="AB35" s="118"/>
      <c r="AC35" s="118"/>
      <c r="AD35" s="118"/>
      <c r="AE35" s="118"/>
    </row>
    <row r="36" spans="2:31" x14ac:dyDescent="0.25">
      <c r="B36" s="24" t="s">
        <v>165</v>
      </c>
      <c r="C36" s="301">
        <v>69285542188</v>
      </c>
      <c r="D36" s="301">
        <v>71934856609.399994</v>
      </c>
      <c r="E36" s="301">
        <v>4434538634.0899992</v>
      </c>
      <c r="F36" s="301">
        <v>5031862541.2600012</v>
      </c>
      <c r="G36" s="301">
        <v>5114628620.79</v>
      </c>
      <c r="H36" s="301">
        <v>5288442219.749999</v>
      </c>
      <c r="I36" s="301">
        <v>5713497923.3800001</v>
      </c>
      <c r="J36" s="301">
        <v>6019620275.5300007</v>
      </c>
      <c r="K36" s="301">
        <v>5880322185.0900021</v>
      </c>
      <c r="L36" s="301">
        <v>5417356328.8899994</v>
      </c>
      <c r="M36" s="301">
        <v>5934586192.7200012</v>
      </c>
      <c r="N36" s="301">
        <v>5817540658.6400003</v>
      </c>
      <c r="O36" s="301">
        <v>6606121495.6600008</v>
      </c>
      <c r="P36" s="301">
        <v>9063649071.6099987</v>
      </c>
      <c r="Q36" s="301">
        <f t="shared" si="2"/>
        <v>70322166147.410004</v>
      </c>
      <c r="R36" s="3"/>
      <c r="S36" s="3"/>
      <c r="T36" s="3"/>
      <c r="U36" s="3"/>
      <c r="V36" s="3"/>
      <c r="W36" s="3"/>
      <c r="X36" s="3"/>
      <c r="Y36" s="118"/>
      <c r="Z36" s="118"/>
      <c r="AA36" s="118"/>
      <c r="AB36" s="118"/>
      <c r="AC36" s="118"/>
      <c r="AD36" s="118"/>
      <c r="AE36" s="118"/>
    </row>
    <row r="37" spans="2:31" x14ac:dyDescent="0.25">
      <c r="B37" s="24" t="s">
        <v>166</v>
      </c>
      <c r="C37" s="301">
        <v>80048753645</v>
      </c>
      <c r="D37" s="301">
        <v>84839209807.819992</v>
      </c>
      <c r="E37" s="301">
        <v>6065958722.0599995</v>
      </c>
      <c r="F37" s="301">
        <v>6135057778.0599995</v>
      </c>
      <c r="G37" s="301">
        <v>6442415728.8699999</v>
      </c>
      <c r="H37" s="301">
        <v>6458990991.9499998</v>
      </c>
      <c r="I37" s="301">
        <v>6791228258.4099998</v>
      </c>
      <c r="J37" s="301">
        <v>6716903377.6199999</v>
      </c>
      <c r="K37" s="301">
        <v>6613684818.1300001</v>
      </c>
      <c r="L37" s="301">
        <v>6579524919.8800001</v>
      </c>
      <c r="M37" s="301">
        <v>6622773496.5</v>
      </c>
      <c r="N37" s="301">
        <v>7224336373.9699993</v>
      </c>
      <c r="O37" s="301">
        <v>10234418470.439999</v>
      </c>
      <c r="P37" s="301">
        <v>7808380021.96</v>
      </c>
      <c r="Q37" s="301">
        <f t="shared" si="2"/>
        <v>83693672957.850006</v>
      </c>
      <c r="R37" s="3"/>
      <c r="S37" s="3"/>
      <c r="T37" s="3"/>
      <c r="U37" s="3"/>
      <c r="V37" s="3"/>
      <c r="W37" s="3"/>
      <c r="X37" s="3"/>
      <c r="Y37" s="118"/>
      <c r="Z37" s="118"/>
      <c r="AA37" s="118"/>
      <c r="AB37" s="118"/>
      <c r="AC37" s="118"/>
      <c r="AD37" s="118"/>
      <c r="AE37" s="118"/>
    </row>
    <row r="38" spans="2:31" x14ac:dyDescent="0.25">
      <c r="B38" s="24" t="s">
        <v>167</v>
      </c>
      <c r="C38" s="301">
        <v>11373653662</v>
      </c>
      <c r="D38" s="301">
        <v>11539237575.710001</v>
      </c>
      <c r="E38" s="301">
        <v>930300695</v>
      </c>
      <c r="F38" s="301">
        <v>1057465259.0000001</v>
      </c>
      <c r="G38" s="301">
        <v>930300695</v>
      </c>
      <c r="H38" s="301">
        <v>1170481694.72</v>
      </c>
      <c r="I38" s="301">
        <v>939600695</v>
      </c>
      <c r="J38" s="301">
        <v>940589652.82000005</v>
      </c>
      <c r="K38" s="301">
        <v>1022928670.91</v>
      </c>
      <c r="L38" s="301">
        <v>933800695</v>
      </c>
      <c r="M38" s="301">
        <v>988386227.01999998</v>
      </c>
      <c r="N38" s="301">
        <v>957674106.36000001</v>
      </c>
      <c r="O38" s="301">
        <v>958125409.72000003</v>
      </c>
      <c r="P38" s="301">
        <v>637319527.03000009</v>
      </c>
      <c r="Q38" s="301">
        <f t="shared" si="2"/>
        <v>11466973327.58</v>
      </c>
      <c r="R38" s="3"/>
      <c r="S38" s="3"/>
      <c r="T38" s="3"/>
      <c r="U38" s="3"/>
      <c r="V38" s="3"/>
      <c r="W38" s="3"/>
      <c r="X38" s="3"/>
      <c r="Y38" s="118"/>
      <c r="Z38" s="118"/>
      <c r="AA38" s="118"/>
      <c r="AB38" s="118"/>
      <c r="AC38" s="118"/>
      <c r="AD38" s="118"/>
      <c r="AE38" s="118"/>
    </row>
    <row r="39" spans="2:31" x14ac:dyDescent="0.25">
      <c r="B39" s="24" t="s">
        <v>168</v>
      </c>
      <c r="C39" s="301">
        <v>35223029007</v>
      </c>
      <c r="D39" s="301">
        <v>28669932475.130001</v>
      </c>
      <c r="E39" s="301">
        <v>2373366251.9900002</v>
      </c>
      <c r="F39" s="301">
        <v>2334850337.2399998</v>
      </c>
      <c r="G39" s="301">
        <v>2355170242.8499999</v>
      </c>
      <c r="H39" s="301">
        <v>2378665315.0700002</v>
      </c>
      <c r="I39" s="301">
        <v>2183969985.2399998</v>
      </c>
      <c r="J39" s="301">
        <v>2425579824.1500001</v>
      </c>
      <c r="K39" s="301">
        <v>2438857084.1300001</v>
      </c>
      <c r="L39" s="301">
        <v>2460113034.9299998</v>
      </c>
      <c r="M39" s="301">
        <v>2222015584.4700003</v>
      </c>
      <c r="N39" s="301">
        <v>574951151.45000005</v>
      </c>
      <c r="O39" s="301">
        <v>4151639621.8899999</v>
      </c>
      <c r="P39" s="301">
        <v>2615495642.75</v>
      </c>
      <c r="Q39" s="301">
        <f t="shared" si="2"/>
        <v>28514674076.16</v>
      </c>
      <c r="R39" s="3"/>
      <c r="S39" s="3"/>
      <c r="T39" s="3"/>
      <c r="U39" s="3"/>
      <c r="V39" s="3"/>
      <c r="W39" s="3"/>
      <c r="X39" s="3"/>
      <c r="Y39" s="118"/>
      <c r="Z39" s="118"/>
      <c r="AA39" s="118"/>
      <c r="AB39" s="118"/>
      <c r="AC39" s="118"/>
      <c r="AD39" s="118"/>
      <c r="AE39" s="118"/>
    </row>
    <row r="40" spans="2:31" x14ac:dyDescent="0.25">
      <c r="B40" s="24" t="s">
        <v>169</v>
      </c>
      <c r="C40" s="301">
        <v>2791365157</v>
      </c>
      <c r="D40" s="301">
        <v>11786622318</v>
      </c>
      <c r="E40" s="301">
        <v>53355197.050000004</v>
      </c>
      <c r="F40" s="301">
        <v>179439197.05000001</v>
      </c>
      <c r="G40" s="301">
        <v>5053897197.0500002</v>
      </c>
      <c r="H40" s="301">
        <v>53897197.050000004</v>
      </c>
      <c r="I40" s="301">
        <v>179439027.56999999</v>
      </c>
      <c r="J40" s="301">
        <v>54168112.310000002</v>
      </c>
      <c r="K40" s="301">
        <v>54168112.310000002</v>
      </c>
      <c r="L40" s="301">
        <v>4179168112.3099999</v>
      </c>
      <c r="M40" s="301">
        <v>54168112.310000002</v>
      </c>
      <c r="N40" s="301">
        <v>1451181330.8899999</v>
      </c>
      <c r="O40" s="301">
        <v>197198429.31</v>
      </c>
      <c r="P40" s="301">
        <v>85459185.950000003</v>
      </c>
      <c r="Q40" s="301">
        <f t="shared" si="2"/>
        <v>11595539211.16</v>
      </c>
      <c r="R40" s="3"/>
      <c r="S40" s="3"/>
      <c r="T40" s="3"/>
      <c r="U40" s="3"/>
      <c r="V40" s="3"/>
      <c r="W40" s="3"/>
      <c r="X40" s="3"/>
      <c r="Y40" s="118"/>
      <c r="Z40" s="118"/>
      <c r="AA40" s="118"/>
      <c r="AB40" s="118"/>
      <c r="AC40" s="118"/>
      <c r="AD40" s="118"/>
      <c r="AE40" s="118"/>
    </row>
    <row r="41" spans="2:31" x14ac:dyDescent="0.25">
      <c r="B41" s="24" t="s">
        <v>170</v>
      </c>
      <c r="C41" s="28">
        <v>0</v>
      </c>
      <c r="D41" s="301">
        <v>214000001</v>
      </c>
      <c r="E41" s="28">
        <v>0</v>
      </c>
      <c r="F41" s="28">
        <v>0</v>
      </c>
      <c r="G41" s="28">
        <v>0</v>
      </c>
      <c r="H41" s="28">
        <v>0</v>
      </c>
      <c r="I41" s="28">
        <v>0</v>
      </c>
      <c r="J41" s="28">
        <v>0</v>
      </c>
      <c r="K41" s="28">
        <v>0</v>
      </c>
      <c r="L41" s="28">
        <v>0</v>
      </c>
      <c r="M41" s="28">
        <v>0</v>
      </c>
      <c r="N41" s="28">
        <v>0</v>
      </c>
      <c r="O41" s="28">
        <v>0</v>
      </c>
      <c r="P41" s="301">
        <v>214000000.00999999</v>
      </c>
      <c r="Q41" s="301">
        <f t="shared" si="2"/>
        <v>214000000.00999999</v>
      </c>
      <c r="R41" s="3"/>
      <c r="S41" s="3"/>
      <c r="T41" s="3"/>
      <c r="U41" s="3"/>
      <c r="V41" s="3"/>
      <c r="W41" s="3"/>
      <c r="X41" s="3"/>
      <c r="Y41" s="118"/>
      <c r="Z41" s="118"/>
      <c r="AA41" s="118"/>
      <c r="AB41" s="118"/>
      <c r="AC41" s="118"/>
      <c r="AD41" s="118"/>
      <c r="AE41" s="118"/>
    </row>
    <row r="42" spans="2:31" x14ac:dyDescent="0.25">
      <c r="B42" s="24" t="s">
        <v>171</v>
      </c>
      <c r="C42" s="301">
        <v>956498001</v>
      </c>
      <c r="D42" s="301">
        <v>763023306.89999998</v>
      </c>
      <c r="E42" s="301">
        <v>10413855.25</v>
      </c>
      <c r="F42" s="301">
        <v>47359762.259999998</v>
      </c>
      <c r="G42" s="301">
        <v>27290238.77</v>
      </c>
      <c r="H42" s="301">
        <v>48799720.170000002</v>
      </c>
      <c r="I42" s="301">
        <v>40643399.579999998</v>
      </c>
      <c r="J42" s="301">
        <v>23884468.25</v>
      </c>
      <c r="K42" s="301">
        <v>58819116.990000002</v>
      </c>
      <c r="L42" s="301">
        <v>38590366.329999998</v>
      </c>
      <c r="M42" s="301">
        <v>236422887.04999998</v>
      </c>
      <c r="N42" s="301">
        <v>11405880.220000001</v>
      </c>
      <c r="O42" s="301">
        <v>91907812.310000002</v>
      </c>
      <c r="P42" s="301">
        <v>77187342.609999999</v>
      </c>
      <c r="Q42" s="301">
        <f t="shared" ref="Q42:Q70" si="6">E42+F42+G42+H42+I42+J42+K42+L42+M42+O42+N42+P42</f>
        <v>712724849.79000008</v>
      </c>
      <c r="R42" s="3"/>
      <c r="S42" s="3"/>
      <c r="T42" s="3"/>
      <c r="U42" s="3"/>
      <c r="V42" s="3"/>
      <c r="W42" s="3"/>
      <c r="X42" s="3"/>
      <c r="Y42" s="118"/>
      <c r="Z42" s="118"/>
      <c r="AA42" s="118"/>
      <c r="AB42" s="118"/>
      <c r="AC42" s="118"/>
      <c r="AD42" s="118"/>
      <c r="AE42" s="118"/>
    </row>
    <row r="43" spans="2:31" x14ac:dyDescent="0.25">
      <c r="B43" s="24" t="s">
        <v>172</v>
      </c>
      <c r="C43" s="301">
        <v>11698172839</v>
      </c>
      <c r="D43" s="301">
        <v>12674058483.939997</v>
      </c>
      <c r="E43" s="301">
        <v>544768577.78000009</v>
      </c>
      <c r="F43" s="301">
        <v>881625942.87</v>
      </c>
      <c r="G43" s="301">
        <v>1360914424.7099998</v>
      </c>
      <c r="H43" s="301">
        <v>962367793.3499999</v>
      </c>
      <c r="I43" s="301">
        <v>1269215700.54</v>
      </c>
      <c r="J43" s="301">
        <v>805316485.13</v>
      </c>
      <c r="K43" s="301">
        <v>1525153243.1500001</v>
      </c>
      <c r="L43" s="301">
        <v>959862538.40999997</v>
      </c>
      <c r="M43" s="301">
        <v>887039634.54999995</v>
      </c>
      <c r="N43" s="301">
        <v>934421320.9799999</v>
      </c>
      <c r="O43" s="301">
        <v>1371821821.9100001</v>
      </c>
      <c r="P43" s="301">
        <v>1033536708.4300001</v>
      </c>
      <c r="Q43" s="301">
        <f t="shared" si="6"/>
        <v>12536044191.809999</v>
      </c>
      <c r="R43" s="3"/>
      <c r="S43" s="3"/>
      <c r="T43" s="3"/>
      <c r="U43" s="3"/>
      <c r="V43" s="3"/>
      <c r="W43" s="3"/>
      <c r="X43" s="3"/>
      <c r="Y43" s="118"/>
      <c r="Z43" s="118"/>
      <c r="AA43" s="118"/>
      <c r="AB43" s="118"/>
      <c r="AC43" s="118"/>
      <c r="AD43" s="118"/>
      <c r="AE43" s="118"/>
    </row>
    <row r="44" spans="2:31" x14ac:dyDescent="0.25">
      <c r="B44" s="23" t="s">
        <v>173</v>
      </c>
      <c r="C44" s="300">
        <f t="shared" ref="C44:P44" si="7">SUM(C45:C51)</f>
        <v>32368647824</v>
      </c>
      <c r="D44" s="300">
        <f t="shared" si="7"/>
        <v>41447263104.410004</v>
      </c>
      <c r="E44" s="300">
        <f t="shared" si="7"/>
        <v>1766956686.23</v>
      </c>
      <c r="F44" s="300">
        <f t="shared" si="7"/>
        <v>4793324600.4099998</v>
      </c>
      <c r="G44" s="300">
        <f t="shared" si="7"/>
        <v>2983465272.7600002</v>
      </c>
      <c r="H44" s="300">
        <f t="shared" si="7"/>
        <v>2108484303.96</v>
      </c>
      <c r="I44" s="300">
        <f t="shared" si="7"/>
        <v>3383807009.8399997</v>
      </c>
      <c r="J44" s="300">
        <f t="shared" si="7"/>
        <v>2045484185.4400001</v>
      </c>
      <c r="K44" s="300">
        <f t="shared" si="7"/>
        <v>2842543946.2399998</v>
      </c>
      <c r="L44" s="300">
        <f t="shared" si="7"/>
        <v>2878991293.5099998</v>
      </c>
      <c r="M44" s="300">
        <f t="shared" si="7"/>
        <v>2011534873.3900001</v>
      </c>
      <c r="N44" s="300">
        <f t="shared" si="7"/>
        <v>2476321887.4200001</v>
      </c>
      <c r="O44" s="300">
        <f t="shared" si="7"/>
        <v>1680709016.9000001</v>
      </c>
      <c r="P44" s="300">
        <f t="shared" si="7"/>
        <v>8730156444.8999996</v>
      </c>
      <c r="Q44" s="300">
        <f t="shared" si="6"/>
        <v>37701779521</v>
      </c>
      <c r="R44" s="3"/>
      <c r="S44" s="3"/>
      <c r="T44" s="3"/>
      <c r="U44" s="3"/>
      <c r="V44" s="3"/>
      <c r="W44" s="3"/>
      <c r="X44" s="3"/>
      <c r="Y44" s="118"/>
      <c r="Z44" s="118"/>
      <c r="AA44" s="118"/>
      <c r="AB44" s="118"/>
      <c r="AC44" s="118"/>
      <c r="AD44" s="118"/>
      <c r="AE44" s="118"/>
    </row>
    <row r="45" spans="2:31" x14ac:dyDescent="0.25">
      <c r="B45" s="24" t="s">
        <v>174</v>
      </c>
      <c r="C45" s="301">
        <v>115269145</v>
      </c>
      <c r="D45" s="301">
        <v>890930802.26000011</v>
      </c>
      <c r="E45" s="301">
        <v>8333333.3300000001</v>
      </c>
      <c r="F45" s="301">
        <v>51358850.82</v>
      </c>
      <c r="G45" s="301">
        <v>58123404.310000002</v>
      </c>
      <c r="H45" s="301">
        <v>61692221.200000003</v>
      </c>
      <c r="I45" s="301">
        <v>39349248.859999999</v>
      </c>
      <c r="J45" s="301">
        <v>46087305.579999998</v>
      </c>
      <c r="K45" s="301">
        <v>153764026.72</v>
      </c>
      <c r="L45" s="301">
        <v>62883566.859999999</v>
      </c>
      <c r="M45" s="301">
        <v>53553995.729999997</v>
      </c>
      <c r="N45" s="301">
        <v>38916809.729999997</v>
      </c>
      <c r="O45" s="301">
        <v>74180651.530000001</v>
      </c>
      <c r="P45" s="301">
        <v>233075983.32999998</v>
      </c>
      <c r="Q45" s="301">
        <f t="shared" si="6"/>
        <v>881319398</v>
      </c>
      <c r="R45" s="3"/>
      <c r="S45" s="3"/>
      <c r="T45" s="3"/>
      <c r="U45" s="3"/>
      <c r="V45" s="3"/>
      <c r="W45" s="3"/>
      <c r="X45" s="3"/>
      <c r="Y45" s="118"/>
      <c r="Z45" s="118"/>
      <c r="AA45" s="118"/>
      <c r="AB45" s="118"/>
      <c r="AC45" s="118"/>
      <c r="AD45" s="118"/>
      <c r="AE45" s="118"/>
    </row>
    <row r="46" spans="2:31" x14ac:dyDescent="0.25">
      <c r="B46" s="24" t="s">
        <v>268</v>
      </c>
      <c r="C46" s="301">
        <v>6908916669</v>
      </c>
      <c r="D46" s="301">
        <v>11405789998.549999</v>
      </c>
      <c r="E46" s="301">
        <v>24666667</v>
      </c>
      <c r="F46" s="301">
        <v>1701977026.01</v>
      </c>
      <c r="G46" s="301">
        <v>499207274.32999998</v>
      </c>
      <c r="H46" s="301">
        <v>372209967.22000003</v>
      </c>
      <c r="I46" s="301">
        <v>240369036.99000001</v>
      </c>
      <c r="J46" s="301">
        <v>648415480.01999998</v>
      </c>
      <c r="K46" s="301">
        <v>482911106.15000004</v>
      </c>
      <c r="L46" s="301">
        <v>794975946.99000001</v>
      </c>
      <c r="M46" s="301">
        <v>258764048.44</v>
      </c>
      <c r="N46" s="301">
        <v>191377218.36000001</v>
      </c>
      <c r="O46" s="301">
        <v>102080587.84</v>
      </c>
      <c r="P46" s="301">
        <v>4107929592.9199996</v>
      </c>
      <c r="Q46" s="301">
        <f t="shared" si="6"/>
        <v>9424883952.2699986</v>
      </c>
      <c r="R46" s="3"/>
      <c r="S46" s="3"/>
      <c r="T46" s="3"/>
      <c r="U46" s="3"/>
      <c r="V46" s="3"/>
      <c r="W46" s="3"/>
      <c r="X46" s="3"/>
      <c r="Y46" s="118"/>
      <c r="Z46" s="118"/>
      <c r="AA46" s="118"/>
      <c r="AB46" s="118"/>
      <c r="AC46" s="118"/>
      <c r="AD46" s="118"/>
      <c r="AE46" s="118"/>
    </row>
    <row r="47" spans="2:31" x14ac:dyDescent="0.25">
      <c r="B47" s="24" t="s">
        <v>176</v>
      </c>
      <c r="C47" s="301">
        <v>7236825406</v>
      </c>
      <c r="D47" s="301">
        <v>7619433432.8900003</v>
      </c>
      <c r="E47" s="301">
        <v>570238615</v>
      </c>
      <c r="F47" s="301">
        <v>627900213</v>
      </c>
      <c r="G47" s="301">
        <v>604400615</v>
      </c>
      <c r="H47" s="301">
        <v>649141615</v>
      </c>
      <c r="I47" s="301">
        <v>636484913</v>
      </c>
      <c r="J47" s="301">
        <v>590238615</v>
      </c>
      <c r="K47" s="301">
        <v>740124523.81999993</v>
      </c>
      <c r="L47" s="301">
        <v>620630855</v>
      </c>
      <c r="M47" s="301">
        <v>638735779.26999998</v>
      </c>
      <c r="N47" s="301">
        <v>666686169</v>
      </c>
      <c r="O47" s="301">
        <v>650521615</v>
      </c>
      <c r="P47" s="301">
        <v>618600913</v>
      </c>
      <c r="Q47" s="301">
        <f t="shared" si="6"/>
        <v>7613704441.0900002</v>
      </c>
      <c r="R47" s="3"/>
      <c r="S47" s="3"/>
      <c r="T47" s="3"/>
      <c r="U47" s="3"/>
      <c r="V47" s="3"/>
      <c r="W47" s="3"/>
      <c r="X47" s="3"/>
      <c r="Y47" s="118"/>
      <c r="Z47" s="118"/>
      <c r="AA47" s="118"/>
      <c r="AB47" s="118"/>
      <c r="AC47" s="118"/>
      <c r="AD47" s="118"/>
      <c r="AE47" s="118"/>
    </row>
    <row r="48" spans="2:31" x14ac:dyDescent="0.25">
      <c r="B48" s="24" t="s">
        <v>177</v>
      </c>
      <c r="C48" s="301">
        <v>17088511731.999998</v>
      </c>
      <c r="D48" s="301">
        <v>20690848164.59</v>
      </c>
      <c r="E48" s="301">
        <v>1163718070.9000001</v>
      </c>
      <c r="F48" s="301">
        <v>2408374466.5799999</v>
      </c>
      <c r="G48" s="301">
        <v>1697275215.7400002</v>
      </c>
      <c r="H48" s="301">
        <v>1007580119.54</v>
      </c>
      <c r="I48" s="301">
        <v>2448475722.9899998</v>
      </c>
      <c r="J48" s="301">
        <v>696142784.84000003</v>
      </c>
      <c r="K48" s="301">
        <v>1395887703.8099999</v>
      </c>
      <c r="L48" s="301">
        <v>1253500960.6599998</v>
      </c>
      <c r="M48" s="301">
        <v>1006796540.95</v>
      </c>
      <c r="N48" s="301">
        <v>1544316928.3299999</v>
      </c>
      <c r="O48" s="301">
        <v>836214787.52999997</v>
      </c>
      <c r="P48" s="301">
        <v>3656112186.6499996</v>
      </c>
      <c r="Q48" s="301">
        <f t="shared" si="6"/>
        <v>19114395488.52</v>
      </c>
      <c r="R48" s="3" t="s">
        <v>279</v>
      </c>
      <c r="S48" s="3"/>
      <c r="T48" s="3"/>
      <c r="U48" s="3"/>
      <c r="V48" s="3"/>
      <c r="W48" s="3"/>
      <c r="X48" s="3"/>
      <c r="Y48" s="118"/>
      <c r="Z48" s="118"/>
      <c r="AA48" s="118"/>
      <c r="AB48" s="118"/>
      <c r="AC48" s="118"/>
      <c r="AD48" s="118"/>
      <c r="AE48" s="118"/>
    </row>
    <row r="49" spans="2:31" x14ac:dyDescent="0.25">
      <c r="B49" s="24" t="s">
        <v>178</v>
      </c>
      <c r="C49" s="301">
        <v>70000000</v>
      </c>
      <c r="D49" s="301">
        <v>70000000</v>
      </c>
      <c r="E49" s="28">
        <v>0</v>
      </c>
      <c r="F49" s="28">
        <v>0</v>
      </c>
      <c r="G49" s="28">
        <v>0</v>
      </c>
      <c r="H49" s="28">
        <v>0</v>
      </c>
      <c r="I49" s="28">
        <v>0</v>
      </c>
      <c r="J49" s="301">
        <v>60000000</v>
      </c>
      <c r="K49" s="28">
        <v>0</v>
      </c>
      <c r="L49" s="301">
        <v>5000000</v>
      </c>
      <c r="M49" s="28">
        <v>0</v>
      </c>
      <c r="N49" s="28">
        <v>0</v>
      </c>
      <c r="O49" s="28">
        <v>0</v>
      </c>
      <c r="P49" s="28">
        <v>0</v>
      </c>
      <c r="Q49" s="28">
        <f t="shared" si="6"/>
        <v>65000000</v>
      </c>
      <c r="R49" s="3"/>
      <c r="S49" s="3"/>
      <c r="T49" s="3"/>
      <c r="U49" s="3"/>
      <c r="V49" s="3"/>
      <c r="W49" s="3"/>
      <c r="X49" s="3"/>
      <c r="Y49" s="118"/>
      <c r="Z49" s="118"/>
      <c r="AA49" s="118"/>
      <c r="AB49" s="118"/>
      <c r="AC49" s="118"/>
      <c r="AD49" s="118"/>
      <c r="AE49" s="118"/>
    </row>
    <row r="50" spans="2:31" x14ac:dyDescent="0.25">
      <c r="B50" s="24" t="s">
        <v>280</v>
      </c>
      <c r="C50" s="28">
        <v>0</v>
      </c>
      <c r="D50" s="301">
        <v>3816000</v>
      </c>
      <c r="E50" s="28">
        <v>0</v>
      </c>
      <c r="F50" s="28">
        <v>0</v>
      </c>
      <c r="G50" s="28">
        <v>0</v>
      </c>
      <c r="H50" s="28">
        <v>0</v>
      </c>
      <c r="I50" s="28">
        <v>0</v>
      </c>
      <c r="J50" s="28">
        <v>0</v>
      </c>
      <c r="K50" s="28">
        <v>0</v>
      </c>
      <c r="L50" s="28">
        <v>0</v>
      </c>
      <c r="M50" s="28">
        <v>0</v>
      </c>
      <c r="N50" s="28">
        <v>0</v>
      </c>
      <c r="O50" s="28">
        <v>0</v>
      </c>
      <c r="P50" s="28">
        <v>0</v>
      </c>
      <c r="Q50" s="28">
        <f t="shared" si="6"/>
        <v>0</v>
      </c>
      <c r="R50" s="3"/>
      <c r="S50" s="3"/>
      <c r="T50" s="3"/>
      <c r="U50" s="3"/>
      <c r="V50" s="3"/>
      <c r="W50" s="3"/>
      <c r="X50" s="3"/>
      <c r="Y50" s="118"/>
      <c r="Z50" s="118"/>
      <c r="AA50" s="118"/>
      <c r="AB50" s="118"/>
      <c r="AC50" s="118"/>
      <c r="AD50" s="118"/>
      <c r="AE50" s="118"/>
    </row>
    <row r="51" spans="2:31" x14ac:dyDescent="0.25">
      <c r="B51" s="24" t="s">
        <v>179</v>
      </c>
      <c r="C51" s="301">
        <v>949124872</v>
      </c>
      <c r="D51" s="301">
        <v>766444706.11999989</v>
      </c>
      <c r="E51" s="28">
        <v>0</v>
      </c>
      <c r="F51" s="301">
        <v>3714044</v>
      </c>
      <c r="G51" s="301">
        <v>124458763.38</v>
      </c>
      <c r="H51" s="301">
        <v>17860381</v>
      </c>
      <c r="I51" s="301">
        <v>19128088</v>
      </c>
      <c r="J51" s="301">
        <v>4600000</v>
      </c>
      <c r="K51" s="301">
        <v>69856585.739999995</v>
      </c>
      <c r="L51" s="301">
        <v>141999964</v>
      </c>
      <c r="M51" s="301">
        <v>53684509</v>
      </c>
      <c r="N51" s="301">
        <v>35024762</v>
      </c>
      <c r="O51" s="301">
        <v>17711375</v>
      </c>
      <c r="P51" s="301">
        <v>114437769</v>
      </c>
      <c r="Q51" s="301">
        <f t="shared" si="6"/>
        <v>602476241.12</v>
      </c>
      <c r="R51" s="3"/>
      <c r="S51" s="3"/>
      <c r="T51" s="3"/>
      <c r="U51" s="3"/>
      <c r="V51" s="3"/>
      <c r="W51" s="3"/>
      <c r="X51" s="3"/>
      <c r="Y51" s="118"/>
      <c r="Z51" s="118"/>
      <c r="AA51" s="118"/>
      <c r="AB51" s="118"/>
      <c r="AC51" s="118"/>
      <c r="AD51" s="118"/>
      <c r="AE51" s="118"/>
    </row>
    <row r="52" spans="2:31" x14ac:dyDescent="0.25">
      <c r="B52" s="23" t="s">
        <v>180</v>
      </c>
      <c r="C52" s="300">
        <f t="shared" ref="C52:P52" si="8">SUM(C53:C61)</f>
        <v>17596030171</v>
      </c>
      <c r="D52" s="300">
        <f t="shared" si="8"/>
        <v>22996537772.77</v>
      </c>
      <c r="E52" s="300">
        <f t="shared" si="8"/>
        <v>1400229914.9799998</v>
      </c>
      <c r="F52" s="300">
        <f t="shared" si="8"/>
        <v>1352728470.4399998</v>
      </c>
      <c r="G52" s="300">
        <f t="shared" si="8"/>
        <v>1204479489.4500003</v>
      </c>
      <c r="H52" s="300">
        <f t="shared" si="8"/>
        <v>838407055.62</v>
      </c>
      <c r="I52" s="300">
        <f t="shared" si="8"/>
        <v>1146411919.25</v>
      </c>
      <c r="J52" s="300">
        <f t="shared" si="8"/>
        <v>1793664178.5700004</v>
      </c>
      <c r="K52" s="300">
        <f t="shared" si="8"/>
        <v>2005726528.7800002</v>
      </c>
      <c r="L52" s="300">
        <f t="shared" si="8"/>
        <v>1833190629.6900001</v>
      </c>
      <c r="M52" s="300">
        <f t="shared" si="8"/>
        <v>903111188.41999996</v>
      </c>
      <c r="N52" s="300">
        <f t="shared" si="8"/>
        <v>974504805.46000004</v>
      </c>
      <c r="O52" s="300">
        <f t="shared" si="8"/>
        <v>998039303.61000013</v>
      </c>
      <c r="P52" s="300">
        <f t="shared" si="8"/>
        <v>4876974913.1099997</v>
      </c>
      <c r="Q52" s="300">
        <f t="shared" si="6"/>
        <v>19327468397.380001</v>
      </c>
      <c r="R52" s="3"/>
      <c r="S52" s="3"/>
      <c r="T52" s="3"/>
      <c r="U52" s="3"/>
      <c r="V52" s="3"/>
      <c r="W52" s="3"/>
      <c r="X52" s="3"/>
      <c r="Y52" s="118"/>
      <c r="Z52" s="118"/>
      <c r="AA52" s="118"/>
      <c r="AB52" s="118"/>
      <c r="AC52" s="118"/>
      <c r="AD52" s="118"/>
      <c r="AE52" s="118"/>
    </row>
    <row r="53" spans="2:31" x14ac:dyDescent="0.25">
      <c r="B53" s="24" t="s">
        <v>181</v>
      </c>
      <c r="C53" s="301">
        <v>9931837628</v>
      </c>
      <c r="D53" s="301">
        <v>9483530984.6300011</v>
      </c>
      <c r="E53" s="301">
        <v>749137428.02999997</v>
      </c>
      <c r="F53" s="301">
        <v>760753074.06999981</v>
      </c>
      <c r="G53" s="301">
        <v>930205602.28000009</v>
      </c>
      <c r="H53" s="301">
        <v>225301687.30000001</v>
      </c>
      <c r="I53" s="301">
        <v>460726429.06</v>
      </c>
      <c r="J53" s="301">
        <v>1286489053.0800002</v>
      </c>
      <c r="K53" s="301">
        <v>760257111.07000005</v>
      </c>
      <c r="L53" s="301">
        <v>1248101810.7700002</v>
      </c>
      <c r="M53" s="301">
        <v>127797999.37999998</v>
      </c>
      <c r="N53" s="301">
        <v>323607684.38999999</v>
      </c>
      <c r="O53" s="301">
        <v>213343275.65000004</v>
      </c>
      <c r="P53" s="301">
        <v>1763927129.3499999</v>
      </c>
      <c r="Q53" s="301">
        <f t="shared" si="6"/>
        <v>8849648284.4300003</v>
      </c>
      <c r="R53" s="3"/>
      <c r="S53" s="3"/>
      <c r="T53" s="3"/>
      <c r="U53" s="3"/>
      <c r="V53" s="3"/>
      <c r="W53" s="3"/>
      <c r="X53" s="3"/>
      <c r="Y53" s="118"/>
      <c r="Z53" s="118"/>
      <c r="AA53" s="118"/>
      <c r="AB53" s="118"/>
      <c r="AC53" s="118"/>
      <c r="AD53" s="118"/>
      <c r="AE53" s="118"/>
    </row>
    <row r="54" spans="2:31" x14ac:dyDescent="0.25">
      <c r="B54" s="24" t="s">
        <v>182</v>
      </c>
      <c r="C54" s="301">
        <v>836880051</v>
      </c>
      <c r="D54" s="301">
        <v>653389236.93000007</v>
      </c>
      <c r="E54" s="301">
        <v>2062915.33</v>
      </c>
      <c r="F54" s="301">
        <v>6969458.3599999994</v>
      </c>
      <c r="G54" s="301">
        <v>17212562.329999998</v>
      </c>
      <c r="H54" s="301">
        <v>60781947.259999998</v>
      </c>
      <c r="I54" s="301">
        <v>9590734.2300000004</v>
      </c>
      <c r="J54" s="301">
        <v>33915951.43</v>
      </c>
      <c r="K54" s="301">
        <v>25945687.090000004</v>
      </c>
      <c r="L54" s="301">
        <v>17424082.93</v>
      </c>
      <c r="M54" s="301">
        <v>7967319.0700000003</v>
      </c>
      <c r="N54" s="301">
        <v>16047993.630000001</v>
      </c>
      <c r="O54" s="301">
        <v>24792655.240000002</v>
      </c>
      <c r="P54" s="301">
        <v>370112423.02999997</v>
      </c>
      <c r="Q54" s="301">
        <f t="shared" si="6"/>
        <v>592823729.92999995</v>
      </c>
      <c r="R54" s="3"/>
      <c r="S54" s="3"/>
      <c r="T54" s="3"/>
      <c r="U54" s="3"/>
      <c r="V54" s="3"/>
      <c r="W54" s="3"/>
      <c r="X54" s="3"/>
      <c r="Y54" s="118"/>
      <c r="Z54" s="118"/>
      <c r="AA54" s="118"/>
      <c r="AB54" s="118"/>
      <c r="AC54" s="118"/>
      <c r="AD54" s="118"/>
      <c r="AE54" s="118"/>
    </row>
    <row r="55" spans="2:31" x14ac:dyDescent="0.25">
      <c r="B55" s="24" t="s">
        <v>183</v>
      </c>
      <c r="C55" s="301">
        <v>151866422</v>
      </c>
      <c r="D55" s="301">
        <v>1141498007.98</v>
      </c>
      <c r="E55" s="301">
        <v>9438</v>
      </c>
      <c r="F55" s="301">
        <v>464611.2</v>
      </c>
      <c r="G55" s="301">
        <v>2298883.1199999996</v>
      </c>
      <c r="H55" s="301">
        <v>1968283.9</v>
      </c>
      <c r="I55" s="301">
        <v>691988.28000000026</v>
      </c>
      <c r="J55" s="301">
        <v>2835290.73</v>
      </c>
      <c r="K55" s="301">
        <v>230985962.13</v>
      </c>
      <c r="L55" s="301">
        <v>90497539.819999993</v>
      </c>
      <c r="M55" s="301">
        <v>31019135.309999999</v>
      </c>
      <c r="N55" s="301">
        <v>145832388.18000001</v>
      </c>
      <c r="O55" s="301">
        <v>6636212.5399999991</v>
      </c>
      <c r="P55" s="301">
        <v>539580050.88</v>
      </c>
      <c r="Q55" s="301">
        <f t="shared" si="6"/>
        <v>1052819784.0899999</v>
      </c>
      <c r="R55" s="3"/>
      <c r="S55" s="3"/>
      <c r="T55" s="3"/>
      <c r="U55" s="3"/>
      <c r="V55" s="3"/>
      <c r="W55" s="3"/>
      <c r="X55" s="3"/>
      <c r="Y55" s="118"/>
      <c r="Z55" s="118"/>
      <c r="AA55" s="118"/>
      <c r="AB55" s="118"/>
      <c r="AC55" s="118"/>
      <c r="AD55" s="118"/>
      <c r="AE55" s="118"/>
    </row>
    <row r="56" spans="2:31" x14ac:dyDescent="0.25">
      <c r="B56" s="24" t="s">
        <v>184</v>
      </c>
      <c r="C56" s="301">
        <v>3337821615</v>
      </c>
      <c r="D56" s="301">
        <v>5800399333.3499994</v>
      </c>
      <c r="E56" s="301">
        <v>623998806.16000009</v>
      </c>
      <c r="F56" s="301">
        <v>167146391.63000003</v>
      </c>
      <c r="G56" s="301">
        <v>37300256.100000001</v>
      </c>
      <c r="H56" s="301">
        <v>209457118.41</v>
      </c>
      <c r="I56" s="301">
        <v>215277690.17000002</v>
      </c>
      <c r="J56" s="301">
        <v>177900374.17999998</v>
      </c>
      <c r="K56" s="301">
        <v>348486995.35999995</v>
      </c>
      <c r="L56" s="301">
        <v>101966517.09999999</v>
      </c>
      <c r="M56" s="301">
        <v>558990137.34000003</v>
      </c>
      <c r="N56" s="301">
        <v>165393530.89000002</v>
      </c>
      <c r="O56" s="301">
        <v>230781494.37</v>
      </c>
      <c r="P56" s="301">
        <v>1299626996.24</v>
      </c>
      <c r="Q56" s="301">
        <f t="shared" si="6"/>
        <v>4136326307.9499998</v>
      </c>
      <c r="R56" s="3"/>
      <c r="S56" s="3"/>
      <c r="T56" s="3"/>
      <c r="U56" s="3"/>
      <c r="V56" s="3"/>
      <c r="W56" s="3"/>
      <c r="X56" s="3"/>
      <c r="Y56" s="118"/>
      <c r="Z56" s="118"/>
      <c r="AA56" s="118"/>
      <c r="AB56" s="118"/>
      <c r="AC56" s="118"/>
      <c r="AD56" s="118"/>
      <c r="AE56" s="118"/>
    </row>
    <row r="57" spans="2:31" x14ac:dyDescent="0.25">
      <c r="B57" s="24" t="s">
        <v>185</v>
      </c>
      <c r="C57" s="301">
        <v>1266582492</v>
      </c>
      <c r="D57" s="301">
        <v>1476384137.9499993</v>
      </c>
      <c r="E57" s="301">
        <v>9848560.6000000015</v>
      </c>
      <c r="F57" s="301">
        <v>21392009.390000001</v>
      </c>
      <c r="G57" s="301">
        <v>43479010.699999996</v>
      </c>
      <c r="H57" s="301">
        <v>169038955.84000003</v>
      </c>
      <c r="I57" s="301">
        <v>55450204.390000001</v>
      </c>
      <c r="J57" s="301">
        <v>87566394.900000006</v>
      </c>
      <c r="K57" s="301">
        <v>91803343.439999983</v>
      </c>
      <c r="L57" s="301">
        <v>82573992.010000005</v>
      </c>
      <c r="M57" s="301">
        <v>32002125.900000002</v>
      </c>
      <c r="N57" s="301">
        <v>102725341.26000002</v>
      </c>
      <c r="O57" s="301">
        <v>181935332.39999995</v>
      </c>
      <c r="P57" s="301">
        <v>315183625.36999995</v>
      </c>
      <c r="Q57" s="301">
        <f t="shared" si="6"/>
        <v>1192998896.2</v>
      </c>
      <c r="R57" s="3"/>
      <c r="S57" s="3"/>
      <c r="T57" s="3"/>
      <c r="U57" s="3"/>
      <c r="V57" s="3"/>
      <c r="W57" s="3"/>
      <c r="X57" s="3"/>
      <c r="Y57" s="118"/>
      <c r="Z57" s="118"/>
      <c r="AA57" s="118"/>
      <c r="AB57" s="118"/>
      <c r="AC57" s="118"/>
      <c r="AD57" s="118"/>
      <c r="AE57" s="118"/>
    </row>
    <row r="58" spans="2:31" x14ac:dyDescent="0.25">
      <c r="B58" s="24" t="s">
        <v>186</v>
      </c>
      <c r="C58" s="301">
        <v>198005550</v>
      </c>
      <c r="D58" s="301">
        <v>435071252.52999991</v>
      </c>
      <c r="E58" s="301">
        <v>348296.5</v>
      </c>
      <c r="F58" s="301">
        <v>397679.5</v>
      </c>
      <c r="G58" s="301">
        <v>348296.5</v>
      </c>
      <c r="H58" s="301">
        <v>552529.13</v>
      </c>
      <c r="I58" s="301">
        <v>105410435.16</v>
      </c>
      <c r="J58" s="301">
        <v>13640996.859999999</v>
      </c>
      <c r="K58" s="301">
        <v>6144492.5800000001</v>
      </c>
      <c r="L58" s="301">
        <v>18567442.620000001</v>
      </c>
      <c r="M58" s="301">
        <v>11056527.51</v>
      </c>
      <c r="N58" s="301">
        <v>3051778.89</v>
      </c>
      <c r="O58" s="301">
        <v>45875440.32</v>
      </c>
      <c r="P58" s="301">
        <v>186262693.11999997</v>
      </c>
      <c r="Q58" s="301">
        <f t="shared" si="6"/>
        <v>391656608.68999994</v>
      </c>
      <c r="R58" s="3"/>
      <c r="S58" s="3"/>
      <c r="T58" s="3"/>
      <c r="U58" s="3"/>
      <c r="V58" s="3"/>
      <c r="W58" s="3"/>
      <c r="X58" s="3"/>
      <c r="Y58" s="118"/>
      <c r="Z58" s="118"/>
      <c r="AA58" s="118"/>
      <c r="AB58" s="118"/>
      <c r="AC58" s="118"/>
      <c r="AD58" s="118"/>
      <c r="AE58" s="118"/>
    </row>
    <row r="59" spans="2:31" x14ac:dyDescent="0.25">
      <c r="B59" s="24" t="s">
        <v>187</v>
      </c>
      <c r="C59" s="301">
        <v>17771460</v>
      </c>
      <c r="D59" s="301">
        <v>360170996.69999999</v>
      </c>
      <c r="E59" s="28">
        <v>0</v>
      </c>
      <c r="F59" s="28">
        <v>0</v>
      </c>
      <c r="G59" s="301">
        <v>1237225</v>
      </c>
      <c r="H59" s="301">
        <v>15388329.98</v>
      </c>
      <c r="I59" s="301">
        <v>7310514.0300000003</v>
      </c>
      <c r="J59" s="301">
        <v>6884111.0800000001</v>
      </c>
      <c r="K59" s="301">
        <v>12301000.5</v>
      </c>
      <c r="L59" s="301">
        <v>28935464.030000001</v>
      </c>
      <c r="M59" s="301">
        <v>2178996</v>
      </c>
      <c r="N59" s="301">
        <v>72013858.269999996</v>
      </c>
      <c r="O59" s="301">
        <v>64035067.350000009</v>
      </c>
      <c r="P59" s="301">
        <v>70742712.659999996</v>
      </c>
      <c r="Q59" s="301">
        <f t="shared" si="6"/>
        <v>281027278.89999998</v>
      </c>
      <c r="R59" s="3"/>
      <c r="S59" s="3"/>
      <c r="T59" s="3"/>
      <c r="U59" s="3"/>
      <c r="V59" s="3"/>
      <c r="W59" s="3"/>
      <c r="X59" s="3"/>
      <c r="Y59" s="118"/>
      <c r="Z59" s="118"/>
      <c r="AA59" s="118"/>
      <c r="AB59" s="118"/>
      <c r="AC59" s="118"/>
      <c r="AD59" s="118"/>
      <c r="AE59" s="118"/>
    </row>
    <row r="60" spans="2:31" x14ac:dyDescent="0.25">
      <c r="B60" s="24" t="s">
        <v>188</v>
      </c>
      <c r="C60" s="301">
        <v>945264818</v>
      </c>
      <c r="D60" s="301">
        <v>1599832665.1099999</v>
      </c>
      <c r="E60" s="301">
        <v>10414730.359999999</v>
      </c>
      <c r="F60" s="301">
        <v>25850526.370000001</v>
      </c>
      <c r="G60" s="301">
        <v>37376981.670000002</v>
      </c>
      <c r="H60" s="301">
        <v>67885064.659999996</v>
      </c>
      <c r="I60" s="301">
        <v>110341863.48</v>
      </c>
      <c r="J60" s="301">
        <v>98728393.910000011</v>
      </c>
      <c r="K60" s="301">
        <v>331997642.97999996</v>
      </c>
      <c r="L60" s="301">
        <v>102927726.43000001</v>
      </c>
      <c r="M60" s="301">
        <v>69612922.909999996</v>
      </c>
      <c r="N60" s="301">
        <v>38399834.719999991</v>
      </c>
      <c r="O60" s="301">
        <v>140111498.84</v>
      </c>
      <c r="P60" s="301">
        <v>193266380.28999999</v>
      </c>
      <c r="Q60" s="301">
        <f t="shared" si="6"/>
        <v>1226913566.6200001</v>
      </c>
      <c r="R60" s="3"/>
      <c r="S60" s="3"/>
      <c r="T60" s="3"/>
      <c r="U60" s="3"/>
      <c r="V60" s="3"/>
      <c r="W60" s="3"/>
      <c r="X60" s="3"/>
      <c r="Y60" s="118"/>
      <c r="Z60" s="118"/>
      <c r="AA60" s="118"/>
      <c r="AB60" s="118"/>
      <c r="AC60" s="118"/>
      <c r="AD60" s="118"/>
      <c r="AE60" s="118"/>
    </row>
    <row r="61" spans="2:31" x14ac:dyDescent="0.25">
      <c r="B61" s="24" t="s">
        <v>189</v>
      </c>
      <c r="C61" s="301">
        <v>910000135</v>
      </c>
      <c r="D61" s="301">
        <v>2046261157.5899999</v>
      </c>
      <c r="E61" s="301">
        <v>4409740</v>
      </c>
      <c r="F61" s="301">
        <v>369754719.91999996</v>
      </c>
      <c r="G61" s="301">
        <v>135020671.75</v>
      </c>
      <c r="H61" s="301">
        <v>88033139.140000001</v>
      </c>
      <c r="I61" s="301">
        <v>181612060.44999999</v>
      </c>
      <c r="J61" s="301">
        <v>85703612.400000006</v>
      </c>
      <c r="K61" s="301">
        <v>197804293.63</v>
      </c>
      <c r="L61" s="301">
        <v>142196053.98000002</v>
      </c>
      <c r="M61" s="301">
        <v>62486025</v>
      </c>
      <c r="N61" s="301">
        <v>107432395.23</v>
      </c>
      <c r="O61" s="301">
        <v>90528326.900000006</v>
      </c>
      <c r="P61" s="301">
        <v>138272902.17000002</v>
      </c>
      <c r="Q61" s="301">
        <f t="shared" si="6"/>
        <v>1603253940.5700002</v>
      </c>
      <c r="R61" s="3"/>
      <c r="S61" s="3"/>
      <c r="T61" s="3"/>
      <c r="U61" s="3"/>
      <c r="V61" s="3"/>
      <c r="W61" s="3"/>
      <c r="X61" s="3"/>
      <c r="Y61" s="118"/>
      <c r="Z61" s="118"/>
      <c r="AA61" s="118"/>
      <c r="AB61" s="118"/>
      <c r="AC61" s="118"/>
      <c r="AD61" s="118"/>
      <c r="AE61" s="118"/>
    </row>
    <row r="62" spans="2:31" x14ac:dyDescent="0.25">
      <c r="B62" s="23" t="s">
        <v>190</v>
      </c>
      <c r="C62" s="300">
        <f t="shared" ref="C62:P62" si="9">SUM(C63:C65)</f>
        <v>62693429729</v>
      </c>
      <c r="D62" s="300">
        <f t="shared" si="9"/>
        <v>49712260907.86998</v>
      </c>
      <c r="E62" s="300">
        <f t="shared" si="9"/>
        <v>476869554.97000003</v>
      </c>
      <c r="F62" s="300">
        <f t="shared" si="9"/>
        <v>5979504623.8799992</v>
      </c>
      <c r="G62" s="300">
        <f t="shared" si="9"/>
        <v>2800381171.2199998</v>
      </c>
      <c r="H62" s="300">
        <f t="shared" si="9"/>
        <v>5219415335.7600002</v>
      </c>
      <c r="I62" s="300">
        <f t="shared" si="9"/>
        <v>5345143652.4700003</v>
      </c>
      <c r="J62" s="300">
        <f t="shared" si="9"/>
        <v>2933258941.3199997</v>
      </c>
      <c r="K62" s="300">
        <f t="shared" si="9"/>
        <v>3395956038.4200001</v>
      </c>
      <c r="L62" s="300">
        <f t="shared" si="9"/>
        <v>4450503200.96</v>
      </c>
      <c r="M62" s="300">
        <f t="shared" si="9"/>
        <v>725063976.26999998</v>
      </c>
      <c r="N62" s="300">
        <f t="shared" si="9"/>
        <v>1735627938.3399999</v>
      </c>
      <c r="O62" s="300">
        <f t="shared" si="9"/>
        <v>2047584302.3199997</v>
      </c>
      <c r="P62" s="300">
        <f t="shared" si="9"/>
        <v>6281487000.0299988</v>
      </c>
      <c r="Q62" s="300">
        <f t="shared" si="6"/>
        <v>41390795735.959999</v>
      </c>
      <c r="R62" s="3"/>
      <c r="S62" s="3"/>
      <c r="T62" s="3"/>
      <c r="U62" s="3"/>
      <c r="V62" s="3"/>
      <c r="W62" s="3"/>
      <c r="X62" s="3"/>
      <c r="Y62" s="118"/>
      <c r="Z62" s="118"/>
      <c r="AA62" s="118"/>
      <c r="AB62" s="118"/>
      <c r="AC62" s="118"/>
      <c r="AD62" s="118"/>
      <c r="AE62" s="118"/>
    </row>
    <row r="63" spans="2:31" x14ac:dyDescent="0.25">
      <c r="B63" s="24" t="s">
        <v>191</v>
      </c>
      <c r="C63" s="301">
        <v>35241200124</v>
      </c>
      <c r="D63" s="301">
        <v>27046515122.999992</v>
      </c>
      <c r="E63" s="301">
        <v>174298367.00999999</v>
      </c>
      <c r="F63" s="301">
        <v>3818121433.7999997</v>
      </c>
      <c r="G63" s="301">
        <v>1801302144.2899997</v>
      </c>
      <c r="H63" s="301">
        <v>2795747627.1199999</v>
      </c>
      <c r="I63" s="301">
        <v>3370365258.8500004</v>
      </c>
      <c r="J63" s="301">
        <v>1093594199.1800001</v>
      </c>
      <c r="K63" s="301">
        <v>1927369746.2700002</v>
      </c>
      <c r="L63" s="301">
        <v>1451626195.4500003</v>
      </c>
      <c r="M63" s="301">
        <v>517476127.28000003</v>
      </c>
      <c r="N63" s="301">
        <v>993440711.23999989</v>
      </c>
      <c r="O63" s="301">
        <v>1558144512.4499998</v>
      </c>
      <c r="P63" s="301">
        <v>3281196004.2499995</v>
      </c>
      <c r="Q63" s="301">
        <f t="shared" si="6"/>
        <v>22782682327.190002</v>
      </c>
      <c r="R63" s="3"/>
      <c r="S63" s="3"/>
      <c r="T63" s="3"/>
      <c r="U63" s="3"/>
      <c r="V63" s="3"/>
      <c r="W63" s="3"/>
      <c r="X63" s="3"/>
      <c r="Y63" s="118"/>
      <c r="Z63" s="118"/>
      <c r="AA63" s="118"/>
      <c r="AB63" s="118"/>
      <c r="AC63" s="118"/>
      <c r="AD63" s="118"/>
      <c r="AE63" s="118"/>
    </row>
    <row r="64" spans="2:31" x14ac:dyDescent="0.25">
      <c r="B64" s="24" t="s">
        <v>192</v>
      </c>
      <c r="C64" s="301">
        <v>26005945330</v>
      </c>
      <c r="D64" s="301">
        <v>22486888170.05999</v>
      </c>
      <c r="E64" s="301">
        <v>302571187.96000004</v>
      </c>
      <c r="F64" s="301">
        <v>2161383190.0799999</v>
      </c>
      <c r="G64" s="301">
        <v>999079026.93000007</v>
      </c>
      <c r="H64" s="301">
        <v>2423667708.6400003</v>
      </c>
      <c r="I64" s="301">
        <v>1974778393.6199999</v>
      </c>
      <c r="J64" s="301">
        <v>1839664742.1399996</v>
      </c>
      <c r="K64" s="301">
        <v>1468586292.1500001</v>
      </c>
      <c r="L64" s="301">
        <v>2998877005.5099998</v>
      </c>
      <c r="M64" s="301">
        <v>207587848.98999998</v>
      </c>
      <c r="N64" s="301">
        <v>742187227.10000002</v>
      </c>
      <c r="O64" s="301">
        <v>489439789.87</v>
      </c>
      <c r="P64" s="301">
        <v>3000290995.7799993</v>
      </c>
      <c r="Q64" s="301">
        <f t="shared" si="6"/>
        <v>18608113408.77</v>
      </c>
      <c r="R64" s="3"/>
      <c r="S64" s="3"/>
      <c r="T64" s="3"/>
      <c r="U64" s="3"/>
      <c r="V64" s="3"/>
      <c r="W64" s="3"/>
      <c r="X64" s="3"/>
      <c r="Y64" s="118"/>
      <c r="Z64" s="118"/>
      <c r="AA64" s="118"/>
      <c r="AB64" s="118"/>
      <c r="AC64" s="118"/>
      <c r="AD64" s="118"/>
      <c r="AE64" s="118"/>
    </row>
    <row r="65" spans="2:31" x14ac:dyDescent="0.25">
      <c r="B65" s="24" t="s">
        <v>194</v>
      </c>
      <c r="C65" s="301">
        <v>1446284275</v>
      </c>
      <c r="D65" s="301">
        <v>178857614.80999994</v>
      </c>
      <c r="E65" s="28">
        <v>0</v>
      </c>
      <c r="F65" s="28">
        <v>0</v>
      </c>
      <c r="G65" s="28">
        <v>0</v>
      </c>
      <c r="H65" s="28">
        <v>0</v>
      </c>
      <c r="I65" s="28">
        <v>0</v>
      </c>
      <c r="J65" s="28">
        <v>0</v>
      </c>
      <c r="K65" s="28">
        <v>0</v>
      </c>
      <c r="L65" s="28">
        <v>0</v>
      </c>
      <c r="M65" s="28">
        <v>0</v>
      </c>
      <c r="N65" s="28">
        <v>0</v>
      </c>
      <c r="O65" s="28">
        <v>0</v>
      </c>
      <c r="P65" s="28">
        <v>0</v>
      </c>
      <c r="Q65" s="28">
        <f t="shared" si="6"/>
        <v>0</v>
      </c>
      <c r="Y65" s="118"/>
      <c r="Z65" s="118"/>
      <c r="AA65" s="118"/>
      <c r="AB65" s="118"/>
      <c r="AC65" s="118"/>
      <c r="AD65" s="118"/>
      <c r="AE65" s="118"/>
    </row>
    <row r="66" spans="2:31" x14ac:dyDescent="0.25">
      <c r="B66" s="23" t="s">
        <v>195</v>
      </c>
      <c r="C66" s="300">
        <f t="shared" ref="C66:P66" si="10">SUM(C67:C69)</f>
        <v>147886952782</v>
      </c>
      <c r="D66" s="300">
        <f t="shared" si="10"/>
        <v>137489438782</v>
      </c>
      <c r="E66" s="300">
        <f t="shared" si="10"/>
        <v>13710133591.77</v>
      </c>
      <c r="F66" s="300">
        <f t="shared" si="10"/>
        <v>8282265359.4599991</v>
      </c>
      <c r="G66" s="300">
        <f t="shared" si="10"/>
        <v>10399936766.76</v>
      </c>
      <c r="H66" s="300">
        <f t="shared" si="10"/>
        <v>7939145791.4399996</v>
      </c>
      <c r="I66" s="300">
        <f t="shared" si="10"/>
        <v>4620969373.0199995</v>
      </c>
      <c r="J66" s="300">
        <f t="shared" si="10"/>
        <v>24374403791.109997</v>
      </c>
      <c r="K66" s="300">
        <f t="shared" si="10"/>
        <v>8276988387.2199993</v>
      </c>
      <c r="L66" s="300">
        <f t="shared" si="10"/>
        <v>8855741976.4400005</v>
      </c>
      <c r="M66" s="300">
        <f t="shared" si="10"/>
        <v>7723413138.0900002</v>
      </c>
      <c r="N66" s="300">
        <f t="shared" si="10"/>
        <v>10031882111.809999</v>
      </c>
      <c r="O66" s="300">
        <f t="shared" si="10"/>
        <v>6102055051.4700012</v>
      </c>
      <c r="P66" s="300">
        <f t="shared" si="10"/>
        <v>24190006940.189999</v>
      </c>
      <c r="Q66" s="300">
        <f t="shared" si="6"/>
        <v>134506942278.78</v>
      </c>
      <c r="R66" s="3"/>
      <c r="S66" s="3"/>
      <c r="T66" s="3"/>
      <c r="U66" s="3"/>
      <c r="V66" s="3"/>
      <c r="W66" s="3"/>
      <c r="X66" s="3"/>
      <c r="Y66" s="118"/>
      <c r="Z66" s="118"/>
      <c r="AA66" s="118"/>
      <c r="AB66" s="118"/>
      <c r="AC66" s="118"/>
      <c r="AD66" s="118"/>
      <c r="AE66" s="118"/>
    </row>
    <row r="67" spans="2:31" x14ac:dyDescent="0.25">
      <c r="B67" s="24" t="s">
        <v>196</v>
      </c>
      <c r="C67" s="301">
        <v>77752907554</v>
      </c>
      <c r="D67" s="301">
        <v>61855393554</v>
      </c>
      <c r="E67" s="301">
        <v>4759203523.9899998</v>
      </c>
      <c r="F67" s="301">
        <v>5778254723.749999</v>
      </c>
      <c r="G67" s="301">
        <v>4299881834.7299995</v>
      </c>
      <c r="H67" s="301">
        <v>2978679810.4200001</v>
      </c>
      <c r="I67" s="301">
        <v>3220371784.1900001</v>
      </c>
      <c r="J67" s="301">
        <v>10037442208.33</v>
      </c>
      <c r="K67" s="301">
        <v>5889365995.4499998</v>
      </c>
      <c r="L67" s="301">
        <v>6240603695.1599998</v>
      </c>
      <c r="M67" s="301">
        <v>1685585038.9300001</v>
      </c>
      <c r="N67" s="301">
        <v>5982474949.4799995</v>
      </c>
      <c r="O67" s="301">
        <v>2401487685.2800002</v>
      </c>
      <c r="P67" s="301">
        <v>7115932834.6200008</v>
      </c>
      <c r="Q67" s="301">
        <f t="shared" si="6"/>
        <v>60389284084.329994</v>
      </c>
      <c r="R67" s="3"/>
      <c r="S67" s="3"/>
      <c r="T67" s="3"/>
      <c r="U67" s="3"/>
      <c r="V67" s="3"/>
      <c r="W67" s="3"/>
      <c r="X67" s="3"/>
      <c r="Y67" s="118"/>
      <c r="Z67" s="118"/>
      <c r="AA67" s="118"/>
      <c r="AB67" s="118"/>
      <c r="AC67" s="118"/>
      <c r="AD67" s="118"/>
      <c r="AE67" s="118"/>
    </row>
    <row r="68" spans="2:31" x14ac:dyDescent="0.25">
      <c r="B68" s="24" t="s">
        <v>197</v>
      </c>
      <c r="C68" s="301">
        <v>69739994251</v>
      </c>
      <c r="D68" s="301">
        <v>74209889251</v>
      </c>
      <c r="E68" s="301">
        <v>8926069254.4899998</v>
      </c>
      <c r="F68" s="301">
        <v>2491165079.0499997</v>
      </c>
      <c r="G68" s="301">
        <v>6085477211.25</v>
      </c>
      <c r="H68" s="301">
        <v>4868380202.6499996</v>
      </c>
      <c r="I68" s="301">
        <v>1382197294.9499998</v>
      </c>
      <c r="J68" s="301">
        <v>14111337285.98</v>
      </c>
      <c r="K68" s="301">
        <v>2382819676.04</v>
      </c>
      <c r="L68" s="301">
        <v>2540935336.9900002</v>
      </c>
      <c r="M68" s="301">
        <v>6026246367.4300003</v>
      </c>
      <c r="N68" s="301">
        <v>4045077305.71</v>
      </c>
      <c r="O68" s="301">
        <v>3682945508.6700001</v>
      </c>
      <c r="P68" s="301">
        <v>17050721905.23</v>
      </c>
      <c r="Q68" s="301">
        <f t="shared" si="6"/>
        <v>73593372428.440002</v>
      </c>
      <c r="R68" s="3"/>
      <c r="S68" s="3"/>
      <c r="T68" s="3"/>
      <c r="U68" s="3"/>
      <c r="V68" s="3"/>
      <c r="W68" s="3"/>
      <c r="X68" s="3"/>
      <c r="Y68" s="118"/>
      <c r="Z68" s="118"/>
      <c r="AA68" s="118"/>
      <c r="AB68" s="118"/>
      <c r="AC68" s="118"/>
      <c r="AD68" s="118"/>
      <c r="AE68" s="118"/>
    </row>
    <row r="69" spans="2:31" x14ac:dyDescent="0.25">
      <c r="B69" s="24" t="s">
        <v>198</v>
      </c>
      <c r="C69" s="301">
        <v>394050977</v>
      </c>
      <c r="D69" s="301">
        <v>1424155977</v>
      </c>
      <c r="E69" s="301">
        <v>24860813.289999999</v>
      </c>
      <c r="F69" s="301">
        <v>12845556.66</v>
      </c>
      <c r="G69" s="301">
        <v>14577720.779999999</v>
      </c>
      <c r="H69" s="301">
        <v>92085778.370000005</v>
      </c>
      <c r="I69" s="301">
        <v>18400293.880000003</v>
      </c>
      <c r="J69" s="301">
        <v>225624296.79999995</v>
      </c>
      <c r="K69" s="301">
        <v>4802715.7299999995</v>
      </c>
      <c r="L69" s="301">
        <v>74202944.290000007</v>
      </c>
      <c r="M69" s="301">
        <v>11581731.73</v>
      </c>
      <c r="N69" s="301">
        <v>4329856.62</v>
      </c>
      <c r="O69" s="301">
        <v>17621857.520000003</v>
      </c>
      <c r="P69" s="301">
        <v>23352200.34</v>
      </c>
      <c r="Q69" s="301">
        <f t="shared" si="6"/>
        <v>524285766.00999999</v>
      </c>
      <c r="R69" s="3"/>
      <c r="S69" s="3"/>
      <c r="T69" s="3"/>
      <c r="U69" s="3"/>
      <c r="V69" s="3"/>
      <c r="W69" s="3"/>
      <c r="X69" s="3"/>
      <c r="Y69" s="118"/>
      <c r="Z69" s="118"/>
      <c r="AA69" s="118"/>
      <c r="AB69" s="118"/>
      <c r="AC69" s="118"/>
      <c r="AD69" s="118"/>
      <c r="AE69" s="118"/>
    </row>
    <row r="70" spans="2:31" x14ac:dyDescent="0.25">
      <c r="B70" s="155" t="s">
        <v>128</v>
      </c>
      <c r="C70" s="314">
        <f t="shared" ref="C70:P70" si="11">C9+C15+C25+C35+C44+C52+C62+C66</f>
        <v>765455860553</v>
      </c>
      <c r="D70" s="314">
        <f t="shared" si="11"/>
        <v>777440808229.67993</v>
      </c>
      <c r="E70" s="306">
        <f t="shared" si="11"/>
        <v>48051765474</v>
      </c>
      <c r="F70" s="306">
        <f t="shared" si="11"/>
        <v>58631625920.779999</v>
      </c>
      <c r="G70" s="306">
        <f t="shared" si="11"/>
        <v>63435375785.600006</v>
      </c>
      <c r="H70" s="306">
        <f t="shared" si="11"/>
        <v>53414822268.879997</v>
      </c>
      <c r="I70" s="306">
        <f t="shared" si="11"/>
        <v>56675434232.549995</v>
      </c>
      <c r="J70" s="306">
        <f t="shared" si="11"/>
        <v>72961776188.569992</v>
      </c>
      <c r="K70" s="306">
        <f t="shared" si="11"/>
        <v>55985810153.369995</v>
      </c>
      <c r="L70" s="306">
        <f t="shared" si="11"/>
        <v>61252461287.880013</v>
      </c>
      <c r="M70" s="306">
        <f t="shared" si="11"/>
        <v>50526284057.660004</v>
      </c>
      <c r="N70" s="306">
        <f t="shared" si="11"/>
        <v>56684953670.30999</v>
      </c>
      <c r="O70" s="306">
        <f t="shared" si="11"/>
        <v>66239083584.240005</v>
      </c>
      <c r="P70" s="306">
        <f t="shared" si="11"/>
        <v>100407716145.29001</v>
      </c>
      <c r="Q70" s="306">
        <f t="shared" si="6"/>
        <v>744267108769.13</v>
      </c>
      <c r="R70" s="3"/>
      <c r="S70" s="3"/>
      <c r="T70" s="120"/>
      <c r="U70" s="3"/>
      <c r="V70" s="3"/>
      <c r="W70" s="3"/>
      <c r="X70" s="3"/>
      <c r="Y70" s="118"/>
      <c r="Z70" s="118"/>
      <c r="AA70" s="118"/>
      <c r="AB70" s="118"/>
      <c r="AC70" s="118"/>
      <c r="AD70" s="118"/>
      <c r="AE70" s="118"/>
    </row>
    <row r="71" spans="2:31" x14ac:dyDescent="0.25">
      <c r="B71" s="24"/>
      <c r="C71" s="21"/>
      <c r="D71" s="21"/>
      <c r="E71" s="29"/>
      <c r="F71" s="29"/>
      <c r="G71" s="29"/>
      <c r="H71" s="29"/>
      <c r="I71" s="29"/>
      <c r="J71" s="29"/>
      <c r="K71" s="29"/>
      <c r="L71" s="29"/>
      <c r="M71" s="29"/>
      <c r="N71" s="29"/>
      <c r="O71" s="29"/>
      <c r="P71" s="29"/>
      <c r="Q71" s="29"/>
      <c r="R71" s="3"/>
      <c r="S71" s="3"/>
      <c r="T71" s="3"/>
      <c r="U71" s="3"/>
      <c r="V71" s="3"/>
      <c r="W71" s="3"/>
      <c r="X71" s="3"/>
      <c r="Y71" s="118"/>
      <c r="Z71" s="118"/>
      <c r="AA71" s="118"/>
      <c r="AB71" s="118"/>
      <c r="AC71" s="118"/>
      <c r="AD71" s="118"/>
      <c r="AE71" s="118"/>
    </row>
    <row r="72" spans="2:31" x14ac:dyDescent="0.25">
      <c r="B72" s="155" t="s">
        <v>69</v>
      </c>
      <c r="C72" s="22"/>
      <c r="D72" s="22"/>
      <c r="E72" s="13" t="str">
        <f t="shared" ref="E72:Q72" si="12">+E8</f>
        <v>ENERO</v>
      </c>
      <c r="F72" s="13" t="str">
        <f t="shared" si="12"/>
        <v>FEBRERO</v>
      </c>
      <c r="G72" s="13" t="str">
        <f t="shared" si="12"/>
        <v>MARZO</v>
      </c>
      <c r="H72" s="13" t="str">
        <f t="shared" si="12"/>
        <v>ABRIL</v>
      </c>
      <c r="I72" s="13" t="str">
        <f t="shared" si="12"/>
        <v>MAYO</v>
      </c>
      <c r="J72" s="13" t="str">
        <f t="shared" si="12"/>
        <v>JUNIO</v>
      </c>
      <c r="K72" s="13" t="str">
        <f t="shared" si="12"/>
        <v>JULIO</v>
      </c>
      <c r="L72" s="13" t="str">
        <f t="shared" si="12"/>
        <v>AGOSTO</v>
      </c>
      <c r="M72" s="13" t="str">
        <f t="shared" si="12"/>
        <v>SEPTIEMBRE</v>
      </c>
      <c r="N72" s="13" t="str">
        <f t="shared" si="12"/>
        <v>OCTUBRE</v>
      </c>
      <c r="O72" s="13" t="str">
        <f t="shared" si="12"/>
        <v>NOVIEMBRE</v>
      </c>
      <c r="P72" s="13" t="str">
        <f t="shared" si="12"/>
        <v>DICIEMBRE</v>
      </c>
      <c r="Q72" s="13" t="str">
        <f t="shared" si="12"/>
        <v>TOTAL</v>
      </c>
      <c r="R72" s="3"/>
      <c r="S72" s="3"/>
      <c r="T72" s="3"/>
      <c r="U72" s="3"/>
      <c r="V72" s="3"/>
      <c r="W72" s="3"/>
      <c r="X72" s="3"/>
      <c r="Y72" s="118"/>
      <c r="Z72" s="118"/>
      <c r="AA72" s="118"/>
      <c r="AB72" s="118"/>
      <c r="AC72" s="118"/>
      <c r="AD72" s="118"/>
      <c r="AE72" s="118"/>
    </row>
    <row r="73" spans="2:31" x14ac:dyDescent="0.25">
      <c r="B73" s="26" t="s">
        <v>199</v>
      </c>
      <c r="C73" s="300">
        <f t="shared" ref="C73:P74" si="13">C74</f>
        <v>3480000000</v>
      </c>
      <c r="D73" s="300">
        <f t="shared" si="13"/>
        <v>3480000000</v>
      </c>
      <c r="E73" s="300">
        <f t="shared" si="13"/>
        <v>166666666</v>
      </c>
      <c r="F73" s="300">
        <f t="shared" si="13"/>
        <v>166666666</v>
      </c>
      <c r="G73" s="300">
        <f t="shared" si="13"/>
        <v>798230750.79999995</v>
      </c>
      <c r="H73" s="300">
        <f t="shared" si="13"/>
        <v>166666666</v>
      </c>
      <c r="I73" s="300">
        <f t="shared" si="13"/>
        <v>166666666</v>
      </c>
      <c r="J73" s="300">
        <f t="shared" si="13"/>
        <v>166666666</v>
      </c>
      <c r="K73" s="300">
        <f t="shared" si="13"/>
        <v>166666666</v>
      </c>
      <c r="L73" s="300">
        <f t="shared" si="13"/>
        <v>166666666</v>
      </c>
      <c r="M73" s="300">
        <f>M74</f>
        <v>166666666</v>
      </c>
      <c r="N73" s="300">
        <f t="shared" si="13"/>
        <v>244399394.90000001</v>
      </c>
      <c r="O73" s="300">
        <f t="shared" si="13"/>
        <v>815337366.72000003</v>
      </c>
      <c r="P73" s="300">
        <f t="shared" si="13"/>
        <v>166666666</v>
      </c>
      <c r="Q73" s="300">
        <f t="shared" ref="Q73:Q97" si="14">E73+F73+G73+H73+I73+J73+K73+L73+M73+O73+N73+P73</f>
        <v>3357967506.4200001</v>
      </c>
      <c r="R73" s="3"/>
      <c r="S73" s="3"/>
      <c r="T73" s="3"/>
      <c r="U73" s="3"/>
      <c r="V73" s="3"/>
      <c r="W73" s="3"/>
      <c r="X73" s="3"/>
      <c r="Y73" s="118"/>
      <c r="Z73" s="118"/>
      <c r="AA73" s="118"/>
      <c r="AB73" s="118"/>
      <c r="AC73" s="118"/>
      <c r="AD73" s="118"/>
      <c r="AE73" s="118"/>
    </row>
    <row r="74" spans="2:31" x14ac:dyDescent="0.25">
      <c r="B74" s="27" t="s">
        <v>200</v>
      </c>
      <c r="C74" s="313">
        <f t="shared" si="13"/>
        <v>3480000000</v>
      </c>
      <c r="D74" s="313">
        <f t="shared" si="13"/>
        <v>3480000000</v>
      </c>
      <c r="E74" s="313">
        <f>E75</f>
        <v>166666666</v>
      </c>
      <c r="F74" s="313">
        <f>F75</f>
        <v>166666666</v>
      </c>
      <c r="G74" s="313">
        <f>G75</f>
        <v>798230750.79999995</v>
      </c>
      <c r="H74" s="313">
        <f>H75</f>
        <v>166666666</v>
      </c>
      <c r="I74" s="313">
        <f>I75</f>
        <v>166666666</v>
      </c>
      <c r="J74" s="313">
        <f t="shared" si="13"/>
        <v>166666666</v>
      </c>
      <c r="K74" s="313">
        <f t="shared" si="13"/>
        <v>166666666</v>
      </c>
      <c r="L74" s="313">
        <f t="shared" si="13"/>
        <v>166666666</v>
      </c>
      <c r="M74" s="313">
        <f t="shared" si="13"/>
        <v>166666666</v>
      </c>
      <c r="N74" s="313">
        <f t="shared" si="13"/>
        <v>244399394.90000001</v>
      </c>
      <c r="O74" s="313">
        <f t="shared" si="13"/>
        <v>815337366.72000003</v>
      </c>
      <c r="P74" s="313">
        <f t="shared" si="13"/>
        <v>166666666</v>
      </c>
      <c r="Q74" s="313">
        <f t="shared" si="14"/>
        <v>3357967506.4200001</v>
      </c>
      <c r="R74" s="3"/>
      <c r="S74" s="3"/>
      <c r="T74" s="3"/>
      <c r="U74" s="3"/>
      <c r="V74" s="3"/>
      <c r="W74" s="3"/>
      <c r="X74" s="3"/>
      <c r="Y74" s="118"/>
      <c r="Z74" s="118"/>
      <c r="AA74" s="118"/>
      <c r="AB74" s="118"/>
      <c r="AC74" s="118"/>
      <c r="AD74" s="118"/>
      <c r="AE74" s="118"/>
    </row>
    <row r="75" spans="2:31" x14ac:dyDescent="0.25">
      <c r="B75" s="25" t="s">
        <v>212</v>
      </c>
      <c r="C75" s="301">
        <f t="shared" ref="C75:P75" si="15">SUM(C76:C77)</f>
        <v>3480000000</v>
      </c>
      <c r="D75" s="301">
        <f t="shared" si="15"/>
        <v>3480000000</v>
      </c>
      <c r="E75" s="301">
        <f t="shared" si="15"/>
        <v>166666666</v>
      </c>
      <c r="F75" s="301">
        <f>SUM(F76:F77)</f>
        <v>166666666</v>
      </c>
      <c r="G75" s="301">
        <f t="shared" si="15"/>
        <v>798230750.79999995</v>
      </c>
      <c r="H75" s="301">
        <f t="shared" si="15"/>
        <v>166666666</v>
      </c>
      <c r="I75" s="301">
        <f t="shared" si="15"/>
        <v>166666666</v>
      </c>
      <c r="J75" s="301">
        <f t="shared" si="15"/>
        <v>166666666</v>
      </c>
      <c r="K75" s="301">
        <f t="shared" si="15"/>
        <v>166666666</v>
      </c>
      <c r="L75" s="301">
        <f t="shared" si="15"/>
        <v>166666666</v>
      </c>
      <c r="M75" s="301">
        <f>SUM(M76:M77)</f>
        <v>166666666</v>
      </c>
      <c r="N75" s="301">
        <f t="shared" si="15"/>
        <v>244399394.90000001</v>
      </c>
      <c r="O75" s="301">
        <f t="shared" si="15"/>
        <v>815337366.72000003</v>
      </c>
      <c r="P75" s="301">
        <f t="shared" si="15"/>
        <v>166666666</v>
      </c>
      <c r="Q75" s="312">
        <f t="shared" si="14"/>
        <v>3357967506.4200001</v>
      </c>
      <c r="R75" s="3"/>
      <c r="S75" s="3"/>
      <c r="T75" s="3"/>
      <c r="U75" s="3"/>
      <c r="V75" s="3"/>
      <c r="W75" s="3"/>
      <c r="X75" s="3"/>
      <c r="Y75" s="118"/>
      <c r="Z75" s="118"/>
      <c r="AA75" s="118"/>
      <c r="AB75" s="118"/>
      <c r="AC75" s="118"/>
      <c r="AD75" s="118"/>
      <c r="AE75" s="118"/>
    </row>
    <row r="76" spans="2:31" x14ac:dyDescent="0.25">
      <c r="B76" s="25" t="s">
        <v>213</v>
      </c>
      <c r="C76" s="312">
        <v>2000000000</v>
      </c>
      <c r="D76" s="312">
        <v>2000000000</v>
      </c>
      <c r="E76" s="312">
        <v>166666666</v>
      </c>
      <c r="F76" s="312">
        <v>166666666</v>
      </c>
      <c r="G76" s="312">
        <v>166666666</v>
      </c>
      <c r="H76" s="312">
        <v>166666666</v>
      </c>
      <c r="I76" s="312">
        <v>166666666</v>
      </c>
      <c r="J76" s="312">
        <v>166666666</v>
      </c>
      <c r="K76" s="312">
        <v>166666666</v>
      </c>
      <c r="L76" s="312">
        <v>166666666</v>
      </c>
      <c r="M76" s="312">
        <v>166666666</v>
      </c>
      <c r="N76" s="312">
        <v>166666666</v>
      </c>
      <c r="O76" s="312">
        <v>166666666</v>
      </c>
      <c r="P76" s="312">
        <v>166666666</v>
      </c>
      <c r="Q76" s="312">
        <f t="shared" si="14"/>
        <v>1999999992</v>
      </c>
      <c r="R76" s="3"/>
      <c r="S76" s="3"/>
      <c r="T76" s="3"/>
      <c r="U76" s="3"/>
      <c r="V76" s="3"/>
      <c r="W76" s="3"/>
      <c r="X76" s="3"/>
      <c r="Y76" s="118"/>
      <c r="Z76" s="118"/>
      <c r="AA76" s="118"/>
      <c r="AB76" s="118"/>
      <c r="AC76" s="118"/>
      <c r="AD76" s="118"/>
      <c r="AE76" s="118"/>
    </row>
    <row r="77" spans="2:31" ht="30" x14ac:dyDescent="0.25">
      <c r="B77" s="25" t="s">
        <v>214</v>
      </c>
      <c r="C77" s="301">
        <v>1480000000</v>
      </c>
      <c r="D77" s="301">
        <v>1480000000</v>
      </c>
      <c r="E77" s="28">
        <v>0</v>
      </c>
      <c r="F77" s="28">
        <v>0</v>
      </c>
      <c r="G77" s="301">
        <v>631564084.79999995</v>
      </c>
      <c r="H77" s="28">
        <v>0</v>
      </c>
      <c r="I77" s="28">
        <v>0</v>
      </c>
      <c r="J77" s="28">
        <v>0</v>
      </c>
      <c r="K77" s="28">
        <v>0</v>
      </c>
      <c r="L77" s="28">
        <v>0</v>
      </c>
      <c r="M77" s="28">
        <v>0</v>
      </c>
      <c r="N77" s="301">
        <v>77732728.900000006</v>
      </c>
      <c r="O77" s="301">
        <v>648670700.72000003</v>
      </c>
      <c r="P77" s="28">
        <v>0</v>
      </c>
      <c r="Q77" s="312">
        <f t="shared" si="14"/>
        <v>1357967514.4200001</v>
      </c>
      <c r="R77" s="3"/>
      <c r="S77" s="3"/>
      <c r="T77" s="3"/>
      <c r="U77" s="3"/>
      <c r="V77" s="3"/>
      <c r="W77" s="3"/>
      <c r="X77" s="3"/>
      <c r="Y77" s="118"/>
      <c r="Z77" s="118"/>
      <c r="AA77" s="118"/>
      <c r="AB77" s="118"/>
      <c r="AC77" s="118"/>
      <c r="AD77" s="118"/>
      <c r="AE77" s="118"/>
    </row>
    <row r="78" spans="2:31" x14ac:dyDescent="0.25">
      <c r="B78" s="26" t="s">
        <v>201</v>
      </c>
      <c r="C78" s="300">
        <f>C79+C95</f>
        <v>152874685798</v>
      </c>
      <c r="D78" s="300">
        <f>D79+D95</f>
        <v>152874685798</v>
      </c>
      <c r="E78" s="300">
        <f>E79+E95</f>
        <v>5696737470.3000002</v>
      </c>
      <c r="F78" s="300">
        <f t="shared" ref="F78:O78" si="16">F79+F95</f>
        <v>9065868221.0900002</v>
      </c>
      <c r="G78" s="300">
        <f t="shared" si="16"/>
        <v>17357053836.25</v>
      </c>
      <c r="H78" s="300">
        <f t="shared" si="16"/>
        <v>45257969550.470001</v>
      </c>
      <c r="I78" s="300">
        <f t="shared" si="16"/>
        <v>8347364864.3099995</v>
      </c>
      <c r="J78" s="300">
        <f t="shared" si="16"/>
        <v>4799511943.9000006</v>
      </c>
      <c r="K78" s="300">
        <f t="shared" si="16"/>
        <v>6529734770.6800003</v>
      </c>
      <c r="L78" s="300">
        <f t="shared" si="16"/>
        <v>3991888636.8800001</v>
      </c>
      <c r="M78" s="300">
        <f t="shared" si="16"/>
        <v>6088997726.3999996</v>
      </c>
      <c r="N78" s="300">
        <f t="shared" si="16"/>
        <v>6066609488.4899998</v>
      </c>
      <c r="O78" s="300">
        <f t="shared" si="16"/>
        <v>6912096911.7299995</v>
      </c>
      <c r="P78" s="300">
        <f>P79+P95</f>
        <v>18203453467.489998</v>
      </c>
      <c r="Q78" s="300">
        <f t="shared" si="14"/>
        <v>138317286887.98999</v>
      </c>
      <c r="R78" s="3"/>
      <c r="S78" s="3"/>
      <c r="T78" s="3"/>
      <c r="U78" s="3"/>
      <c r="V78" s="3"/>
      <c r="W78" s="3"/>
      <c r="X78" s="3"/>
      <c r="Y78" s="118"/>
      <c r="Z78" s="118"/>
      <c r="AA78" s="118"/>
      <c r="AB78" s="118"/>
      <c r="AC78" s="118"/>
      <c r="AD78" s="118"/>
      <c r="AE78" s="118"/>
    </row>
    <row r="79" spans="2:31" x14ac:dyDescent="0.25">
      <c r="B79" s="27" t="s">
        <v>202</v>
      </c>
      <c r="C79" s="313">
        <f>C80+C87+C90+C85+C93</f>
        <v>152874685798</v>
      </c>
      <c r="D79" s="313">
        <f>D80+D87+D90+D85+D93</f>
        <v>152874685798</v>
      </c>
      <c r="E79" s="313">
        <f t="shared" ref="E79:O79" si="17">E80+E87+E90+E85+E93</f>
        <v>5696737470.3000002</v>
      </c>
      <c r="F79" s="313">
        <f t="shared" si="17"/>
        <v>9065868221.0900002</v>
      </c>
      <c r="G79" s="313">
        <f t="shared" si="17"/>
        <v>17357053836.25</v>
      </c>
      <c r="H79" s="313">
        <f t="shared" si="17"/>
        <v>45257969550.470001</v>
      </c>
      <c r="I79" s="313">
        <f t="shared" si="17"/>
        <v>8347364864.3099995</v>
      </c>
      <c r="J79" s="313">
        <f t="shared" si="17"/>
        <v>4799511943.9000006</v>
      </c>
      <c r="K79" s="313">
        <f t="shared" si="17"/>
        <v>6529734770.6800003</v>
      </c>
      <c r="L79" s="313">
        <f t="shared" si="17"/>
        <v>3991888636.8800001</v>
      </c>
      <c r="M79" s="313">
        <f t="shared" si="17"/>
        <v>6088997726.3999996</v>
      </c>
      <c r="N79" s="313">
        <f t="shared" si="17"/>
        <v>6066609488.4899998</v>
      </c>
      <c r="O79" s="313">
        <f t="shared" si="17"/>
        <v>6912096911.7299995</v>
      </c>
      <c r="P79" s="313">
        <f>P80+P87+P90+P85+P93</f>
        <v>18203453467.489998</v>
      </c>
      <c r="Q79" s="313">
        <f t="shared" si="14"/>
        <v>138317286887.98999</v>
      </c>
      <c r="R79" s="3"/>
      <c r="S79" s="3"/>
      <c r="T79" s="3"/>
      <c r="U79" s="3"/>
      <c r="V79" s="3"/>
      <c r="W79" s="3"/>
      <c r="X79" s="3"/>
      <c r="Y79" s="118"/>
      <c r="Z79" s="118"/>
      <c r="AA79" s="118"/>
      <c r="AB79" s="118"/>
      <c r="AC79" s="118"/>
      <c r="AD79" s="118"/>
      <c r="AE79" s="118"/>
    </row>
    <row r="80" spans="2:31" x14ac:dyDescent="0.25">
      <c r="B80" s="25" t="s">
        <v>217</v>
      </c>
      <c r="C80" s="312">
        <f>SUM(C81:C84)</f>
        <v>66131677812</v>
      </c>
      <c r="D80" s="312">
        <f t="shared" ref="D80" si="18">SUM(D81:D84)</f>
        <v>66275757887.999992</v>
      </c>
      <c r="E80" s="312">
        <f>SUM(E81:E84)</f>
        <v>1762488953.3400002</v>
      </c>
      <c r="F80" s="312">
        <f t="shared" ref="F80:P80" si="19">SUM(F81:F84)</f>
        <v>7228850799.4200001</v>
      </c>
      <c r="G80" s="312">
        <f t="shared" si="19"/>
        <v>6940191566.3799992</v>
      </c>
      <c r="H80" s="312">
        <f t="shared" si="19"/>
        <v>7264362536.3100004</v>
      </c>
      <c r="I80" s="312">
        <f t="shared" si="19"/>
        <v>4050048978.4899993</v>
      </c>
      <c r="J80" s="312">
        <f t="shared" si="19"/>
        <v>1950019351.95</v>
      </c>
      <c r="K80" s="312">
        <f t="shared" si="19"/>
        <v>2465937582.3400002</v>
      </c>
      <c r="L80" s="312">
        <f t="shared" si="19"/>
        <v>1608281553.53</v>
      </c>
      <c r="M80" s="312">
        <f t="shared" si="19"/>
        <v>2972056969.04</v>
      </c>
      <c r="N80" s="312">
        <f t="shared" si="19"/>
        <v>2752169209.8400002</v>
      </c>
      <c r="O80" s="312">
        <f t="shared" si="19"/>
        <v>2981504213.9299998</v>
      </c>
      <c r="P80" s="312">
        <f t="shared" si="19"/>
        <v>16608697213.079996</v>
      </c>
      <c r="Q80" s="312">
        <f t="shared" si="14"/>
        <v>58584608927.649986</v>
      </c>
      <c r="R80" s="3"/>
      <c r="S80" s="3"/>
      <c r="T80" s="3"/>
      <c r="Y80" s="118"/>
      <c r="Z80" s="118"/>
      <c r="AA80" s="118"/>
      <c r="AB80" s="118"/>
      <c r="AC80" s="118"/>
      <c r="AD80" s="118"/>
      <c r="AE80" s="118"/>
    </row>
    <row r="81" spans="2:31" x14ac:dyDescent="0.25">
      <c r="B81" s="25" t="s">
        <v>218</v>
      </c>
      <c r="C81" s="312">
        <v>10980000000</v>
      </c>
      <c r="D81" s="312">
        <v>3550641250</v>
      </c>
      <c r="E81" s="312">
        <v>1380358.65</v>
      </c>
      <c r="F81" s="312">
        <v>54893631.989999995</v>
      </c>
      <c r="G81" s="312">
        <v>122127301.41</v>
      </c>
      <c r="H81" s="312">
        <v>100802.09</v>
      </c>
      <c r="I81" s="312">
        <v>106467547.73</v>
      </c>
      <c r="J81" s="312">
        <v>18743044.109999999</v>
      </c>
      <c r="K81" s="312">
        <v>136092000</v>
      </c>
      <c r="L81" s="312">
        <v>70900427.099999994</v>
      </c>
      <c r="M81" s="312">
        <v>30680</v>
      </c>
      <c r="N81" s="312">
        <v>5190854.3499999996</v>
      </c>
      <c r="O81" s="312">
        <v>14640060.15</v>
      </c>
      <c r="P81" s="312">
        <v>320020892.06000006</v>
      </c>
      <c r="Q81" s="312">
        <f t="shared" si="14"/>
        <v>850587599.6400001</v>
      </c>
      <c r="R81" s="3"/>
      <c r="S81" s="117"/>
      <c r="Y81" s="118"/>
      <c r="Z81" s="118"/>
      <c r="AA81" s="118"/>
      <c r="AB81" s="118"/>
      <c r="AC81" s="118"/>
      <c r="AD81" s="118"/>
      <c r="AE81" s="118"/>
    </row>
    <row r="82" spans="2:31" x14ac:dyDescent="0.25">
      <c r="B82" s="25" t="s">
        <v>270</v>
      </c>
      <c r="C82" s="17">
        <v>0</v>
      </c>
      <c r="D82" s="17">
        <v>0</v>
      </c>
      <c r="E82" s="17">
        <v>0</v>
      </c>
      <c r="F82" s="17">
        <v>0</v>
      </c>
      <c r="G82" s="17">
        <v>0</v>
      </c>
      <c r="H82" s="17">
        <v>0</v>
      </c>
      <c r="I82" s="17">
        <v>0</v>
      </c>
      <c r="J82" s="17">
        <v>0</v>
      </c>
      <c r="K82" s="17">
        <v>0</v>
      </c>
      <c r="L82" s="17">
        <v>0</v>
      </c>
      <c r="M82" s="17">
        <v>0</v>
      </c>
      <c r="N82" s="17">
        <v>0</v>
      </c>
      <c r="O82" s="17">
        <v>0</v>
      </c>
      <c r="P82" s="17">
        <v>0</v>
      </c>
      <c r="Q82" s="17">
        <f t="shared" si="14"/>
        <v>0</v>
      </c>
      <c r="Y82" s="118"/>
      <c r="Z82" s="118"/>
      <c r="AA82" s="118"/>
      <c r="AB82" s="118"/>
      <c r="AC82" s="118"/>
      <c r="AD82" s="118"/>
      <c r="AE82" s="118"/>
    </row>
    <row r="83" spans="2:31" x14ac:dyDescent="0.25">
      <c r="B83" s="25" t="s">
        <v>219</v>
      </c>
      <c r="C83" s="309">
        <v>53444889633</v>
      </c>
      <c r="D83" s="309">
        <v>59863832799.229996</v>
      </c>
      <c r="E83" s="301">
        <v>1743085541.4100001</v>
      </c>
      <c r="F83" s="301">
        <v>7170407378.4300003</v>
      </c>
      <c r="G83" s="301">
        <v>6510231945.9899998</v>
      </c>
      <c r="H83" s="301">
        <v>7264261734.2200003</v>
      </c>
      <c r="I83" s="301">
        <v>3864554421.5599995</v>
      </c>
      <c r="J83" s="301">
        <v>1863772397.8400002</v>
      </c>
      <c r="K83" s="301">
        <v>2316915784.1500001</v>
      </c>
      <c r="L83" s="301">
        <v>1534392822.6800001</v>
      </c>
      <c r="M83" s="309">
        <v>2626287215.3299999</v>
      </c>
      <c r="N83" s="309">
        <v>2743814643.9300003</v>
      </c>
      <c r="O83" s="309">
        <v>2804787098.7799997</v>
      </c>
      <c r="P83" s="309">
        <v>15529352764.889997</v>
      </c>
      <c r="Q83" s="309">
        <f t="shared" si="14"/>
        <v>55971863749.209999</v>
      </c>
      <c r="Y83" s="118"/>
      <c r="Z83" s="118"/>
      <c r="AA83" s="118"/>
      <c r="AB83" s="118"/>
      <c r="AC83" s="118"/>
      <c r="AD83" s="118"/>
      <c r="AE83" s="118"/>
    </row>
    <row r="84" spans="2:31" x14ac:dyDescent="0.25">
      <c r="B84" s="25" t="s">
        <v>271</v>
      </c>
      <c r="C84" s="312">
        <v>1706788179</v>
      </c>
      <c r="D84" s="312">
        <v>2861283838.77</v>
      </c>
      <c r="E84" s="309">
        <v>18023053.280000001</v>
      </c>
      <c r="F84" s="301">
        <v>3549789</v>
      </c>
      <c r="G84" s="301">
        <v>307832318.98000002</v>
      </c>
      <c r="H84" s="28">
        <v>0</v>
      </c>
      <c r="I84" s="301">
        <v>79027009.200000003</v>
      </c>
      <c r="J84" s="301">
        <v>67503910</v>
      </c>
      <c r="K84" s="301">
        <v>12929798.189999999</v>
      </c>
      <c r="L84" s="301">
        <v>2988303.75</v>
      </c>
      <c r="M84" s="301">
        <v>345739073.70999998</v>
      </c>
      <c r="N84" s="301">
        <v>3163711.5599999996</v>
      </c>
      <c r="O84" s="301">
        <v>162077055</v>
      </c>
      <c r="P84" s="301">
        <v>759323556.13</v>
      </c>
      <c r="Q84" s="309">
        <f t="shared" si="14"/>
        <v>1762157578.7999997</v>
      </c>
      <c r="Y84" s="118"/>
      <c r="Z84" s="118"/>
      <c r="AA84" s="118"/>
      <c r="AB84" s="118"/>
      <c r="AC84" s="118"/>
      <c r="AD84" s="118"/>
      <c r="AE84" s="118"/>
    </row>
    <row r="85" spans="2:31" x14ac:dyDescent="0.25">
      <c r="B85" s="25" t="s">
        <v>220</v>
      </c>
      <c r="C85" s="30">
        <f>C86</f>
        <v>0</v>
      </c>
      <c r="D85" s="309">
        <f>D86</f>
        <v>300000000</v>
      </c>
      <c r="E85" s="30">
        <f t="shared" ref="E85:P85" si="20">E86</f>
        <v>0</v>
      </c>
      <c r="F85" s="30">
        <f t="shared" si="20"/>
        <v>0</v>
      </c>
      <c r="G85" s="30">
        <f t="shared" si="20"/>
        <v>0</v>
      </c>
      <c r="H85" s="30">
        <f t="shared" si="20"/>
        <v>0</v>
      </c>
      <c r="I85" s="30">
        <f t="shared" si="20"/>
        <v>0</v>
      </c>
      <c r="J85" s="30">
        <f t="shared" si="20"/>
        <v>0</v>
      </c>
      <c r="K85" s="30">
        <f t="shared" si="20"/>
        <v>0</v>
      </c>
      <c r="L85" s="30">
        <f t="shared" si="20"/>
        <v>0</v>
      </c>
      <c r="M85" s="30">
        <f t="shared" si="20"/>
        <v>0</v>
      </c>
      <c r="N85" s="30">
        <f t="shared" si="20"/>
        <v>0</v>
      </c>
      <c r="O85" s="30">
        <f t="shared" si="20"/>
        <v>0</v>
      </c>
      <c r="P85" s="309">
        <f t="shared" si="20"/>
        <v>300000000</v>
      </c>
      <c r="Q85" s="312">
        <f t="shared" si="14"/>
        <v>300000000</v>
      </c>
      <c r="Y85" s="118"/>
      <c r="Z85" s="118"/>
      <c r="AA85" s="118"/>
      <c r="AB85" s="118"/>
      <c r="AC85" s="118"/>
      <c r="AD85" s="118"/>
      <c r="AE85" s="118"/>
    </row>
    <row r="86" spans="2:31" x14ac:dyDescent="0.25">
      <c r="B86" s="25" t="s">
        <v>221</v>
      </c>
      <c r="C86" s="17">
        <v>0</v>
      </c>
      <c r="D86" s="312">
        <v>300000000</v>
      </c>
      <c r="E86" s="30">
        <v>0</v>
      </c>
      <c r="F86" s="28">
        <v>0</v>
      </c>
      <c r="G86" s="28">
        <v>0</v>
      </c>
      <c r="H86" s="28">
        <v>0</v>
      </c>
      <c r="I86" s="28">
        <v>0</v>
      </c>
      <c r="J86" s="28">
        <v>0</v>
      </c>
      <c r="K86" s="28">
        <v>0</v>
      </c>
      <c r="L86" s="28">
        <v>0</v>
      </c>
      <c r="M86" s="28">
        <v>0</v>
      </c>
      <c r="N86" s="28">
        <v>0</v>
      </c>
      <c r="O86" s="28">
        <v>0</v>
      </c>
      <c r="P86" s="301">
        <v>300000000</v>
      </c>
      <c r="Q86" s="312">
        <f t="shared" si="14"/>
        <v>300000000</v>
      </c>
      <c r="Y86" s="118"/>
      <c r="Z86" s="118"/>
      <c r="AA86" s="118"/>
      <c r="AB86" s="118"/>
      <c r="AC86" s="118"/>
      <c r="AD86" s="118"/>
      <c r="AE86" s="118"/>
    </row>
    <row r="87" spans="2:31" ht="30" x14ac:dyDescent="0.25">
      <c r="B87" s="25" t="s">
        <v>222</v>
      </c>
      <c r="C87" s="309">
        <f t="shared" ref="C87:D87" si="21">SUM(C88:C89)</f>
        <v>22256566574</v>
      </c>
      <c r="D87" s="309">
        <f t="shared" si="21"/>
        <v>42090000000</v>
      </c>
      <c r="E87" s="309">
        <f>SUM(E88:E89)</f>
        <v>0</v>
      </c>
      <c r="F87" s="309">
        <f t="shared" ref="F87:P87" si="22">SUM(F88:F89)</f>
        <v>0</v>
      </c>
      <c r="G87" s="309">
        <f>SUM(G88:G89)</f>
        <v>6000000000</v>
      </c>
      <c r="H87" s="309">
        <f t="shared" si="22"/>
        <v>35275650000</v>
      </c>
      <c r="I87" s="30">
        <f t="shared" si="22"/>
        <v>0</v>
      </c>
      <c r="J87" s="30">
        <f t="shared" si="22"/>
        <v>0</v>
      </c>
      <c r="K87" s="30">
        <f t="shared" si="22"/>
        <v>0</v>
      </c>
      <c r="L87" s="30">
        <f t="shared" si="22"/>
        <v>0</v>
      </c>
      <c r="M87" s="30">
        <f t="shared" si="22"/>
        <v>0</v>
      </c>
      <c r="N87" s="30">
        <f t="shared" si="22"/>
        <v>0</v>
      </c>
      <c r="O87" s="30">
        <f t="shared" si="22"/>
        <v>0</v>
      </c>
      <c r="P87" s="30">
        <f t="shared" si="22"/>
        <v>0</v>
      </c>
      <c r="Q87" s="312">
        <f t="shared" si="14"/>
        <v>41275650000</v>
      </c>
      <c r="Y87" s="118"/>
      <c r="Z87" s="118"/>
      <c r="AA87" s="118"/>
      <c r="AB87" s="118"/>
      <c r="AC87" s="118"/>
      <c r="AD87" s="118"/>
      <c r="AE87" s="118"/>
    </row>
    <row r="88" spans="2:31" ht="30" x14ac:dyDescent="0.25">
      <c r="B88" s="25" t="s">
        <v>223</v>
      </c>
      <c r="C88" s="312">
        <v>9872274896</v>
      </c>
      <c r="D88" s="312">
        <v>16000000000</v>
      </c>
      <c r="E88" s="17">
        <v>0</v>
      </c>
      <c r="F88" s="17">
        <v>0</v>
      </c>
      <c r="G88" s="312">
        <v>6000000000</v>
      </c>
      <c r="H88" s="312">
        <v>10000000000</v>
      </c>
      <c r="I88" s="17">
        <v>0</v>
      </c>
      <c r="J88" s="17">
        <v>0</v>
      </c>
      <c r="K88" s="17">
        <v>0</v>
      </c>
      <c r="L88" s="17">
        <v>0</v>
      </c>
      <c r="M88" s="17">
        <v>0</v>
      </c>
      <c r="N88" s="17">
        <v>0</v>
      </c>
      <c r="O88" s="17">
        <v>0</v>
      </c>
      <c r="P88" s="17">
        <v>0</v>
      </c>
      <c r="Q88" s="312">
        <f t="shared" si="14"/>
        <v>16000000000</v>
      </c>
      <c r="R88" s="118"/>
      <c r="U88" s="118"/>
      <c r="V88" s="118"/>
      <c r="W88" s="118"/>
      <c r="X88" s="118"/>
      <c r="Y88" s="118"/>
      <c r="Z88" s="118"/>
      <c r="AA88" s="118"/>
      <c r="AB88" s="118"/>
      <c r="AC88" s="118"/>
      <c r="AD88" s="118"/>
      <c r="AE88" s="118"/>
    </row>
    <row r="89" spans="2:31" ht="30" x14ac:dyDescent="0.25">
      <c r="B89" s="25" t="s">
        <v>224</v>
      </c>
      <c r="C89" s="301">
        <v>12384291678</v>
      </c>
      <c r="D89" s="301">
        <v>26090000000</v>
      </c>
      <c r="E89" s="17">
        <v>0</v>
      </c>
      <c r="F89" s="17">
        <v>0</v>
      </c>
      <c r="G89" s="17">
        <v>0</v>
      </c>
      <c r="H89" s="312">
        <v>25275650000</v>
      </c>
      <c r="I89" s="17">
        <v>0</v>
      </c>
      <c r="J89" s="17">
        <v>0</v>
      </c>
      <c r="K89" s="17">
        <v>0</v>
      </c>
      <c r="L89" s="17">
        <v>0</v>
      </c>
      <c r="M89" s="17">
        <v>0</v>
      </c>
      <c r="N89" s="17">
        <v>0</v>
      </c>
      <c r="O89" s="17">
        <v>0</v>
      </c>
      <c r="P89" s="17">
        <v>0</v>
      </c>
      <c r="Q89" s="312">
        <f t="shared" si="14"/>
        <v>25275650000</v>
      </c>
      <c r="R89" s="118"/>
      <c r="S89" s="118"/>
      <c r="T89" s="118"/>
      <c r="U89" s="118"/>
      <c r="V89" s="118"/>
      <c r="W89" s="118"/>
      <c r="X89" s="118"/>
      <c r="Y89" s="118"/>
      <c r="Z89" s="118"/>
      <c r="AA89" s="118"/>
      <c r="AB89" s="118"/>
      <c r="AC89" s="118"/>
      <c r="AD89" s="118"/>
      <c r="AE89" s="118"/>
    </row>
    <row r="90" spans="2:31" ht="30" x14ac:dyDescent="0.25">
      <c r="B90" s="25" t="s">
        <v>225</v>
      </c>
      <c r="C90" s="312">
        <f t="shared" ref="C90:I90" si="23">SUM(C91:C92)</f>
        <v>64486441412</v>
      </c>
      <c r="D90" s="312">
        <f t="shared" si="23"/>
        <v>44208627910</v>
      </c>
      <c r="E90" s="312">
        <f t="shared" si="23"/>
        <v>3934248516.96</v>
      </c>
      <c r="F90" s="312">
        <f t="shared" si="23"/>
        <v>1837017421.6700001</v>
      </c>
      <c r="G90" s="312">
        <f t="shared" si="23"/>
        <v>4416862269.8699999</v>
      </c>
      <c r="H90" s="312">
        <f t="shared" si="23"/>
        <v>2717957014.1599998</v>
      </c>
      <c r="I90" s="312">
        <f t="shared" si="23"/>
        <v>4297315885.8200006</v>
      </c>
      <c r="J90" s="312">
        <f>SUM(J91:J92)</f>
        <v>2849492591.9500003</v>
      </c>
      <c r="K90" s="312">
        <f t="shared" ref="K90:P90" si="24">SUM(K91:K92)</f>
        <v>4063797188.3400002</v>
      </c>
      <c r="L90" s="312">
        <f>SUM(L91:L92)</f>
        <v>2383607083.3499999</v>
      </c>
      <c r="M90" s="312">
        <f>SUM(M91:M92)</f>
        <v>3116940757.3600001</v>
      </c>
      <c r="N90" s="312">
        <f t="shared" si="24"/>
        <v>3314440278.6500001</v>
      </c>
      <c r="O90" s="312">
        <f t="shared" si="24"/>
        <v>3930592697.7999997</v>
      </c>
      <c r="P90" s="312">
        <f t="shared" si="24"/>
        <v>1294456254.4100001</v>
      </c>
      <c r="Q90" s="312">
        <f t="shared" si="14"/>
        <v>38156727960.340004</v>
      </c>
      <c r="R90" s="118"/>
      <c r="S90" s="118"/>
      <c r="T90" s="118"/>
      <c r="U90" s="118"/>
      <c r="V90" s="118"/>
      <c r="W90" s="118"/>
      <c r="X90" s="118"/>
      <c r="Y90" s="118"/>
      <c r="Z90" s="118"/>
      <c r="AA90" s="118"/>
      <c r="AB90" s="118"/>
      <c r="AC90" s="118"/>
      <c r="AD90" s="118"/>
      <c r="AE90" s="118"/>
    </row>
    <row r="91" spans="2:31" ht="30" x14ac:dyDescent="0.25">
      <c r="B91" s="25" t="s">
        <v>226</v>
      </c>
      <c r="C91" s="312">
        <v>11632034716</v>
      </c>
      <c r="D91" s="312">
        <v>5977334716</v>
      </c>
      <c r="E91" s="312">
        <v>374417739.28999996</v>
      </c>
      <c r="F91" s="312">
        <v>364974197.97999996</v>
      </c>
      <c r="G91" s="312">
        <v>397934642.93000001</v>
      </c>
      <c r="H91" s="312">
        <v>332138793.29000002</v>
      </c>
      <c r="I91" s="312">
        <v>355567172.85000002</v>
      </c>
      <c r="J91" s="312">
        <v>400950367.17000002</v>
      </c>
      <c r="K91" s="312">
        <v>371999923.46000004</v>
      </c>
      <c r="L91" s="312">
        <v>356034658.10999995</v>
      </c>
      <c r="M91" s="312">
        <v>341607468.38999999</v>
      </c>
      <c r="N91" s="312">
        <v>366245466.65999997</v>
      </c>
      <c r="O91" s="312">
        <v>400959938.09999996</v>
      </c>
      <c r="P91" s="312">
        <v>139510282.53</v>
      </c>
      <c r="Q91" s="312">
        <f t="shared" si="14"/>
        <v>4202340650.7600002</v>
      </c>
      <c r="R91" s="118"/>
      <c r="S91" s="118"/>
      <c r="T91" s="118"/>
      <c r="U91" s="118"/>
      <c r="V91" s="118"/>
      <c r="W91" s="118"/>
      <c r="X91" s="118"/>
      <c r="Y91" s="118"/>
      <c r="Z91" s="118"/>
      <c r="AA91" s="118"/>
      <c r="AB91" s="118"/>
      <c r="AC91" s="118"/>
      <c r="AD91" s="118"/>
      <c r="AE91" s="118"/>
    </row>
    <row r="92" spans="2:31" ht="30" x14ac:dyDescent="0.25">
      <c r="B92" s="25" t="s">
        <v>227</v>
      </c>
      <c r="C92" s="301">
        <v>52854406696</v>
      </c>
      <c r="D92" s="301">
        <v>38231293194</v>
      </c>
      <c r="E92" s="312">
        <v>3559830777.6700001</v>
      </c>
      <c r="F92" s="312">
        <v>1472043223.6900001</v>
      </c>
      <c r="G92" s="312">
        <v>4018927626.9400001</v>
      </c>
      <c r="H92" s="312">
        <v>2385818220.8699999</v>
      </c>
      <c r="I92" s="312">
        <v>3941748712.9700003</v>
      </c>
      <c r="J92" s="312">
        <v>2448542224.7800002</v>
      </c>
      <c r="K92" s="312">
        <v>3691797264.8800001</v>
      </c>
      <c r="L92" s="312">
        <v>2027572425.24</v>
      </c>
      <c r="M92" s="312">
        <v>2775333288.9700003</v>
      </c>
      <c r="N92" s="312">
        <v>2948194811.9900002</v>
      </c>
      <c r="O92" s="312">
        <v>3529632759.6999998</v>
      </c>
      <c r="P92" s="312">
        <v>1154945971.8800001</v>
      </c>
      <c r="Q92" s="312">
        <f t="shared" si="14"/>
        <v>33954387309.580009</v>
      </c>
      <c r="R92" s="118"/>
      <c r="S92" s="118"/>
      <c r="T92" s="118"/>
      <c r="U92" s="118"/>
      <c r="V92" s="118"/>
      <c r="W92" s="118"/>
      <c r="X92" s="118"/>
      <c r="Y92" s="118"/>
      <c r="Z92" s="118"/>
      <c r="AA92" s="118"/>
      <c r="AB92" s="118"/>
      <c r="AC92" s="118"/>
      <c r="AD92" s="118"/>
      <c r="AE92" s="118"/>
    </row>
    <row r="93" spans="2:31" x14ac:dyDescent="0.25">
      <c r="B93" s="25" t="s">
        <v>281</v>
      </c>
      <c r="C93" s="16">
        <v>0</v>
      </c>
      <c r="D93" s="301">
        <v>300000</v>
      </c>
      <c r="E93" s="312"/>
      <c r="F93" s="312"/>
      <c r="G93" s="312"/>
      <c r="H93" s="312"/>
      <c r="I93" s="312"/>
      <c r="J93" s="312"/>
      <c r="K93" s="312"/>
      <c r="L93" s="312"/>
      <c r="M93" s="312"/>
      <c r="N93" s="312"/>
      <c r="O93" s="312"/>
      <c r="P93" s="312">
        <f>P94</f>
        <v>300000</v>
      </c>
      <c r="Q93" s="312">
        <f t="shared" si="14"/>
        <v>300000</v>
      </c>
      <c r="R93" s="118"/>
      <c r="S93" s="118"/>
      <c r="T93" s="118"/>
      <c r="U93" s="118"/>
      <c r="V93" s="118"/>
      <c r="W93" s="118"/>
      <c r="X93" s="118"/>
      <c r="Y93" s="118"/>
      <c r="Z93" s="118"/>
      <c r="AA93" s="118"/>
      <c r="AB93" s="118"/>
      <c r="AC93" s="118"/>
      <c r="AD93" s="118"/>
      <c r="AE93" s="118"/>
    </row>
    <row r="94" spans="2:31" x14ac:dyDescent="0.25">
      <c r="B94" s="25" t="s">
        <v>282</v>
      </c>
      <c r="C94" s="16">
        <v>0</v>
      </c>
      <c r="D94" s="301">
        <v>300000</v>
      </c>
      <c r="E94" s="312"/>
      <c r="F94" s="312"/>
      <c r="G94" s="312"/>
      <c r="H94" s="312"/>
      <c r="I94" s="312"/>
      <c r="J94" s="312"/>
      <c r="K94" s="312"/>
      <c r="L94" s="312"/>
      <c r="M94" s="312"/>
      <c r="N94" s="312"/>
      <c r="O94" s="312"/>
      <c r="P94" s="312">
        <v>300000</v>
      </c>
      <c r="Q94" s="312">
        <f t="shared" si="14"/>
        <v>300000</v>
      </c>
      <c r="R94" s="118"/>
      <c r="S94" s="118"/>
      <c r="T94" s="118"/>
      <c r="U94" s="118"/>
      <c r="V94" s="118"/>
      <c r="W94" s="118"/>
      <c r="X94" s="118"/>
      <c r="Y94" s="118"/>
      <c r="Z94" s="118"/>
      <c r="AA94" s="118"/>
      <c r="AB94" s="118"/>
      <c r="AC94" s="118"/>
      <c r="AD94" s="118"/>
      <c r="AE94" s="118"/>
    </row>
    <row r="95" spans="2:31" x14ac:dyDescent="0.25">
      <c r="B95" s="27" t="s">
        <v>272</v>
      </c>
      <c r="C95" s="16">
        <f>C96</f>
        <v>0</v>
      </c>
      <c r="D95" s="16">
        <f>D96</f>
        <v>0</v>
      </c>
      <c r="E95" s="16">
        <f t="shared" ref="E95:P96" si="25">E96</f>
        <v>0</v>
      </c>
      <c r="F95" s="16">
        <f t="shared" si="25"/>
        <v>0</v>
      </c>
      <c r="G95" s="16">
        <f t="shared" si="25"/>
        <v>0</v>
      </c>
      <c r="H95" s="16">
        <f t="shared" si="25"/>
        <v>0</v>
      </c>
      <c r="I95" s="16">
        <f t="shared" si="25"/>
        <v>0</v>
      </c>
      <c r="J95" s="16">
        <f t="shared" si="25"/>
        <v>0</v>
      </c>
      <c r="K95" s="16">
        <f t="shared" si="25"/>
        <v>0</v>
      </c>
      <c r="L95" s="16">
        <f t="shared" si="25"/>
        <v>0</v>
      </c>
      <c r="M95" s="16">
        <f t="shared" si="25"/>
        <v>0</v>
      </c>
      <c r="N95" s="16">
        <f t="shared" si="25"/>
        <v>0</v>
      </c>
      <c r="O95" s="16">
        <f t="shared" si="25"/>
        <v>0</v>
      </c>
      <c r="P95" s="16">
        <f t="shared" si="25"/>
        <v>0</v>
      </c>
      <c r="Q95" s="16">
        <f t="shared" si="14"/>
        <v>0</v>
      </c>
      <c r="Y95" s="118"/>
      <c r="Z95" s="118"/>
      <c r="AA95" s="118"/>
      <c r="AB95" s="118"/>
      <c r="AC95" s="118"/>
      <c r="AD95" s="118"/>
      <c r="AE95" s="118"/>
    </row>
    <row r="96" spans="2:31" x14ac:dyDescent="0.25">
      <c r="B96" s="25" t="s">
        <v>273</v>
      </c>
      <c r="C96" s="17">
        <f>C97</f>
        <v>0</v>
      </c>
      <c r="D96" s="17">
        <f>D97</f>
        <v>0</v>
      </c>
      <c r="E96" s="17">
        <f>E97</f>
        <v>0</v>
      </c>
      <c r="F96" s="17">
        <f t="shared" si="25"/>
        <v>0</v>
      </c>
      <c r="G96" s="17">
        <f t="shared" si="25"/>
        <v>0</v>
      </c>
      <c r="H96" s="17">
        <f t="shared" si="25"/>
        <v>0</v>
      </c>
      <c r="I96" s="17">
        <f t="shared" si="25"/>
        <v>0</v>
      </c>
      <c r="J96" s="17">
        <f t="shared" si="25"/>
        <v>0</v>
      </c>
      <c r="K96" s="17">
        <f t="shared" si="25"/>
        <v>0</v>
      </c>
      <c r="L96" s="17">
        <f t="shared" si="25"/>
        <v>0</v>
      </c>
      <c r="M96" s="17">
        <f t="shared" si="25"/>
        <v>0</v>
      </c>
      <c r="N96" s="17">
        <f t="shared" si="25"/>
        <v>0</v>
      </c>
      <c r="O96" s="17">
        <f t="shared" si="25"/>
        <v>0</v>
      </c>
      <c r="P96" s="17">
        <f t="shared" si="25"/>
        <v>0</v>
      </c>
      <c r="Q96" s="17">
        <f t="shared" si="14"/>
        <v>0</v>
      </c>
      <c r="Y96" s="118"/>
      <c r="Z96" s="118"/>
      <c r="AA96" s="118"/>
      <c r="AB96" s="118"/>
      <c r="AC96" s="118"/>
      <c r="AD96" s="118"/>
      <c r="AE96" s="118"/>
    </row>
    <row r="97" spans="2:31" x14ac:dyDescent="0.25">
      <c r="B97" s="25" t="s">
        <v>274</v>
      </c>
      <c r="C97" s="17">
        <v>0</v>
      </c>
      <c r="D97" s="17">
        <v>0</v>
      </c>
      <c r="E97" s="17">
        <v>0</v>
      </c>
      <c r="F97" s="17">
        <v>0</v>
      </c>
      <c r="G97" s="17">
        <v>0</v>
      </c>
      <c r="H97" s="17">
        <v>0</v>
      </c>
      <c r="I97" s="17">
        <v>0</v>
      </c>
      <c r="J97" s="17">
        <v>0</v>
      </c>
      <c r="K97" s="17">
        <v>0</v>
      </c>
      <c r="L97" s="17">
        <v>0</v>
      </c>
      <c r="M97" s="17">
        <v>0</v>
      </c>
      <c r="N97" s="17">
        <v>0</v>
      </c>
      <c r="O97" s="17">
        <v>0</v>
      </c>
      <c r="P97" s="17">
        <v>0</v>
      </c>
      <c r="Q97" s="17">
        <f t="shared" si="14"/>
        <v>0</v>
      </c>
      <c r="Y97" s="118"/>
      <c r="Z97" s="118"/>
      <c r="AA97" s="118"/>
      <c r="AB97" s="118"/>
      <c r="AC97" s="118"/>
      <c r="AD97" s="118"/>
      <c r="AE97" s="118"/>
    </row>
    <row r="98" spans="2:31" x14ac:dyDescent="0.25">
      <c r="B98" s="155" t="s">
        <v>135</v>
      </c>
      <c r="C98" s="314">
        <f>C73+C78+C95</f>
        <v>156354685798</v>
      </c>
      <c r="D98" s="314">
        <f t="shared" ref="D98:P98" si="26">D73+D78</f>
        <v>156354685798</v>
      </c>
      <c r="E98" s="306">
        <f t="shared" si="26"/>
        <v>5863404136.3000002</v>
      </c>
      <c r="F98" s="306">
        <f t="shared" si="26"/>
        <v>9232534887.0900002</v>
      </c>
      <c r="G98" s="306">
        <f t="shared" si="26"/>
        <v>18155284587.049999</v>
      </c>
      <c r="H98" s="306">
        <f t="shared" si="26"/>
        <v>45424636216.470001</v>
      </c>
      <c r="I98" s="306">
        <f t="shared" si="26"/>
        <v>8514031530.3099995</v>
      </c>
      <c r="J98" s="306">
        <f t="shared" si="26"/>
        <v>4966178609.9000006</v>
      </c>
      <c r="K98" s="306">
        <f t="shared" si="26"/>
        <v>6696401436.6800003</v>
      </c>
      <c r="L98" s="306">
        <f t="shared" si="26"/>
        <v>4158555302.8800001</v>
      </c>
      <c r="M98" s="306">
        <f t="shared" si="26"/>
        <v>6255664392.3999996</v>
      </c>
      <c r="N98" s="306">
        <f t="shared" si="26"/>
        <v>6311008883.3899994</v>
      </c>
      <c r="O98" s="306">
        <f t="shared" si="26"/>
        <v>7727434278.4499998</v>
      </c>
      <c r="P98" s="306">
        <f t="shared" si="26"/>
        <v>18370120133.489998</v>
      </c>
      <c r="Q98" s="306">
        <f>Q78+Q73</f>
        <v>141675254394.41</v>
      </c>
      <c r="R98" s="118"/>
      <c r="S98" s="118"/>
      <c r="T98" s="118"/>
      <c r="Y98" s="118"/>
      <c r="Z98" s="118"/>
      <c r="AA98" s="118"/>
      <c r="AB98" s="118"/>
      <c r="AC98" s="118"/>
      <c r="AD98" s="118"/>
      <c r="AE98" s="118"/>
    </row>
    <row r="99" spans="2:31" x14ac:dyDescent="0.25">
      <c r="B99" s="24"/>
      <c r="C99" s="21"/>
      <c r="D99" s="21"/>
      <c r="E99" s="17"/>
      <c r="F99" s="17"/>
      <c r="G99" s="17"/>
      <c r="H99" s="17"/>
      <c r="I99" s="17"/>
      <c r="J99" s="17"/>
      <c r="K99" s="17"/>
      <c r="L99" s="17"/>
      <c r="M99" s="17"/>
      <c r="N99" s="17"/>
      <c r="O99" s="17"/>
      <c r="P99" s="17"/>
      <c r="Q99" s="17"/>
      <c r="R99" s="118"/>
      <c r="S99" s="118"/>
      <c r="T99" s="118"/>
      <c r="U99" s="118"/>
      <c r="V99" s="118"/>
      <c r="W99" s="118"/>
      <c r="X99" s="118"/>
      <c r="Y99" s="118"/>
      <c r="Z99" s="118"/>
      <c r="AA99" s="118"/>
      <c r="AB99" s="118"/>
      <c r="AC99" s="118"/>
      <c r="AD99" s="118"/>
      <c r="AE99" s="118"/>
    </row>
    <row r="100" spans="2:31" x14ac:dyDescent="0.25">
      <c r="B100" s="155" t="s">
        <v>229</v>
      </c>
      <c r="C100" s="314">
        <f t="shared" ref="C100:P100" si="27">C70+C98</f>
        <v>921810546351</v>
      </c>
      <c r="D100" s="314">
        <f t="shared" si="27"/>
        <v>933795494027.67993</v>
      </c>
      <c r="E100" s="306">
        <f t="shared" si="27"/>
        <v>53915169610.300003</v>
      </c>
      <c r="F100" s="306">
        <f t="shared" si="27"/>
        <v>67864160807.869995</v>
      </c>
      <c r="G100" s="306">
        <f t="shared" si="27"/>
        <v>81590660372.650009</v>
      </c>
      <c r="H100" s="306">
        <f t="shared" si="27"/>
        <v>98839458485.350006</v>
      </c>
      <c r="I100" s="306">
        <f t="shared" si="27"/>
        <v>65189465762.859993</v>
      </c>
      <c r="J100" s="306">
        <f t="shared" si="27"/>
        <v>77927954798.469986</v>
      </c>
      <c r="K100" s="306">
        <f t="shared" si="27"/>
        <v>62682211590.049995</v>
      </c>
      <c r="L100" s="306">
        <f t="shared" si="27"/>
        <v>65411016590.76001</v>
      </c>
      <c r="M100" s="306">
        <f t="shared" si="27"/>
        <v>56781948450.060005</v>
      </c>
      <c r="N100" s="306">
        <f t="shared" si="27"/>
        <v>62995962553.699989</v>
      </c>
      <c r="O100" s="306">
        <f t="shared" si="27"/>
        <v>73966517862.690002</v>
      </c>
      <c r="P100" s="306">
        <f t="shared" si="27"/>
        <v>118777836278.78</v>
      </c>
      <c r="Q100" s="306">
        <f>E100+F100+G100+H100+I100+J100+K100+L100+M100+O100+N100+P100</f>
        <v>885942363163.54004</v>
      </c>
      <c r="R100" s="118"/>
      <c r="S100" s="118"/>
      <c r="T100" s="118"/>
      <c r="U100" s="118"/>
      <c r="V100" s="118"/>
      <c r="W100" s="118"/>
      <c r="X100" s="118"/>
      <c r="Y100" s="118"/>
      <c r="Z100" s="118"/>
      <c r="AA100" s="118"/>
      <c r="AB100" s="118"/>
      <c r="AC100" s="118"/>
      <c r="AD100" s="118"/>
      <c r="AE100" s="118"/>
    </row>
    <row r="101" spans="2:31" x14ac:dyDescent="0.25">
      <c r="B101" s="18" t="s">
        <v>275</v>
      </c>
      <c r="C101" s="20"/>
      <c r="D101" s="20"/>
      <c r="E101" s="18"/>
      <c r="F101" s="18"/>
      <c r="G101" s="18"/>
      <c r="H101" s="18"/>
      <c r="I101" s="18"/>
      <c r="J101" s="18"/>
      <c r="K101" s="18"/>
      <c r="L101" s="18"/>
      <c r="M101" s="18"/>
      <c r="N101" s="18"/>
      <c r="O101" s="18"/>
      <c r="P101" s="18"/>
      <c r="Q101" s="18"/>
      <c r="R101" s="118"/>
      <c r="S101" s="118"/>
      <c r="T101" s="118"/>
      <c r="U101" s="118"/>
      <c r="V101" s="118"/>
      <c r="W101" s="118"/>
      <c r="X101" s="118"/>
      <c r="Y101" s="118"/>
      <c r="AE101" s="118"/>
    </row>
    <row r="102" spans="2:31" x14ac:dyDescent="0.25">
      <c r="B102" s="101" t="s">
        <v>276</v>
      </c>
      <c r="C102" s="102"/>
      <c r="D102" s="102"/>
      <c r="E102" s="121"/>
      <c r="F102" s="121"/>
      <c r="G102" s="121"/>
      <c r="H102" s="121"/>
      <c r="I102" s="121"/>
      <c r="J102" s="121"/>
      <c r="K102" s="121"/>
      <c r="L102" s="121"/>
      <c r="M102" s="121"/>
      <c r="N102" s="121"/>
      <c r="O102" s="121"/>
      <c r="P102" s="121"/>
      <c r="Q102" s="121"/>
      <c r="R102" s="118"/>
      <c r="S102" s="118"/>
      <c r="T102" s="118"/>
      <c r="U102" s="118"/>
      <c r="V102" s="118"/>
      <c r="W102" s="118"/>
      <c r="X102" s="118"/>
      <c r="Y102" s="118"/>
      <c r="AE102" s="118"/>
    </row>
    <row r="103" spans="2:31" x14ac:dyDescent="0.25">
      <c r="B103" s="10" t="s">
        <v>283</v>
      </c>
      <c r="R103" s="118"/>
      <c r="S103" s="118"/>
      <c r="T103" s="118"/>
      <c r="U103" s="118"/>
      <c r="V103" s="118"/>
      <c r="W103" s="118"/>
      <c r="X103" s="118"/>
      <c r="Y103" s="118"/>
      <c r="AE103" s="118"/>
    </row>
    <row r="104" spans="2:31" x14ac:dyDescent="0.25">
      <c r="B104" s="10" t="s">
        <v>238</v>
      </c>
      <c r="E104" s="117"/>
      <c r="F104" s="117"/>
      <c r="G104" s="117"/>
      <c r="H104" s="117"/>
      <c r="I104" s="117"/>
      <c r="J104" s="117"/>
      <c r="K104" s="117"/>
      <c r="L104" s="117"/>
      <c r="M104" s="117"/>
      <c r="N104" s="117"/>
      <c r="O104" s="117"/>
      <c r="P104" s="117"/>
      <c r="Q104" s="117"/>
      <c r="R104" s="118"/>
      <c r="S104" s="118"/>
      <c r="T104" s="118"/>
      <c r="AE104" s="118"/>
    </row>
    <row r="105" spans="2:31" x14ac:dyDescent="0.25">
      <c r="B105" s="10"/>
      <c r="E105" s="117"/>
      <c r="F105" s="117"/>
      <c r="G105" s="117"/>
      <c r="H105" s="117"/>
      <c r="I105" s="117"/>
      <c r="J105" s="117"/>
      <c r="K105" s="117"/>
      <c r="L105" s="117"/>
      <c r="M105" s="117"/>
      <c r="N105" s="117"/>
      <c r="O105" s="117"/>
      <c r="P105" s="117"/>
      <c r="Q105" s="117"/>
      <c r="R105" s="118"/>
    </row>
    <row r="106" spans="2:31" x14ac:dyDescent="0.25">
      <c r="E106" s="117"/>
      <c r="F106" s="117"/>
      <c r="G106" s="117"/>
      <c r="H106" s="117"/>
      <c r="I106" s="117"/>
      <c r="J106" s="117"/>
      <c r="K106" s="117"/>
      <c r="L106" s="117"/>
      <c r="M106" s="117"/>
      <c r="N106" s="117"/>
      <c r="O106" s="117"/>
      <c r="P106" s="117"/>
      <c r="Q106" s="117"/>
      <c r="R106" s="118"/>
    </row>
    <row r="107" spans="2:31" x14ac:dyDescent="0.25">
      <c r="E107" s="118"/>
      <c r="F107" s="118"/>
      <c r="G107" s="118"/>
      <c r="H107" s="118"/>
      <c r="I107" s="118"/>
      <c r="J107" s="118"/>
      <c r="K107" s="118"/>
      <c r="L107" s="118"/>
      <c r="M107" s="118"/>
      <c r="N107" s="118"/>
      <c r="O107" s="118"/>
      <c r="P107" s="118"/>
      <c r="Q107" s="118"/>
      <c r="R107" s="118"/>
    </row>
    <row r="108" spans="2:31" x14ac:dyDescent="0.25">
      <c r="E108" s="117"/>
      <c r="F108" s="117"/>
      <c r="G108" s="117"/>
      <c r="H108" s="117"/>
      <c r="I108" s="117"/>
      <c r="J108" s="117"/>
      <c r="K108" s="117"/>
      <c r="L108" s="117"/>
      <c r="M108" s="117"/>
      <c r="N108" s="117"/>
      <c r="O108" s="117"/>
      <c r="P108" s="117"/>
      <c r="Q108" s="117"/>
      <c r="R108" s="118"/>
    </row>
    <row r="109" spans="2:31" x14ac:dyDescent="0.25">
      <c r="E109" s="117"/>
      <c r="F109" s="117"/>
      <c r="G109" s="117"/>
      <c r="H109" s="117"/>
      <c r="I109" s="117"/>
      <c r="J109" s="117"/>
      <c r="K109" s="117"/>
      <c r="L109" s="117"/>
      <c r="M109" s="117"/>
      <c r="N109" s="117"/>
      <c r="O109" s="117"/>
      <c r="P109" s="117"/>
      <c r="Q109" s="117"/>
    </row>
    <row r="110" spans="2:31" x14ac:dyDescent="0.25">
      <c r="E110" s="117"/>
      <c r="F110" s="117"/>
      <c r="G110" s="117"/>
      <c r="H110" s="117"/>
      <c r="I110" s="117"/>
      <c r="J110" s="117"/>
      <c r="K110" s="117"/>
      <c r="L110" s="117"/>
      <c r="M110" s="117"/>
      <c r="N110" s="117"/>
      <c r="O110" s="117"/>
      <c r="P110" s="117"/>
      <c r="Q110" s="117"/>
    </row>
    <row r="111" spans="2:31" x14ac:dyDescent="0.25">
      <c r="E111" s="117"/>
      <c r="F111" s="117"/>
      <c r="G111" s="117"/>
      <c r="H111" s="117"/>
      <c r="I111" s="117"/>
      <c r="J111" s="117"/>
      <c r="K111" s="117"/>
      <c r="L111" s="117"/>
      <c r="M111" s="117"/>
      <c r="N111" s="117"/>
      <c r="O111" s="117"/>
      <c r="P111" s="117"/>
      <c r="Q111" s="117"/>
    </row>
    <row r="112" spans="2:31" x14ac:dyDescent="0.25">
      <c r="E112" s="117"/>
      <c r="F112" s="117"/>
      <c r="G112" s="117"/>
      <c r="H112" s="117"/>
      <c r="I112" s="117"/>
      <c r="J112" s="117"/>
      <c r="K112" s="117"/>
      <c r="L112" s="117"/>
      <c r="M112" s="117"/>
      <c r="N112" s="117"/>
      <c r="O112" s="117"/>
      <c r="P112" s="117"/>
      <c r="Q112" s="117"/>
    </row>
    <row r="113" spans="5:17" x14ac:dyDescent="0.25">
      <c r="E113" s="117"/>
      <c r="F113" s="117"/>
      <c r="G113" s="117"/>
      <c r="H113" s="117"/>
      <c r="I113" s="117"/>
      <c r="J113" s="117"/>
      <c r="K113" s="117"/>
      <c r="L113" s="117"/>
      <c r="M113" s="117"/>
      <c r="N113" s="117"/>
      <c r="O113" s="117"/>
      <c r="P113" s="117"/>
      <c r="Q113" s="117"/>
    </row>
    <row r="114" spans="5:17" x14ac:dyDescent="0.25">
      <c r="E114" s="117"/>
      <c r="F114" s="117"/>
      <c r="G114" s="117"/>
      <c r="H114" s="117"/>
      <c r="I114" s="117"/>
      <c r="J114" s="117"/>
      <c r="K114" s="117"/>
      <c r="L114" s="117"/>
      <c r="M114" s="117"/>
      <c r="N114" s="117"/>
      <c r="O114" s="117"/>
      <c r="P114" s="117"/>
      <c r="Q114" s="117"/>
    </row>
    <row r="115" spans="5:17" x14ac:dyDescent="0.25">
      <c r="E115" s="117"/>
      <c r="F115" s="117"/>
      <c r="G115" s="117"/>
      <c r="H115" s="117"/>
      <c r="I115" s="117"/>
      <c r="J115" s="117"/>
      <c r="K115" s="117"/>
      <c r="L115" s="117"/>
      <c r="M115" s="117"/>
      <c r="N115" s="117"/>
      <c r="O115" s="117"/>
      <c r="P115" s="117"/>
      <c r="Q115" s="117"/>
    </row>
    <row r="116" spans="5:17" x14ac:dyDescent="0.25">
      <c r="E116" s="117"/>
      <c r="F116" s="117"/>
      <c r="G116" s="117"/>
      <c r="H116" s="117"/>
      <c r="I116" s="117"/>
      <c r="J116" s="117"/>
      <c r="K116" s="117"/>
      <c r="L116" s="117"/>
      <c r="M116" s="117"/>
      <c r="N116" s="117"/>
      <c r="O116" s="117"/>
      <c r="P116" s="117"/>
      <c r="Q116" s="117"/>
    </row>
    <row r="117" spans="5:17" x14ac:dyDescent="0.25">
      <c r="E117" s="117"/>
      <c r="F117" s="117"/>
      <c r="G117" s="117"/>
      <c r="H117" s="117"/>
      <c r="I117" s="117"/>
      <c r="J117" s="117"/>
      <c r="K117" s="117"/>
      <c r="L117" s="117"/>
      <c r="M117" s="117"/>
      <c r="N117" s="117"/>
      <c r="O117" s="117"/>
      <c r="P117" s="117"/>
      <c r="Q117" s="117"/>
    </row>
    <row r="118" spans="5:17" x14ac:dyDescent="0.25">
      <c r="E118" s="117"/>
      <c r="F118" s="117"/>
      <c r="G118" s="117"/>
      <c r="H118" s="117"/>
      <c r="I118" s="117"/>
      <c r="J118" s="117"/>
      <c r="K118" s="117"/>
      <c r="L118" s="117"/>
      <c r="M118" s="117"/>
      <c r="N118" s="117"/>
      <c r="O118" s="117"/>
      <c r="P118" s="117"/>
      <c r="Q118" s="117"/>
    </row>
    <row r="119" spans="5:17" x14ac:dyDescent="0.25">
      <c r="E119" s="117"/>
      <c r="F119" s="117"/>
      <c r="G119" s="117"/>
      <c r="H119" s="117"/>
      <c r="I119" s="117"/>
      <c r="J119" s="117"/>
      <c r="K119" s="117"/>
      <c r="L119" s="117"/>
      <c r="M119" s="117"/>
      <c r="N119" s="117"/>
      <c r="O119" s="117"/>
      <c r="P119" s="117"/>
      <c r="Q119" s="117"/>
    </row>
    <row r="120" spans="5:17" x14ac:dyDescent="0.25">
      <c r="E120" s="117"/>
      <c r="F120" s="117"/>
      <c r="G120" s="117"/>
      <c r="H120" s="117"/>
      <c r="I120" s="117"/>
      <c r="J120" s="117"/>
      <c r="K120" s="117"/>
      <c r="L120" s="117"/>
      <c r="M120" s="117"/>
      <c r="N120" s="117"/>
      <c r="O120" s="117"/>
      <c r="P120" s="117"/>
      <c r="Q120" s="117"/>
    </row>
    <row r="121" spans="5:17" x14ac:dyDescent="0.25">
      <c r="E121" s="117"/>
      <c r="F121" s="117"/>
      <c r="G121" s="117"/>
      <c r="H121" s="117"/>
      <c r="I121" s="117"/>
      <c r="J121" s="117"/>
      <c r="K121" s="117"/>
      <c r="L121" s="117"/>
      <c r="M121" s="117"/>
      <c r="N121" s="117"/>
      <c r="O121" s="117"/>
      <c r="P121" s="117"/>
      <c r="Q121" s="117"/>
    </row>
    <row r="122" spans="5:17" x14ac:dyDescent="0.25">
      <c r="E122" s="117"/>
      <c r="F122" s="117"/>
      <c r="G122" s="117"/>
      <c r="H122" s="117"/>
      <c r="I122" s="117"/>
      <c r="J122" s="117"/>
      <c r="K122" s="117"/>
      <c r="L122" s="117"/>
      <c r="M122" s="117"/>
      <c r="N122" s="117"/>
      <c r="O122" s="117"/>
      <c r="P122" s="117"/>
      <c r="Q122" s="117"/>
    </row>
    <row r="123" spans="5:17" x14ac:dyDescent="0.25">
      <c r="E123" s="117"/>
      <c r="F123" s="117"/>
      <c r="G123" s="117"/>
      <c r="H123" s="117"/>
      <c r="I123" s="117"/>
      <c r="J123" s="117"/>
      <c r="K123" s="117"/>
      <c r="L123" s="117"/>
      <c r="M123" s="117"/>
      <c r="N123" s="117"/>
      <c r="O123" s="117"/>
      <c r="P123" s="117"/>
      <c r="Q123" s="117"/>
    </row>
    <row r="124" spans="5:17" x14ac:dyDescent="0.25">
      <c r="E124" s="117"/>
    </row>
    <row r="125" spans="5:17" x14ac:dyDescent="0.25">
      <c r="E125" s="11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ignoredErrors>
    <ignoredError sqref="C90:D90"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AF73C-A718-486E-A6DB-09A67B85FF12}">
  <sheetPr codeName="Hoja21"/>
  <dimension ref="A2:AI122"/>
  <sheetViews>
    <sheetView showGridLines="0" topLeftCell="B65" zoomScale="90" zoomScaleNormal="90" workbookViewId="0">
      <selection activeCell="Q84" sqref="Q84"/>
    </sheetView>
  </sheetViews>
  <sheetFormatPr defaultColWidth="11.42578125" defaultRowHeight="15" x14ac:dyDescent="0.25"/>
  <cols>
    <col min="1" max="1" width="4.140625" customWidth="1"/>
    <col min="2" max="2" width="103.140625" customWidth="1"/>
    <col min="3" max="4" width="15.28515625" style="3" customWidth="1"/>
    <col min="5" max="16" width="13.42578125"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35" ht="28.5" x14ac:dyDescent="0.25">
      <c r="B2" s="344" t="s">
        <v>0</v>
      </c>
      <c r="C2" s="345"/>
      <c r="D2" s="345"/>
      <c r="E2" s="345"/>
      <c r="F2" s="345"/>
      <c r="G2" s="345"/>
      <c r="H2" s="345"/>
      <c r="I2" s="345"/>
      <c r="J2" s="345"/>
      <c r="K2" s="345"/>
      <c r="L2" s="345"/>
      <c r="M2" s="345"/>
      <c r="N2" s="345"/>
      <c r="O2" s="345"/>
      <c r="P2" s="345"/>
      <c r="Q2" s="345"/>
    </row>
    <row r="3" spans="1:35" ht="21" x14ac:dyDescent="0.25">
      <c r="A3" s="1"/>
      <c r="B3" s="346" t="s">
        <v>1</v>
      </c>
      <c r="C3" s="347"/>
      <c r="D3" s="347"/>
      <c r="E3" s="347"/>
      <c r="F3" s="347"/>
      <c r="G3" s="347"/>
      <c r="H3" s="347"/>
      <c r="I3" s="347"/>
      <c r="J3" s="347"/>
      <c r="K3" s="347"/>
      <c r="L3" s="347"/>
      <c r="M3" s="347"/>
      <c r="N3" s="347"/>
      <c r="O3" s="347"/>
      <c r="P3" s="347"/>
      <c r="Q3" s="347"/>
    </row>
    <row r="4" spans="1:35" ht="15.75" x14ac:dyDescent="0.25">
      <c r="A4" s="1"/>
      <c r="B4" s="348" t="s">
        <v>2</v>
      </c>
      <c r="C4" s="349"/>
      <c r="D4" s="349"/>
      <c r="E4" s="349"/>
      <c r="F4" s="349"/>
      <c r="G4" s="349"/>
      <c r="H4" s="349"/>
      <c r="I4" s="349"/>
      <c r="J4" s="349"/>
      <c r="K4" s="349"/>
      <c r="L4" s="349"/>
      <c r="M4" s="349"/>
      <c r="N4" s="349"/>
      <c r="O4" s="349"/>
      <c r="P4" s="349"/>
      <c r="Q4" s="349"/>
    </row>
    <row r="5" spans="1:35" x14ac:dyDescent="0.25">
      <c r="A5" s="1"/>
      <c r="B5" s="350" t="s">
        <v>3</v>
      </c>
      <c r="C5" s="351"/>
      <c r="D5" s="351"/>
      <c r="E5" s="351"/>
      <c r="F5" s="351"/>
      <c r="G5" s="351"/>
      <c r="H5" s="351"/>
      <c r="I5" s="351"/>
      <c r="J5" s="351"/>
      <c r="K5" s="351"/>
      <c r="L5" s="351"/>
      <c r="M5" s="351"/>
      <c r="N5" s="351"/>
      <c r="O5" s="351"/>
      <c r="P5" s="351"/>
      <c r="Q5" s="351"/>
    </row>
    <row r="6" spans="1:35" x14ac:dyDescent="0.25">
      <c r="A6" s="1"/>
      <c r="B6" s="2" t="s">
        <v>284</v>
      </c>
      <c r="C6" s="5"/>
      <c r="D6" s="5"/>
      <c r="Q6" s="11" t="s">
        <v>5</v>
      </c>
    </row>
    <row r="7" spans="1:35" ht="14.45" customHeight="1" x14ac:dyDescent="0.25">
      <c r="B7" s="352" t="s">
        <v>6</v>
      </c>
      <c r="C7" s="376" t="s">
        <v>285</v>
      </c>
      <c r="D7" s="376" t="s">
        <v>286</v>
      </c>
      <c r="E7" s="355" t="s">
        <v>9</v>
      </c>
      <c r="F7" s="356"/>
      <c r="G7" s="356"/>
      <c r="H7" s="356"/>
      <c r="I7" s="356"/>
      <c r="J7" s="356"/>
      <c r="K7" s="356"/>
      <c r="L7" s="356"/>
      <c r="M7" s="356"/>
      <c r="N7" s="356"/>
      <c r="O7" s="356"/>
      <c r="P7" s="356"/>
      <c r="Q7" s="357"/>
    </row>
    <row r="8" spans="1:35" x14ac:dyDescent="0.25">
      <c r="B8" s="352"/>
      <c r="C8" s="376"/>
      <c r="D8" s="376"/>
      <c r="E8" s="6" t="s">
        <v>10</v>
      </c>
      <c r="F8" s="6" t="s">
        <v>11</v>
      </c>
      <c r="G8" s="6" t="s">
        <v>12</v>
      </c>
      <c r="H8" s="6" t="s">
        <v>13</v>
      </c>
      <c r="I8" s="6" t="s">
        <v>14</v>
      </c>
      <c r="J8" s="6" t="s">
        <v>15</v>
      </c>
      <c r="K8" s="6" t="s">
        <v>16</v>
      </c>
      <c r="L8" s="6" t="s">
        <v>17</v>
      </c>
      <c r="M8" s="6" t="s">
        <v>243</v>
      </c>
      <c r="N8" s="6" t="s">
        <v>19</v>
      </c>
      <c r="O8" s="6" t="s">
        <v>20</v>
      </c>
      <c r="P8" s="6" t="s">
        <v>21</v>
      </c>
      <c r="Q8" s="14" t="s">
        <v>22</v>
      </c>
    </row>
    <row r="9" spans="1:35" x14ac:dyDescent="0.25">
      <c r="B9" s="23" t="s">
        <v>139</v>
      </c>
      <c r="C9" s="124">
        <f t="shared" ref="C9:P9" si="0">SUM(C10:C14)</f>
        <v>210380183942</v>
      </c>
      <c r="D9" s="124">
        <f t="shared" si="0"/>
        <v>220739222020.36002</v>
      </c>
      <c r="E9" s="124">
        <f t="shared" si="0"/>
        <v>15941484965.529999</v>
      </c>
      <c r="F9" s="124">
        <f t="shared" si="0"/>
        <v>16853923761.869999</v>
      </c>
      <c r="G9" s="124">
        <f t="shared" si="0"/>
        <v>17103171871.839998</v>
      </c>
      <c r="H9" s="124">
        <f t="shared" si="0"/>
        <v>16710397893.059998</v>
      </c>
      <c r="I9" s="124">
        <f t="shared" si="0"/>
        <v>17173067031.589998</v>
      </c>
      <c r="J9" s="124">
        <f t="shared" si="0"/>
        <v>17315877038.619999</v>
      </c>
      <c r="K9" s="124">
        <f t="shared" si="0"/>
        <v>17631875271.810001</v>
      </c>
      <c r="L9" s="124">
        <f t="shared" si="0"/>
        <v>16567570925.459999</v>
      </c>
      <c r="M9" s="124">
        <f t="shared" si="0"/>
        <v>16448950818.199997</v>
      </c>
      <c r="N9" s="124">
        <f t="shared" si="0"/>
        <v>16443129126.069998</v>
      </c>
      <c r="O9" s="124">
        <f t="shared" si="0"/>
        <v>24706628296.899998</v>
      </c>
      <c r="P9" s="124">
        <f t="shared" si="0"/>
        <v>23918046866.609989</v>
      </c>
      <c r="Q9" s="124">
        <f t="shared" ref="Q9:Q71" si="1">E9+F9+G9+H9+I9+J9+K9+L9+M9+O9+N9+P9</f>
        <v>216814123867.55997</v>
      </c>
      <c r="R9" s="3"/>
      <c r="S9" s="3"/>
      <c r="T9" s="3"/>
      <c r="U9" s="3"/>
      <c r="V9" s="3"/>
      <c r="W9" s="3"/>
      <c r="X9" s="3"/>
      <c r="Y9" s="118"/>
      <c r="Z9" s="118"/>
      <c r="AA9" s="118"/>
      <c r="AB9" s="118"/>
      <c r="AC9" s="118"/>
      <c r="AD9" s="118"/>
      <c r="AE9" s="118"/>
      <c r="AF9" s="118"/>
      <c r="AG9" s="118"/>
      <c r="AH9" s="118"/>
      <c r="AI9" s="118"/>
    </row>
    <row r="10" spans="1:35" x14ac:dyDescent="0.25">
      <c r="B10" s="24" t="s">
        <v>140</v>
      </c>
      <c r="C10" s="125">
        <v>173903911104</v>
      </c>
      <c r="D10" s="125">
        <v>178074284689.17999</v>
      </c>
      <c r="E10" s="123">
        <v>13060210894.899998</v>
      </c>
      <c r="F10" s="123">
        <v>14018362057.679998</v>
      </c>
      <c r="G10" s="123">
        <v>13949548975.809998</v>
      </c>
      <c r="H10" s="123">
        <v>13847721708.319998</v>
      </c>
      <c r="I10" s="123">
        <v>13824718851.759998</v>
      </c>
      <c r="J10" s="123">
        <v>14082373692.799999</v>
      </c>
      <c r="K10" s="123">
        <v>13471290373.960003</v>
      </c>
      <c r="L10" s="125">
        <v>13453127855.050001</v>
      </c>
      <c r="M10" s="125">
        <v>12983626889.989998</v>
      </c>
      <c r="N10" s="125">
        <v>13188041268.719997</v>
      </c>
      <c r="O10" s="125">
        <v>21431317582.589996</v>
      </c>
      <c r="P10" s="125">
        <v>18140666673.399994</v>
      </c>
      <c r="Q10" s="125">
        <f t="shared" si="1"/>
        <v>175451006824.97998</v>
      </c>
      <c r="R10" s="119"/>
      <c r="S10" s="3"/>
      <c r="T10" s="3"/>
      <c r="U10" s="3"/>
      <c r="V10" s="3"/>
      <c r="W10" s="3"/>
      <c r="X10" s="3"/>
      <c r="Y10" s="118"/>
      <c r="Z10" s="118"/>
      <c r="AA10" s="118"/>
      <c r="AB10" s="118"/>
      <c r="AC10" s="118"/>
      <c r="AD10" s="118"/>
      <c r="AE10" s="118"/>
    </row>
    <row r="11" spans="1:35" x14ac:dyDescent="0.25">
      <c r="B11" s="24" t="s">
        <v>141</v>
      </c>
      <c r="C11" s="125">
        <v>11633383233</v>
      </c>
      <c r="D11" s="125">
        <v>16216952483.110003</v>
      </c>
      <c r="E11" s="123">
        <v>866471561.58000004</v>
      </c>
      <c r="F11" s="123">
        <v>700536276.95000005</v>
      </c>
      <c r="G11" s="123">
        <v>1027497642.84</v>
      </c>
      <c r="H11" s="123">
        <v>753535498.89999998</v>
      </c>
      <c r="I11" s="123">
        <v>1228696056.24</v>
      </c>
      <c r="J11" s="123">
        <v>1105406512.5899999</v>
      </c>
      <c r="K11" s="123">
        <v>1404681067.1400001</v>
      </c>
      <c r="L11" s="123">
        <v>1031847489.3300002</v>
      </c>
      <c r="M11" s="123">
        <v>1435588376.71</v>
      </c>
      <c r="N11" s="123">
        <v>1194504357.5</v>
      </c>
      <c r="O11" s="123">
        <v>1239335746.3399999</v>
      </c>
      <c r="P11" s="123">
        <v>3521322384.7399998</v>
      </c>
      <c r="Q11" s="123">
        <f t="shared" si="1"/>
        <v>15509422970.860001</v>
      </c>
      <c r="R11" s="3"/>
      <c r="S11" s="3"/>
      <c r="T11" s="3"/>
      <c r="U11" s="3"/>
      <c r="V11" s="3"/>
      <c r="W11" s="3"/>
      <c r="X11" s="3"/>
      <c r="Y11" s="118"/>
      <c r="Z11" s="118"/>
      <c r="AA11" s="118"/>
      <c r="AB11" s="118"/>
      <c r="AC11" s="118"/>
      <c r="AD11" s="118"/>
      <c r="AE11" s="118"/>
    </row>
    <row r="12" spans="1:35" x14ac:dyDescent="0.25">
      <c r="B12" s="24" t="s">
        <v>142</v>
      </c>
      <c r="C12" s="125">
        <v>1735515362</v>
      </c>
      <c r="D12" s="125">
        <v>2236318800.5</v>
      </c>
      <c r="E12" s="123">
        <v>127053624.82000001</v>
      </c>
      <c r="F12" s="123">
        <v>127239402.94</v>
      </c>
      <c r="G12" s="123">
        <v>128884107.95</v>
      </c>
      <c r="H12" s="123">
        <v>130010349.54000001</v>
      </c>
      <c r="I12" s="123">
        <v>133450483.44000001</v>
      </c>
      <c r="J12" s="123">
        <v>137346422.75</v>
      </c>
      <c r="K12" s="123">
        <v>788179450.76999998</v>
      </c>
      <c r="L12" s="123">
        <v>135169709.22</v>
      </c>
      <c r="M12" s="123">
        <v>131523354.68000001</v>
      </c>
      <c r="N12" s="123">
        <v>110103382.43000001</v>
      </c>
      <c r="O12" s="123">
        <v>102963233.49000001</v>
      </c>
      <c r="P12" s="123">
        <v>102258413.68000001</v>
      </c>
      <c r="Q12" s="123">
        <f t="shared" si="1"/>
        <v>2154181935.71</v>
      </c>
      <c r="R12" s="3"/>
      <c r="S12" s="3"/>
      <c r="T12" s="3"/>
      <c r="U12" s="3"/>
      <c r="V12" s="3"/>
      <c r="W12" s="3"/>
      <c r="X12" s="3"/>
      <c r="Y12" s="118"/>
      <c r="Z12" s="118"/>
      <c r="AA12" s="118"/>
      <c r="AB12" s="118"/>
      <c r="AC12" s="118"/>
      <c r="AD12" s="118"/>
      <c r="AE12" s="118"/>
    </row>
    <row r="13" spans="1:35" x14ac:dyDescent="0.25">
      <c r="B13" s="24" t="s">
        <v>143</v>
      </c>
      <c r="C13" s="125">
        <v>500629415</v>
      </c>
      <c r="D13" s="125">
        <v>401362693.00999999</v>
      </c>
      <c r="E13" s="123">
        <v>24610910.200000003</v>
      </c>
      <c r="F13" s="123">
        <v>24912576.240000002</v>
      </c>
      <c r="G13" s="123">
        <v>24978910.240000002</v>
      </c>
      <c r="H13" s="123">
        <v>25305910.240000002</v>
      </c>
      <c r="I13" s="123">
        <v>25507452.240000002</v>
      </c>
      <c r="J13" s="123">
        <v>26167264.129999999</v>
      </c>
      <c r="K13" s="123">
        <v>31859714.129999999</v>
      </c>
      <c r="L13" s="123">
        <v>27657464.129999999</v>
      </c>
      <c r="M13" s="123">
        <v>25647214.129999999</v>
      </c>
      <c r="N13" s="123">
        <v>61920411.949999996</v>
      </c>
      <c r="O13" s="123">
        <v>37049585.950000003</v>
      </c>
      <c r="P13" s="123">
        <v>33396230.010000002</v>
      </c>
      <c r="Q13" s="123">
        <f t="shared" si="1"/>
        <v>369013643.58999997</v>
      </c>
      <c r="R13" s="3"/>
      <c r="S13" s="3"/>
      <c r="T13" s="3"/>
      <c r="U13" s="3"/>
      <c r="V13" s="3"/>
      <c r="W13" s="3"/>
      <c r="X13" s="3"/>
      <c r="Y13" s="118"/>
      <c r="Z13" s="118"/>
      <c r="AA13" s="118"/>
      <c r="AB13" s="118"/>
      <c r="AC13" s="118"/>
      <c r="AD13" s="118"/>
      <c r="AE13" s="118"/>
    </row>
    <row r="14" spans="1:35" x14ac:dyDescent="0.25">
      <c r="B14" s="24" t="s">
        <v>144</v>
      </c>
      <c r="C14" s="125">
        <v>22606744828</v>
      </c>
      <c r="D14" s="125">
        <v>23810303354.560001</v>
      </c>
      <c r="E14" s="123">
        <v>1863137974.0299997</v>
      </c>
      <c r="F14" s="123">
        <v>1982873448.0599999</v>
      </c>
      <c r="G14" s="123">
        <v>1972262234.9999995</v>
      </c>
      <c r="H14" s="123">
        <v>1953824426.0600002</v>
      </c>
      <c r="I14" s="123">
        <v>1960694187.9100001</v>
      </c>
      <c r="J14" s="123">
        <v>1964583146.3500001</v>
      </c>
      <c r="K14" s="123">
        <v>1935864665.8099999</v>
      </c>
      <c r="L14" s="123">
        <v>1919768407.7300003</v>
      </c>
      <c r="M14" s="123">
        <v>1872564982.6900001</v>
      </c>
      <c r="N14" s="123">
        <v>1888559705.47</v>
      </c>
      <c r="O14" s="123">
        <v>1895962148.53</v>
      </c>
      <c r="P14" s="123">
        <v>2120403164.7799997</v>
      </c>
      <c r="Q14" s="123">
        <f t="shared" si="1"/>
        <v>23330498492.419998</v>
      </c>
      <c r="R14" s="3"/>
      <c r="S14" s="3"/>
      <c r="T14" s="3"/>
      <c r="U14" s="3"/>
      <c r="V14" s="3"/>
      <c r="W14" s="3"/>
      <c r="X14" s="3"/>
      <c r="Y14" s="118"/>
      <c r="Z14" s="118"/>
      <c r="AA14" s="118"/>
      <c r="AB14" s="118"/>
      <c r="AC14" s="118"/>
      <c r="AD14" s="118"/>
      <c r="AE14" s="118"/>
    </row>
    <row r="15" spans="1:35" x14ac:dyDescent="0.25">
      <c r="B15" s="23" t="s">
        <v>145</v>
      </c>
      <c r="C15" s="124">
        <f t="shared" ref="C15:P15" si="2">SUM(C16:C24)</f>
        <v>71403741470</v>
      </c>
      <c r="D15" s="124">
        <f t="shared" si="2"/>
        <v>67373896927.470001</v>
      </c>
      <c r="E15" s="124">
        <f t="shared" si="2"/>
        <v>3468541862.3400002</v>
      </c>
      <c r="F15" s="124">
        <f t="shared" si="2"/>
        <v>6626181463.1800003</v>
      </c>
      <c r="G15" s="124">
        <f t="shared" si="2"/>
        <v>4779786125.1499996</v>
      </c>
      <c r="H15" s="124">
        <f t="shared" si="2"/>
        <v>2657336796.9000001</v>
      </c>
      <c r="I15" s="124">
        <f t="shared" si="2"/>
        <v>4159509341.2799997</v>
      </c>
      <c r="J15" s="124">
        <f t="shared" si="2"/>
        <v>4058315734.9699998</v>
      </c>
      <c r="K15" s="124">
        <f t="shared" si="2"/>
        <v>7738734139.3900003</v>
      </c>
      <c r="L15" s="124">
        <f t="shared" si="2"/>
        <v>4366995707.4499998</v>
      </c>
      <c r="M15" s="124">
        <f t="shared" si="2"/>
        <v>3194092905.6499996</v>
      </c>
      <c r="N15" s="124">
        <f t="shared" si="2"/>
        <v>3200807423.3500004</v>
      </c>
      <c r="O15" s="124">
        <f t="shared" si="2"/>
        <v>4524229336.7600002</v>
      </c>
      <c r="P15" s="124">
        <f t="shared" si="2"/>
        <v>8609890296.789999</v>
      </c>
      <c r="Q15" s="124">
        <f t="shared" si="1"/>
        <v>57384421133.209999</v>
      </c>
      <c r="R15" s="3"/>
      <c r="S15" s="3"/>
      <c r="T15" s="3"/>
      <c r="U15" s="3"/>
      <c r="V15" s="3"/>
      <c r="W15" s="3"/>
      <c r="X15" s="3"/>
      <c r="Y15" s="118"/>
      <c r="Z15" s="118"/>
      <c r="AA15" s="118"/>
      <c r="AB15" s="118"/>
      <c r="AC15" s="118"/>
      <c r="AD15" s="118"/>
      <c r="AE15" s="118"/>
    </row>
    <row r="16" spans="1:35" x14ac:dyDescent="0.25">
      <c r="B16" s="24" t="s">
        <v>146</v>
      </c>
      <c r="C16" s="125">
        <v>6398664853</v>
      </c>
      <c r="D16" s="125">
        <v>6520381396.3000011</v>
      </c>
      <c r="E16" s="125">
        <v>321564212.24000001</v>
      </c>
      <c r="F16" s="125">
        <v>730858608.48000014</v>
      </c>
      <c r="G16" s="125">
        <v>525778891.88</v>
      </c>
      <c r="H16" s="125">
        <v>247024438.89999998</v>
      </c>
      <c r="I16" s="125">
        <v>467947688.54000002</v>
      </c>
      <c r="J16" s="125">
        <v>519160485.28000003</v>
      </c>
      <c r="K16" s="125">
        <v>521402391.44000006</v>
      </c>
      <c r="L16" s="125">
        <v>412963231.01999998</v>
      </c>
      <c r="M16" s="125">
        <v>495393327.94999993</v>
      </c>
      <c r="N16" s="125">
        <v>511160449.75000006</v>
      </c>
      <c r="O16" s="125">
        <v>508654255.91000003</v>
      </c>
      <c r="P16" s="125">
        <v>710065928.79000008</v>
      </c>
      <c r="Q16" s="125">
        <f t="shared" si="1"/>
        <v>5971973910.1800003</v>
      </c>
      <c r="R16" s="3"/>
      <c r="S16" s="3"/>
      <c r="T16" s="3"/>
      <c r="U16" s="3"/>
      <c r="V16" s="3"/>
      <c r="W16" s="3"/>
      <c r="X16" s="3"/>
      <c r="Y16" s="118"/>
      <c r="Z16" s="118"/>
      <c r="AA16" s="118"/>
      <c r="AB16" s="118"/>
      <c r="AC16" s="118"/>
      <c r="AD16" s="118"/>
      <c r="AE16" s="118"/>
    </row>
    <row r="17" spans="2:31" x14ac:dyDescent="0.25">
      <c r="B17" s="24" t="s">
        <v>147</v>
      </c>
      <c r="C17" s="125">
        <v>6198182096</v>
      </c>
      <c r="D17" s="125">
        <v>6188388883.6400023</v>
      </c>
      <c r="E17" s="125">
        <v>227668879.69999999</v>
      </c>
      <c r="F17" s="125">
        <v>572942764.22000003</v>
      </c>
      <c r="G17" s="125">
        <v>478825600.31000006</v>
      </c>
      <c r="H17" s="125">
        <v>151029958.80000001</v>
      </c>
      <c r="I17" s="125">
        <v>357274085.87</v>
      </c>
      <c r="J17" s="125">
        <v>767919063.83000004</v>
      </c>
      <c r="K17" s="125">
        <v>1218856631.1200001</v>
      </c>
      <c r="L17" s="125">
        <v>538570019.93000007</v>
      </c>
      <c r="M17" s="125">
        <v>61784177.079999998</v>
      </c>
      <c r="N17" s="125">
        <v>58846351.050000004</v>
      </c>
      <c r="O17" s="125">
        <v>357659933.21999985</v>
      </c>
      <c r="P17" s="125">
        <v>785140230.92999983</v>
      </c>
      <c r="Q17" s="125">
        <f t="shared" si="1"/>
        <v>5576517696.0600014</v>
      </c>
      <c r="R17" s="3"/>
      <c r="S17" s="3"/>
      <c r="T17" s="3"/>
      <c r="U17" s="3"/>
      <c r="V17" s="3"/>
      <c r="W17" s="3"/>
      <c r="X17" s="3"/>
      <c r="Y17" s="118"/>
      <c r="Z17" s="118"/>
      <c r="AA17" s="118"/>
      <c r="AB17" s="118"/>
      <c r="AC17" s="118"/>
      <c r="AD17" s="118"/>
      <c r="AE17" s="118"/>
    </row>
    <row r="18" spans="2:31" x14ac:dyDescent="0.25">
      <c r="B18" s="24" t="s">
        <v>148</v>
      </c>
      <c r="C18" s="125">
        <v>4139945269</v>
      </c>
      <c r="D18" s="125">
        <v>2850163683.9299998</v>
      </c>
      <c r="E18" s="125">
        <v>187198900.90000001</v>
      </c>
      <c r="F18" s="125">
        <v>242822318.87</v>
      </c>
      <c r="G18" s="125">
        <v>327910618.33999997</v>
      </c>
      <c r="H18" s="125">
        <v>181515990.17000002</v>
      </c>
      <c r="I18" s="125">
        <v>186048897.78</v>
      </c>
      <c r="J18" s="125">
        <v>219458936.74000001</v>
      </c>
      <c r="K18" s="125">
        <v>319605747.47999996</v>
      </c>
      <c r="L18" s="125">
        <v>150121504.22</v>
      </c>
      <c r="M18" s="125">
        <v>143072330.38999999</v>
      </c>
      <c r="N18" s="125">
        <v>134959308.13</v>
      </c>
      <c r="O18" s="125">
        <v>111714240.52</v>
      </c>
      <c r="P18" s="125">
        <v>234959147.32000002</v>
      </c>
      <c r="Q18" s="125">
        <f t="shared" si="1"/>
        <v>2439387940.8600001</v>
      </c>
      <c r="R18" s="3"/>
      <c r="S18" s="3"/>
      <c r="T18" s="3"/>
      <c r="U18" s="3"/>
      <c r="V18" s="3"/>
      <c r="W18" s="3"/>
      <c r="X18" s="3"/>
      <c r="Y18" s="118"/>
      <c r="Z18" s="118"/>
      <c r="AA18" s="118"/>
      <c r="AB18" s="118"/>
      <c r="AC18" s="118"/>
      <c r="AD18" s="118"/>
      <c r="AE18" s="118"/>
    </row>
    <row r="19" spans="2:31" x14ac:dyDescent="0.25">
      <c r="B19" s="24" t="s">
        <v>149</v>
      </c>
      <c r="C19" s="125">
        <v>2031525534</v>
      </c>
      <c r="D19" s="125">
        <v>1229827487.9099998</v>
      </c>
      <c r="E19" s="125">
        <v>73544683.329999983</v>
      </c>
      <c r="F19" s="125">
        <v>57866080.779999994</v>
      </c>
      <c r="G19" s="125">
        <v>140094032.92000002</v>
      </c>
      <c r="H19" s="125">
        <v>74569536.420000002</v>
      </c>
      <c r="I19" s="125">
        <v>53270206.139999993</v>
      </c>
      <c r="J19" s="125">
        <v>89369032.600000009</v>
      </c>
      <c r="K19" s="125">
        <v>112313550.94</v>
      </c>
      <c r="L19" s="125">
        <v>21360145.32</v>
      </c>
      <c r="M19" s="125">
        <v>29673168.339999996</v>
      </c>
      <c r="N19" s="125">
        <v>46729615.769999996</v>
      </c>
      <c r="O19" s="125">
        <v>51951408.129999995</v>
      </c>
      <c r="P19" s="125">
        <v>103204222.59</v>
      </c>
      <c r="Q19" s="125">
        <f t="shared" si="1"/>
        <v>853945683.28000009</v>
      </c>
      <c r="R19" s="3"/>
      <c r="S19" s="3"/>
      <c r="T19" s="3"/>
      <c r="U19" s="3"/>
      <c r="V19" s="3"/>
      <c r="W19" s="3"/>
      <c r="X19" s="3"/>
      <c r="Y19" s="118"/>
      <c r="Z19" s="118"/>
      <c r="AA19" s="118"/>
      <c r="AB19" s="118"/>
      <c r="AC19" s="118"/>
      <c r="AD19" s="118"/>
      <c r="AE19" s="118"/>
    </row>
    <row r="20" spans="2:31" x14ac:dyDescent="0.25">
      <c r="B20" s="24" t="s">
        <v>150</v>
      </c>
      <c r="C20" s="125">
        <v>5036202473</v>
      </c>
      <c r="D20" s="125">
        <v>5327384719.5999975</v>
      </c>
      <c r="E20" s="125">
        <v>308817071.15999997</v>
      </c>
      <c r="F20" s="125">
        <v>450481467.42000002</v>
      </c>
      <c r="G20" s="125">
        <v>399074652.75999999</v>
      </c>
      <c r="H20" s="125">
        <v>398340790.19999999</v>
      </c>
      <c r="I20" s="125">
        <v>423784995.19</v>
      </c>
      <c r="J20" s="125">
        <v>472060874.20999992</v>
      </c>
      <c r="K20" s="125">
        <v>541242667.82999992</v>
      </c>
      <c r="L20" s="125">
        <v>373535585.52999991</v>
      </c>
      <c r="M20" s="125">
        <v>276575942.97999996</v>
      </c>
      <c r="N20" s="125">
        <v>360889499.66000003</v>
      </c>
      <c r="O20" s="125">
        <v>346368777.39999998</v>
      </c>
      <c r="P20" s="125">
        <v>491240539.74999994</v>
      </c>
      <c r="Q20" s="125">
        <f t="shared" si="1"/>
        <v>4842412864.0900002</v>
      </c>
      <c r="R20" s="3"/>
      <c r="S20" s="3"/>
      <c r="T20" s="3"/>
      <c r="U20" s="3"/>
      <c r="V20" s="3"/>
      <c r="W20" s="3"/>
      <c r="X20" s="3"/>
      <c r="Y20" s="118"/>
      <c r="Z20" s="118"/>
      <c r="AA20" s="118"/>
      <c r="AB20" s="118"/>
      <c r="AC20" s="118"/>
      <c r="AD20" s="118"/>
      <c r="AE20" s="118"/>
    </row>
    <row r="21" spans="2:31" x14ac:dyDescent="0.25">
      <c r="B21" s="24" t="s">
        <v>151</v>
      </c>
      <c r="C21" s="125">
        <v>3887040751</v>
      </c>
      <c r="D21" s="125">
        <v>3914751654.6500001</v>
      </c>
      <c r="E21" s="125">
        <v>341522259.88999999</v>
      </c>
      <c r="F21" s="125">
        <v>232975870.28999996</v>
      </c>
      <c r="G21" s="125">
        <v>419042018.63</v>
      </c>
      <c r="H21" s="125">
        <v>176507927.34</v>
      </c>
      <c r="I21" s="125">
        <v>228341835.80000001</v>
      </c>
      <c r="J21" s="125">
        <v>416506403</v>
      </c>
      <c r="K21" s="125">
        <v>336512559.06999999</v>
      </c>
      <c r="L21" s="125">
        <v>199771788.89000002</v>
      </c>
      <c r="M21" s="125">
        <v>251331856.04000002</v>
      </c>
      <c r="N21" s="125">
        <v>282948625.29000008</v>
      </c>
      <c r="O21" s="125">
        <v>318394944.78999996</v>
      </c>
      <c r="P21" s="125">
        <v>420075288.25999999</v>
      </c>
      <c r="Q21" s="125">
        <f t="shared" si="1"/>
        <v>3623931377.29</v>
      </c>
      <c r="R21" s="3"/>
      <c r="S21" s="3"/>
      <c r="T21" s="3"/>
      <c r="U21" s="3"/>
      <c r="V21" s="3"/>
      <c r="W21" s="3"/>
      <c r="X21" s="3"/>
      <c r="Y21" s="118"/>
      <c r="Z21" s="118"/>
      <c r="AA21" s="118"/>
      <c r="AB21" s="118"/>
      <c r="AC21" s="118"/>
      <c r="AD21" s="118"/>
      <c r="AE21" s="118"/>
    </row>
    <row r="22" spans="2:31" x14ac:dyDescent="0.25">
      <c r="B22" s="24" t="s">
        <v>152</v>
      </c>
      <c r="C22" s="125">
        <v>4907651870</v>
      </c>
      <c r="D22" s="125">
        <v>4018026390.3899999</v>
      </c>
      <c r="E22" s="125">
        <v>76445751.939999998</v>
      </c>
      <c r="F22" s="125">
        <v>120575845.21999998</v>
      </c>
      <c r="G22" s="125">
        <v>410285507.42999983</v>
      </c>
      <c r="H22" s="125">
        <v>110752160.40999998</v>
      </c>
      <c r="I22" s="125">
        <v>284646639.98000002</v>
      </c>
      <c r="J22" s="125">
        <v>283022195.18000001</v>
      </c>
      <c r="K22" s="125">
        <v>300817281.2100001</v>
      </c>
      <c r="L22" s="125">
        <v>277311016.81000012</v>
      </c>
      <c r="M22" s="125">
        <v>82049504.550000012</v>
      </c>
      <c r="N22" s="125">
        <v>228518108.02999994</v>
      </c>
      <c r="O22" s="125">
        <v>126549526.91000001</v>
      </c>
      <c r="P22" s="125">
        <v>676183692.60999978</v>
      </c>
      <c r="Q22" s="125">
        <f t="shared" si="1"/>
        <v>2977157230.2799997</v>
      </c>
      <c r="R22" s="3"/>
      <c r="S22" s="3"/>
      <c r="T22" s="3"/>
      <c r="U22" s="3"/>
      <c r="V22" s="3"/>
      <c r="W22" s="3"/>
      <c r="X22" s="3"/>
      <c r="Y22" s="118"/>
      <c r="Z22" s="118"/>
      <c r="AA22" s="118"/>
      <c r="AB22" s="118"/>
      <c r="AC22" s="118"/>
      <c r="AD22" s="118"/>
      <c r="AE22" s="118"/>
    </row>
    <row r="23" spans="2:31" x14ac:dyDescent="0.25">
      <c r="B23" s="24" t="s">
        <v>153</v>
      </c>
      <c r="C23" s="125">
        <v>14294944304</v>
      </c>
      <c r="D23" s="125">
        <v>12110348527.969997</v>
      </c>
      <c r="E23" s="125">
        <v>259245732.23999998</v>
      </c>
      <c r="F23" s="125">
        <v>655257680.26999998</v>
      </c>
      <c r="G23" s="125">
        <v>631324878.84999979</v>
      </c>
      <c r="H23" s="125">
        <v>447129417.86999995</v>
      </c>
      <c r="I23" s="125">
        <v>277816096.35000002</v>
      </c>
      <c r="J23" s="125">
        <v>838294015.92000008</v>
      </c>
      <c r="K23" s="125">
        <v>882347692.47000003</v>
      </c>
      <c r="L23" s="125">
        <v>364695741.23999995</v>
      </c>
      <c r="M23" s="125">
        <v>174644059.86000001</v>
      </c>
      <c r="N23" s="125">
        <v>277457936.95999998</v>
      </c>
      <c r="O23" s="125">
        <v>286276723.67000002</v>
      </c>
      <c r="P23" s="125">
        <v>1535192301.9199998</v>
      </c>
      <c r="Q23" s="125">
        <f t="shared" si="1"/>
        <v>6629682277.6199989</v>
      </c>
      <c r="R23" s="3"/>
      <c r="S23" s="3"/>
      <c r="T23" s="3"/>
      <c r="U23" s="3"/>
      <c r="V23" s="3"/>
      <c r="W23" s="3"/>
      <c r="X23" s="3"/>
      <c r="Y23" s="118"/>
      <c r="Z23" s="118"/>
      <c r="AA23" s="118"/>
      <c r="AB23" s="118"/>
      <c r="AC23" s="118"/>
      <c r="AD23" s="118"/>
      <c r="AE23" s="118"/>
    </row>
    <row r="24" spans="2:31" x14ac:dyDescent="0.25">
      <c r="B24" s="24" t="s">
        <v>244</v>
      </c>
      <c r="C24" s="125">
        <v>24509584320</v>
      </c>
      <c r="D24" s="125">
        <v>25214624183.079998</v>
      </c>
      <c r="E24" s="125">
        <v>1672534370.9400001</v>
      </c>
      <c r="F24" s="125">
        <v>3562400827.6300001</v>
      </c>
      <c r="G24" s="125">
        <v>1447449924.0299997</v>
      </c>
      <c r="H24" s="125">
        <v>870466576.79000008</v>
      </c>
      <c r="I24" s="125">
        <v>1880378895.6299999</v>
      </c>
      <c r="J24" s="125">
        <v>452524728.20999992</v>
      </c>
      <c r="K24" s="125">
        <v>3505635617.8299999</v>
      </c>
      <c r="L24" s="125">
        <v>2028666674.49</v>
      </c>
      <c r="M24" s="125">
        <v>1679568538.4599998</v>
      </c>
      <c r="N24" s="125">
        <v>1299297528.71</v>
      </c>
      <c r="O24" s="125">
        <v>2416659526.21</v>
      </c>
      <c r="P24" s="125">
        <v>3653828944.6200004</v>
      </c>
      <c r="Q24" s="125">
        <f t="shared" si="1"/>
        <v>24469412153.549995</v>
      </c>
      <c r="S24" s="3"/>
      <c r="T24" s="3"/>
      <c r="U24" s="3"/>
      <c r="V24" s="3"/>
      <c r="W24" s="3"/>
      <c r="X24" s="3"/>
      <c r="Y24" s="118"/>
      <c r="Z24" s="118"/>
      <c r="AA24" s="118"/>
      <c r="AB24" s="118"/>
      <c r="AC24" s="118"/>
      <c r="AD24" s="118"/>
      <c r="AE24" s="118"/>
    </row>
    <row r="25" spans="2:31" x14ac:dyDescent="0.25">
      <c r="B25" s="23" t="s">
        <v>154</v>
      </c>
      <c r="C25" s="124">
        <f t="shared" ref="C25:P25" si="3">SUM(C26:C34)</f>
        <v>44727675730</v>
      </c>
      <c r="D25" s="124">
        <f t="shared" si="3"/>
        <v>54017585244.800003</v>
      </c>
      <c r="E25" s="124">
        <f t="shared" si="3"/>
        <v>3356621149.7200003</v>
      </c>
      <c r="F25" s="124">
        <f t="shared" si="3"/>
        <v>2172180309.3899999</v>
      </c>
      <c r="G25" s="124">
        <f t="shared" si="3"/>
        <v>4139241868.2800007</v>
      </c>
      <c r="H25" s="124">
        <f t="shared" si="3"/>
        <v>2491102709.8899999</v>
      </c>
      <c r="I25" s="124">
        <f t="shared" si="3"/>
        <v>3709147059.77</v>
      </c>
      <c r="J25" s="124">
        <f t="shared" si="3"/>
        <v>5088429811.3400002</v>
      </c>
      <c r="K25" s="124">
        <f t="shared" si="3"/>
        <v>4629727657.8199997</v>
      </c>
      <c r="L25" s="124">
        <f t="shared" si="3"/>
        <v>2463593310.8499999</v>
      </c>
      <c r="M25" s="124">
        <f t="shared" si="3"/>
        <v>1744547289.9699998</v>
      </c>
      <c r="N25" s="124">
        <f t="shared" si="3"/>
        <v>2296703153.4200001</v>
      </c>
      <c r="O25" s="124">
        <f t="shared" si="3"/>
        <v>3324256381.25</v>
      </c>
      <c r="P25" s="124">
        <f t="shared" si="3"/>
        <v>8477070392.5</v>
      </c>
      <c r="Q25" s="124">
        <f t="shared" si="1"/>
        <v>43892621094.199997</v>
      </c>
      <c r="R25" s="3"/>
      <c r="S25" s="3"/>
      <c r="T25" s="3"/>
      <c r="U25" s="3"/>
      <c r="V25" s="3"/>
      <c r="W25" s="3"/>
      <c r="X25" s="3"/>
      <c r="Y25" s="118"/>
      <c r="Z25" s="118"/>
      <c r="AA25" s="118"/>
      <c r="AB25" s="118"/>
      <c r="AC25" s="118"/>
      <c r="AD25" s="118"/>
      <c r="AE25" s="118"/>
    </row>
    <row r="26" spans="2:31" x14ac:dyDescent="0.25">
      <c r="B26" s="24" t="s">
        <v>155</v>
      </c>
      <c r="C26" s="125">
        <v>5938143324</v>
      </c>
      <c r="D26" s="125">
        <v>9955067979.9400024</v>
      </c>
      <c r="E26" s="125">
        <v>330159240.15000004</v>
      </c>
      <c r="F26" s="125">
        <v>439096844.07999998</v>
      </c>
      <c r="G26" s="125">
        <v>676472577.6500001</v>
      </c>
      <c r="H26" s="125">
        <v>287277361.51999998</v>
      </c>
      <c r="I26" s="125">
        <v>2225220899.7699995</v>
      </c>
      <c r="J26" s="125">
        <v>1673475329.8599999</v>
      </c>
      <c r="K26" s="125">
        <v>1154075312.3499994</v>
      </c>
      <c r="L26" s="125">
        <v>374500675.79999995</v>
      </c>
      <c r="M26" s="125">
        <v>222647906.20999998</v>
      </c>
      <c r="N26" s="125">
        <v>284875253.55999994</v>
      </c>
      <c r="O26" s="125">
        <v>200549815.41000003</v>
      </c>
      <c r="P26" s="125">
        <v>991657128.01000011</v>
      </c>
      <c r="Q26" s="125">
        <f t="shared" si="1"/>
        <v>8860008344.3699989</v>
      </c>
      <c r="R26" s="3"/>
      <c r="S26" s="3"/>
      <c r="T26" s="3"/>
      <c r="U26" s="3"/>
      <c r="V26" s="3"/>
      <c r="W26" s="3"/>
      <c r="X26" s="3"/>
      <c r="Y26" s="118"/>
      <c r="Z26" s="118"/>
      <c r="AA26" s="118"/>
      <c r="AB26" s="118"/>
      <c r="AC26" s="118"/>
      <c r="AD26" s="118"/>
      <c r="AE26" s="118"/>
    </row>
    <row r="27" spans="2:31" x14ac:dyDescent="0.25">
      <c r="B27" s="24" t="s">
        <v>156</v>
      </c>
      <c r="C27" s="125">
        <v>2160976698</v>
      </c>
      <c r="D27" s="125">
        <v>3705005236.0499992</v>
      </c>
      <c r="E27" s="125">
        <v>124217997.87999998</v>
      </c>
      <c r="F27" s="125">
        <v>251683989.96000001</v>
      </c>
      <c r="G27" s="125">
        <v>185846751.65000001</v>
      </c>
      <c r="H27" s="125">
        <v>110263713.66</v>
      </c>
      <c r="I27" s="125">
        <v>80415397.409999996</v>
      </c>
      <c r="J27" s="125">
        <v>60277216.360000014</v>
      </c>
      <c r="K27" s="125">
        <v>619573425.34000015</v>
      </c>
      <c r="L27" s="125">
        <v>287269097.69000006</v>
      </c>
      <c r="M27" s="125">
        <v>32893429.110000007</v>
      </c>
      <c r="N27" s="125">
        <v>89243075.929999992</v>
      </c>
      <c r="O27" s="125">
        <v>410964025.42000002</v>
      </c>
      <c r="P27" s="125">
        <v>1092477261.6000001</v>
      </c>
      <c r="Q27" s="125">
        <f t="shared" si="1"/>
        <v>3345125382.0100002</v>
      </c>
      <c r="R27" s="3"/>
      <c r="S27" s="3"/>
      <c r="T27" s="3"/>
      <c r="U27" s="3"/>
      <c r="V27" s="3"/>
      <c r="W27" s="3"/>
      <c r="X27" s="3"/>
      <c r="Y27" s="118"/>
      <c r="Z27" s="118"/>
      <c r="AA27" s="118"/>
      <c r="AB27" s="118"/>
      <c r="AC27" s="118"/>
      <c r="AD27" s="118"/>
      <c r="AE27" s="118"/>
    </row>
    <row r="28" spans="2:31" x14ac:dyDescent="0.25">
      <c r="B28" s="24" t="s">
        <v>157</v>
      </c>
      <c r="C28" s="125">
        <v>3158248154</v>
      </c>
      <c r="D28" s="125">
        <v>3488335221.71</v>
      </c>
      <c r="E28" s="125">
        <v>187323782.49000001</v>
      </c>
      <c r="F28" s="125">
        <v>172705899.37</v>
      </c>
      <c r="G28" s="125">
        <v>1267742899.02</v>
      </c>
      <c r="H28" s="125">
        <v>466884549.31999999</v>
      </c>
      <c r="I28" s="125">
        <v>157122895.28</v>
      </c>
      <c r="J28" s="125">
        <v>240043433.77999997</v>
      </c>
      <c r="K28" s="125">
        <v>224513019.26999998</v>
      </c>
      <c r="L28" s="125">
        <v>119157034.95999999</v>
      </c>
      <c r="M28" s="125">
        <v>62683353.31000001</v>
      </c>
      <c r="N28" s="125">
        <v>61937813.280000001</v>
      </c>
      <c r="O28" s="125">
        <v>113432267.16</v>
      </c>
      <c r="P28" s="125">
        <v>188089579.79000002</v>
      </c>
      <c r="Q28" s="125">
        <f t="shared" si="1"/>
        <v>3261636527.0300002</v>
      </c>
      <c r="R28" s="3"/>
      <c r="S28" s="3"/>
      <c r="T28" s="3"/>
      <c r="U28" s="3"/>
      <c r="V28" s="3"/>
      <c r="W28" s="3"/>
      <c r="X28" s="3"/>
      <c r="Y28" s="118"/>
      <c r="Z28" s="118"/>
      <c r="AA28" s="118"/>
      <c r="AB28" s="118"/>
      <c r="AC28" s="118"/>
      <c r="AD28" s="118"/>
      <c r="AE28" s="118"/>
    </row>
    <row r="29" spans="2:31" x14ac:dyDescent="0.25">
      <c r="B29" s="24" t="s">
        <v>158</v>
      </c>
      <c r="C29" s="125">
        <v>6743706834</v>
      </c>
      <c r="D29" s="125">
        <v>10765013505.410002</v>
      </c>
      <c r="E29" s="125">
        <v>127779403.42</v>
      </c>
      <c r="F29" s="125">
        <v>409094677.53000003</v>
      </c>
      <c r="G29" s="125">
        <v>256388799.06</v>
      </c>
      <c r="H29" s="125">
        <v>789885817.53999996</v>
      </c>
      <c r="I29" s="125">
        <v>195916503.35000002</v>
      </c>
      <c r="J29" s="125">
        <v>528324507.33999997</v>
      </c>
      <c r="K29" s="125">
        <v>550769701.89999998</v>
      </c>
      <c r="L29" s="125">
        <v>563795350.82000005</v>
      </c>
      <c r="M29" s="125">
        <v>409671327.58999997</v>
      </c>
      <c r="N29" s="125">
        <v>656094859.72000003</v>
      </c>
      <c r="O29" s="125">
        <v>1255484988.5699999</v>
      </c>
      <c r="P29" s="125">
        <v>3407034115.4100003</v>
      </c>
      <c r="Q29" s="125">
        <f t="shared" si="1"/>
        <v>9150240052.2500019</v>
      </c>
      <c r="R29" s="3"/>
      <c r="S29" s="3"/>
      <c r="T29" s="3"/>
      <c r="U29" s="3"/>
      <c r="V29" s="3"/>
      <c r="W29" s="3"/>
      <c r="X29" s="3"/>
      <c r="Y29" s="118"/>
      <c r="Z29" s="118"/>
      <c r="AA29" s="118"/>
      <c r="AB29" s="118"/>
      <c r="AC29" s="118"/>
      <c r="AD29" s="118"/>
      <c r="AE29" s="118"/>
    </row>
    <row r="30" spans="2:31" x14ac:dyDescent="0.25">
      <c r="B30" s="24" t="s">
        <v>159</v>
      </c>
      <c r="C30" s="125">
        <v>735796000</v>
      </c>
      <c r="D30" s="125">
        <v>952680389.94000018</v>
      </c>
      <c r="E30" s="125">
        <v>18946591.130000003</v>
      </c>
      <c r="F30" s="125">
        <v>44688020.5</v>
      </c>
      <c r="G30" s="125">
        <v>64772455.269999996</v>
      </c>
      <c r="H30" s="125">
        <v>24698516.539999999</v>
      </c>
      <c r="I30" s="125">
        <v>42002981.510000005</v>
      </c>
      <c r="J30" s="125">
        <v>74820933.899999991</v>
      </c>
      <c r="K30" s="125">
        <v>275587537.00999999</v>
      </c>
      <c r="L30" s="125">
        <v>28518831.690000001</v>
      </c>
      <c r="M30" s="125">
        <v>20433310.370000005</v>
      </c>
      <c r="N30" s="125">
        <v>16096706.970000001</v>
      </c>
      <c r="O30" s="125">
        <v>38109086.450000003</v>
      </c>
      <c r="P30" s="125">
        <v>88101182.129999995</v>
      </c>
      <c r="Q30" s="125">
        <f t="shared" si="1"/>
        <v>736776153.47000003</v>
      </c>
      <c r="R30" s="3"/>
      <c r="S30" s="3"/>
      <c r="T30" s="3"/>
      <c r="U30" s="3"/>
      <c r="V30" s="3"/>
      <c r="W30" s="3"/>
      <c r="X30" s="3"/>
      <c r="Y30" s="118"/>
      <c r="Z30" s="118"/>
      <c r="AA30" s="118"/>
      <c r="AB30" s="118"/>
      <c r="AC30" s="118"/>
      <c r="AD30" s="118"/>
      <c r="AE30" s="118"/>
    </row>
    <row r="31" spans="2:31" x14ac:dyDescent="0.25">
      <c r="B31" s="24" t="s">
        <v>160</v>
      </c>
      <c r="C31" s="125">
        <v>607552263</v>
      </c>
      <c r="D31" s="125">
        <v>635460094.24000013</v>
      </c>
      <c r="E31" s="125">
        <v>17879810.920000002</v>
      </c>
      <c r="F31" s="125">
        <v>24976429.219999995</v>
      </c>
      <c r="G31" s="125">
        <v>46511321.340000018</v>
      </c>
      <c r="H31" s="125">
        <v>41393651.410000004</v>
      </c>
      <c r="I31" s="125">
        <v>24022842.249999996</v>
      </c>
      <c r="J31" s="125">
        <v>26877769.529999994</v>
      </c>
      <c r="K31" s="125">
        <v>82730696.680000007</v>
      </c>
      <c r="L31" s="125">
        <v>27013470.960000001</v>
      </c>
      <c r="M31" s="125">
        <v>18791928.920000002</v>
      </c>
      <c r="N31" s="125">
        <v>14176805.109999999</v>
      </c>
      <c r="O31" s="125">
        <v>31178096.510000002</v>
      </c>
      <c r="P31" s="125">
        <v>76548108.49000001</v>
      </c>
      <c r="Q31" s="125">
        <f t="shared" si="1"/>
        <v>432100931.34000003</v>
      </c>
      <c r="R31" s="3"/>
      <c r="S31" s="3"/>
      <c r="T31" s="3"/>
      <c r="U31" s="3"/>
      <c r="V31" s="3"/>
      <c r="W31" s="3"/>
      <c r="X31" s="3"/>
      <c r="Y31" s="118"/>
      <c r="Z31" s="118"/>
      <c r="AA31" s="118"/>
      <c r="AB31" s="118"/>
      <c r="AC31" s="118"/>
      <c r="AD31" s="118"/>
      <c r="AE31" s="118"/>
    </row>
    <row r="32" spans="2:31" x14ac:dyDescent="0.25">
      <c r="B32" s="24" t="s">
        <v>161</v>
      </c>
      <c r="C32" s="125">
        <v>7423716703</v>
      </c>
      <c r="D32" s="125">
        <v>8005330118.7000008</v>
      </c>
      <c r="E32" s="125">
        <v>215966446.74000001</v>
      </c>
      <c r="F32" s="125">
        <v>398236019.05999994</v>
      </c>
      <c r="G32" s="125">
        <v>433191759.59000003</v>
      </c>
      <c r="H32" s="125">
        <v>342626652.06</v>
      </c>
      <c r="I32" s="125">
        <v>475288950.84000003</v>
      </c>
      <c r="J32" s="125">
        <v>863044356.04999995</v>
      </c>
      <c r="K32" s="125">
        <v>592612393.86000001</v>
      </c>
      <c r="L32" s="125">
        <v>380640158.08999997</v>
      </c>
      <c r="M32" s="125">
        <v>586800543.88</v>
      </c>
      <c r="N32" s="125">
        <v>651082793.22000003</v>
      </c>
      <c r="O32" s="125">
        <v>619678988.67000008</v>
      </c>
      <c r="P32" s="125">
        <v>1167579468.9900002</v>
      </c>
      <c r="Q32" s="125">
        <f t="shared" si="1"/>
        <v>6726748531.0500011</v>
      </c>
      <c r="R32" s="3"/>
      <c r="S32" s="3"/>
      <c r="T32" s="3"/>
      <c r="U32" s="3"/>
      <c r="V32" s="3"/>
      <c r="W32" s="3"/>
      <c r="X32" s="3"/>
      <c r="Y32" s="118"/>
      <c r="Z32" s="118"/>
      <c r="AA32" s="118"/>
      <c r="AB32" s="118"/>
      <c r="AC32" s="118"/>
      <c r="AD32" s="118"/>
      <c r="AE32" s="118"/>
    </row>
    <row r="33" spans="2:31" x14ac:dyDescent="0.25">
      <c r="B33" s="24" t="s">
        <v>162</v>
      </c>
      <c r="C33" s="125">
        <v>3796497018</v>
      </c>
      <c r="D33" s="125">
        <v>333944420.85999918</v>
      </c>
      <c r="E33" s="125">
        <v>0</v>
      </c>
      <c r="F33" s="125">
        <v>0</v>
      </c>
      <c r="G33" s="125">
        <v>0</v>
      </c>
      <c r="H33" s="125">
        <v>0</v>
      </c>
      <c r="I33" s="125">
        <v>0</v>
      </c>
      <c r="J33" s="125">
        <v>0</v>
      </c>
      <c r="K33" s="125">
        <v>0</v>
      </c>
      <c r="L33" s="125">
        <v>0</v>
      </c>
      <c r="M33" s="125">
        <v>0</v>
      </c>
      <c r="N33" s="125">
        <v>0</v>
      </c>
      <c r="O33" s="125">
        <v>0</v>
      </c>
      <c r="P33" s="125">
        <v>0</v>
      </c>
      <c r="Q33" s="125">
        <f t="shared" si="1"/>
        <v>0</v>
      </c>
      <c r="R33" s="3"/>
      <c r="S33" s="3"/>
      <c r="T33" s="3"/>
      <c r="U33" s="3"/>
      <c r="V33" s="3"/>
      <c r="W33" s="3"/>
      <c r="X33" s="3"/>
      <c r="Y33" s="118"/>
      <c r="Z33" s="118"/>
      <c r="AA33" s="118"/>
      <c r="AB33" s="118"/>
      <c r="AC33" s="118"/>
      <c r="AD33" s="118"/>
      <c r="AE33" s="118"/>
    </row>
    <row r="34" spans="2:31" x14ac:dyDescent="0.25">
      <c r="B34" s="24" t="s">
        <v>163</v>
      </c>
      <c r="C34" s="125">
        <v>14163038736</v>
      </c>
      <c r="D34" s="125">
        <v>16176748277.949995</v>
      </c>
      <c r="E34" s="125">
        <v>2334347876.9900002</v>
      </c>
      <c r="F34" s="125">
        <v>431698429.66999996</v>
      </c>
      <c r="G34" s="125">
        <v>1208315304.7</v>
      </c>
      <c r="H34" s="125">
        <v>428072447.84000003</v>
      </c>
      <c r="I34" s="125">
        <v>509156589.36000007</v>
      </c>
      <c r="J34" s="125">
        <v>1621566264.5200002</v>
      </c>
      <c r="K34" s="125">
        <v>1129865571.4099998</v>
      </c>
      <c r="L34" s="125">
        <v>682698690.84000003</v>
      </c>
      <c r="M34" s="125">
        <v>390625490.57999998</v>
      </c>
      <c r="N34" s="125">
        <v>523195845.63000005</v>
      </c>
      <c r="O34" s="125">
        <v>654859113.06000006</v>
      </c>
      <c r="P34" s="125">
        <v>1465583548.0799997</v>
      </c>
      <c r="Q34" s="125">
        <f t="shared" si="1"/>
        <v>11379985172.68</v>
      </c>
      <c r="R34" s="3"/>
      <c r="S34" s="3"/>
      <c r="T34" s="3"/>
      <c r="U34" s="3"/>
      <c r="V34" s="3"/>
      <c r="W34" s="3"/>
      <c r="X34" s="3"/>
      <c r="Y34" s="118"/>
      <c r="Z34" s="118"/>
      <c r="AA34" s="118"/>
      <c r="AB34" s="118"/>
      <c r="AC34" s="118"/>
      <c r="AD34" s="118"/>
      <c r="AE34" s="118"/>
    </row>
    <row r="35" spans="2:31" x14ac:dyDescent="0.25">
      <c r="B35" s="23" t="s">
        <v>164</v>
      </c>
      <c r="C35" s="124">
        <f t="shared" ref="C35:P35" si="4">SUM(C36:C43)</f>
        <v>254792468674</v>
      </c>
      <c r="D35" s="124">
        <f t="shared" si="4"/>
        <v>394531214658.69</v>
      </c>
      <c r="E35" s="124">
        <f t="shared" si="4"/>
        <v>16694446822.999998</v>
      </c>
      <c r="F35" s="124">
        <f t="shared" si="4"/>
        <v>19230658593.230003</v>
      </c>
      <c r="G35" s="124">
        <f t="shared" si="4"/>
        <v>18698156183.790001</v>
      </c>
      <c r="H35" s="124">
        <f t="shared" si="4"/>
        <v>24739052445.030006</v>
      </c>
      <c r="I35" s="124">
        <f t="shared" si="4"/>
        <v>26316983695.440002</v>
      </c>
      <c r="J35" s="124">
        <f t="shared" si="4"/>
        <v>18004146906.719997</v>
      </c>
      <c r="K35" s="124">
        <f t="shared" si="4"/>
        <v>48118126557.419991</v>
      </c>
      <c r="L35" s="124">
        <f t="shared" si="4"/>
        <v>19327904970.380005</v>
      </c>
      <c r="M35" s="124">
        <f t="shared" si="4"/>
        <v>20554586321.279999</v>
      </c>
      <c r="N35" s="124">
        <f t="shared" si="4"/>
        <v>74791901366.889999</v>
      </c>
      <c r="O35" s="124">
        <f t="shared" si="4"/>
        <v>43790606859.329994</v>
      </c>
      <c r="P35" s="124">
        <f t="shared" si="4"/>
        <v>55419182197.299995</v>
      </c>
      <c r="Q35" s="124">
        <f t="shared" si="1"/>
        <v>385685752919.81</v>
      </c>
      <c r="R35" s="3"/>
      <c r="S35" s="3"/>
      <c r="T35" s="3"/>
      <c r="U35" s="3"/>
      <c r="V35" s="3"/>
      <c r="W35" s="3"/>
      <c r="X35" s="3"/>
      <c r="Y35" s="118"/>
      <c r="Z35" s="118"/>
      <c r="AA35" s="118"/>
      <c r="AB35" s="118"/>
      <c r="AC35" s="118"/>
      <c r="AD35" s="118"/>
      <c r="AE35" s="118"/>
    </row>
    <row r="36" spans="2:31" x14ac:dyDescent="0.25">
      <c r="B36" s="24" t="s">
        <v>165</v>
      </c>
      <c r="C36" s="125">
        <v>78762571106</v>
      </c>
      <c r="D36" s="125">
        <v>206806249211.47</v>
      </c>
      <c r="E36" s="125">
        <v>5747715819.2200003</v>
      </c>
      <c r="F36" s="125">
        <v>6140159296.3000002</v>
      </c>
      <c r="G36" s="125">
        <v>6123676986.6000004</v>
      </c>
      <c r="H36" s="125">
        <v>12912501977.559999</v>
      </c>
      <c r="I36" s="125">
        <v>13268359612.589998</v>
      </c>
      <c r="J36" s="125">
        <v>4976839467.7600002</v>
      </c>
      <c r="K36" s="125">
        <v>34608339332.879997</v>
      </c>
      <c r="L36" s="125">
        <v>5825110011.7399998</v>
      </c>
      <c r="M36" s="125">
        <v>9965790057.1199989</v>
      </c>
      <c r="N36" s="125">
        <v>56571785658.450005</v>
      </c>
      <c r="O36" s="125">
        <v>25284756793.02</v>
      </c>
      <c r="P36" s="125">
        <v>21418494538.429996</v>
      </c>
      <c r="Q36" s="125">
        <f t="shared" si="1"/>
        <v>202843529551.67001</v>
      </c>
      <c r="R36" s="3"/>
      <c r="S36" s="3"/>
      <c r="T36" s="3"/>
      <c r="U36" s="3"/>
      <c r="V36" s="3"/>
      <c r="W36" s="3"/>
      <c r="X36" s="3"/>
      <c r="Y36" s="118"/>
      <c r="Z36" s="118"/>
      <c r="AA36" s="118"/>
      <c r="AB36" s="118"/>
      <c r="AC36" s="118"/>
      <c r="AD36" s="118"/>
      <c r="AE36" s="118"/>
    </row>
    <row r="37" spans="2:31" x14ac:dyDescent="0.25">
      <c r="B37" s="24" t="s">
        <v>166</v>
      </c>
      <c r="C37" s="125">
        <v>90144785151</v>
      </c>
      <c r="D37" s="125">
        <v>108495231788.29001</v>
      </c>
      <c r="E37" s="125">
        <v>6676576057.2199993</v>
      </c>
      <c r="F37" s="125">
        <v>7158474992.1900005</v>
      </c>
      <c r="G37" s="125">
        <v>7030116475.29</v>
      </c>
      <c r="H37" s="125">
        <v>7288873448.0900002</v>
      </c>
      <c r="I37" s="125">
        <v>7651337104.0599995</v>
      </c>
      <c r="J37" s="125">
        <v>7438586947.54</v>
      </c>
      <c r="K37" s="125">
        <v>8325924772.1599998</v>
      </c>
      <c r="L37" s="125">
        <v>8018259086.3299999</v>
      </c>
      <c r="M37" s="125">
        <v>8155173604.3299999</v>
      </c>
      <c r="N37" s="125">
        <v>10262386045.41</v>
      </c>
      <c r="O37" s="125">
        <v>10002677701.060001</v>
      </c>
      <c r="P37" s="125">
        <v>16698773592.74</v>
      </c>
      <c r="Q37" s="125">
        <f t="shared" si="1"/>
        <v>104707159826.42001</v>
      </c>
      <c r="R37" s="3"/>
      <c r="S37" s="3"/>
      <c r="T37" s="3"/>
      <c r="U37" s="3"/>
      <c r="V37" s="3"/>
      <c r="W37" s="3"/>
      <c r="X37" s="3"/>
      <c r="Y37" s="118"/>
      <c r="Z37" s="118"/>
      <c r="AA37" s="118"/>
      <c r="AB37" s="118"/>
      <c r="AC37" s="118"/>
      <c r="AD37" s="118"/>
      <c r="AE37" s="118"/>
    </row>
    <row r="38" spans="2:31" x14ac:dyDescent="0.25">
      <c r="B38" s="24" t="s">
        <v>167</v>
      </c>
      <c r="C38" s="125">
        <v>12133838759</v>
      </c>
      <c r="D38" s="125">
        <v>12816651673.02</v>
      </c>
      <c r="E38" s="125">
        <v>977634383</v>
      </c>
      <c r="F38" s="125">
        <v>1014321550.14</v>
      </c>
      <c r="G38" s="125">
        <v>1036814769.65</v>
      </c>
      <c r="H38" s="125">
        <v>1011112140.9299999</v>
      </c>
      <c r="I38" s="125">
        <v>978586512.86000001</v>
      </c>
      <c r="J38" s="125">
        <v>1038217149.95</v>
      </c>
      <c r="K38" s="125">
        <v>975302281.50999999</v>
      </c>
      <c r="L38" s="125">
        <v>1037262224.01</v>
      </c>
      <c r="M38" s="125">
        <v>1003969877.77</v>
      </c>
      <c r="N38" s="125">
        <v>1037919838.77</v>
      </c>
      <c r="O38" s="125">
        <v>1015712131.17</v>
      </c>
      <c r="P38" s="125">
        <v>1651405098.2399998</v>
      </c>
      <c r="Q38" s="125">
        <f t="shared" si="1"/>
        <v>12778257958</v>
      </c>
      <c r="R38" s="3"/>
      <c r="S38" s="3"/>
      <c r="T38" s="3"/>
      <c r="U38" s="3"/>
      <c r="V38" s="3"/>
      <c r="W38" s="3"/>
      <c r="X38" s="3"/>
      <c r="Y38" s="118"/>
      <c r="Z38" s="118"/>
      <c r="AA38" s="118"/>
      <c r="AB38" s="118"/>
      <c r="AC38" s="118"/>
      <c r="AD38" s="118"/>
      <c r="AE38" s="118"/>
    </row>
    <row r="39" spans="2:31" x14ac:dyDescent="0.25">
      <c r="B39" s="24" t="s">
        <v>168</v>
      </c>
      <c r="C39" s="125">
        <v>31435230559</v>
      </c>
      <c r="D39" s="125">
        <v>36471189074.790001</v>
      </c>
      <c r="E39" s="125">
        <v>2442540967.8299999</v>
      </c>
      <c r="F39" s="125">
        <v>2962428895.1199999</v>
      </c>
      <c r="G39" s="125">
        <v>2697915360.2300005</v>
      </c>
      <c r="H39" s="125">
        <v>2518699916.54</v>
      </c>
      <c r="I39" s="125">
        <v>3226973486.04</v>
      </c>
      <c r="J39" s="125">
        <v>3184245908.2400002</v>
      </c>
      <c r="K39" s="125">
        <v>2924413950.25</v>
      </c>
      <c r="L39" s="125">
        <v>3546789569.1700001</v>
      </c>
      <c r="M39" s="125">
        <v>692260214.34000003</v>
      </c>
      <c r="N39" s="125">
        <v>5149390227.2199993</v>
      </c>
      <c r="O39" s="125">
        <v>1086171109.2</v>
      </c>
      <c r="P39" s="125">
        <v>5393644470.8200006</v>
      </c>
      <c r="Q39" s="125">
        <f t="shared" si="1"/>
        <v>35825474075</v>
      </c>
      <c r="R39" s="3"/>
      <c r="S39" s="3"/>
      <c r="T39" s="3"/>
      <c r="U39" s="3"/>
      <c r="V39" s="3"/>
      <c r="W39" s="3"/>
      <c r="X39" s="3"/>
      <c r="Y39" s="118"/>
      <c r="Z39" s="118"/>
      <c r="AA39" s="118"/>
      <c r="AB39" s="118"/>
      <c r="AC39" s="118"/>
      <c r="AD39" s="118"/>
      <c r="AE39" s="118"/>
    </row>
    <row r="40" spans="2:31" x14ac:dyDescent="0.25">
      <c r="B40" s="24" t="s">
        <v>169</v>
      </c>
      <c r="C40" s="125">
        <v>26977302828</v>
      </c>
      <c r="D40" s="125">
        <v>1321388247</v>
      </c>
      <c r="E40" s="125">
        <v>54168112.309999995</v>
      </c>
      <c r="F40" s="125">
        <v>189168112.31</v>
      </c>
      <c r="G40" s="125">
        <v>58168112.309999995</v>
      </c>
      <c r="H40" s="125">
        <v>54168112.310000002</v>
      </c>
      <c r="I40" s="125">
        <v>197168112.31</v>
      </c>
      <c r="J40" s="125">
        <v>84543287.310000002</v>
      </c>
      <c r="K40" s="125">
        <v>109168112.31</v>
      </c>
      <c r="L40" s="125">
        <v>178626112.31</v>
      </c>
      <c r="M40" s="125">
        <v>53626112.310000002</v>
      </c>
      <c r="N40" s="125">
        <v>53626112.310000002</v>
      </c>
      <c r="O40" s="125">
        <v>200018568.63</v>
      </c>
      <c r="P40" s="125">
        <v>76012646.310000002</v>
      </c>
      <c r="Q40" s="125">
        <f t="shared" si="1"/>
        <v>1308461513.0399995</v>
      </c>
      <c r="R40" s="3"/>
      <c r="S40" s="3"/>
      <c r="T40" s="3"/>
      <c r="U40" s="3"/>
      <c r="V40" s="3"/>
      <c r="W40" s="3"/>
      <c r="X40" s="3"/>
      <c r="Y40" s="118"/>
      <c r="Z40" s="118"/>
      <c r="AA40" s="118"/>
      <c r="AB40" s="118"/>
      <c r="AC40" s="118"/>
      <c r="AD40" s="118"/>
      <c r="AE40" s="118"/>
    </row>
    <row r="41" spans="2:31" x14ac:dyDescent="0.25">
      <c r="B41" s="24" t="s">
        <v>170</v>
      </c>
      <c r="C41" s="125">
        <v>0</v>
      </c>
      <c r="D41" s="125">
        <v>224147671</v>
      </c>
      <c r="E41" s="125">
        <v>0</v>
      </c>
      <c r="F41" s="125">
        <v>0</v>
      </c>
      <c r="G41" s="125">
        <v>95832812.120000005</v>
      </c>
      <c r="H41" s="125">
        <v>0</v>
      </c>
      <c r="I41" s="125">
        <v>0</v>
      </c>
      <c r="J41" s="125">
        <v>15192620.130000001</v>
      </c>
      <c r="K41" s="125">
        <v>0</v>
      </c>
      <c r="L41" s="125">
        <v>0</v>
      </c>
      <c r="M41" s="125">
        <v>0</v>
      </c>
      <c r="N41" s="125">
        <v>0</v>
      </c>
      <c r="O41" s="125">
        <v>0</v>
      </c>
      <c r="P41" s="125">
        <v>112683298.65000001</v>
      </c>
      <c r="Q41" s="125">
        <f t="shared" si="1"/>
        <v>223708730.90000001</v>
      </c>
      <c r="R41" s="3"/>
      <c r="S41" s="3"/>
      <c r="T41" s="3"/>
      <c r="U41" s="3"/>
      <c r="V41" s="3"/>
      <c r="W41" s="3"/>
      <c r="X41" s="3"/>
      <c r="Y41" s="118"/>
      <c r="Z41" s="118"/>
      <c r="AA41" s="118"/>
      <c r="AB41" s="118"/>
      <c r="AC41" s="118"/>
      <c r="AD41" s="118"/>
      <c r="AE41" s="118"/>
    </row>
    <row r="42" spans="2:31" x14ac:dyDescent="0.25">
      <c r="B42" s="24" t="s">
        <v>171</v>
      </c>
      <c r="C42" s="125">
        <v>716657297</v>
      </c>
      <c r="D42" s="125">
        <v>15243815288.120001</v>
      </c>
      <c r="E42" s="125">
        <v>8012543.3300000001</v>
      </c>
      <c r="F42" s="125">
        <v>39889406.359999999</v>
      </c>
      <c r="G42" s="125">
        <v>62528467.219999999</v>
      </c>
      <c r="H42" s="125">
        <v>221326240.77000001</v>
      </c>
      <c r="I42" s="125">
        <v>56368406.159999996</v>
      </c>
      <c r="J42" s="125">
        <v>194162244.32000002</v>
      </c>
      <c r="K42" s="125">
        <v>16342464.520000001</v>
      </c>
      <c r="L42" s="125">
        <v>14416662.33</v>
      </c>
      <c r="M42" s="125">
        <v>7825588.9100000001</v>
      </c>
      <c r="N42" s="125">
        <v>641296844.38</v>
      </c>
      <c r="O42" s="125">
        <v>5261257458.7200003</v>
      </c>
      <c r="P42" s="125">
        <v>8590979089.7800007</v>
      </c>
      <c r="Q42" s="125">
        <f t="shared" si="1"/>
        <v>15114405416.800001</v>
      </c>
      <c r="R42" s="3"/>
      <c r="S42" s="3"/>
      <c r="T42" s="3"/>
      <c r="U42" s="3"/>
      <c r="V42" s="3"/>
      <c r="W42" s="3"/>
      <c r="X42" s="3"/>
      <c r="Y42" s="118"/>
      <c r="Z42" s="118"/>
      <c r="AA42" s="118"/>
      <c r="AB42" s="118"/>
      <c r="AC42" s="118"/>
      <c r="AD42" s="118"/>
      <c r="AE42" s="118"/>
    </row>
    <row r="43" spans="2:31" x14ac:dyDescent="0.25">
      <c r="B43" s="24" t="s">
        <v>172</v>
      </c>
      <c r="C43" s="125">
        <v>14622082974</v>
      </c>
      <c r="D43" s="125">
        <v>13152541704.999998</v>
      </c>
      <c r="E43" s="125">
        <v>787798940.08999991</v>
      </c>
      <c r="F43" s="125">
        <v>1726216340.8099999</v>
      </c>
      <c r="G43" s="125">
        <v>1593103200.3699999</v>
      </c>
      <c r="H43" s="125">
        <v>732370608.82999992</v>
      </c>
      <c r="I43" s="125">
        <v>938190461.42000008</v>
      </c>
      <c r="J43" s="125">
        <v>1072359281.47</v>
      </c>
      <c r="K43" s="125">
        <v>1158635643.79</v>
      </c>
      <c r="L43" s="125">
        <v>707441304.49000001</v>
      </c>
      <c r="M43" s="125">
        <v>675940866.5</v>
      </c>
      <c r="N43" s="125">
        <v>1075496640.3499999</v>
      </c>
      <c r="O43" s="125">
        <v>940013097.52999997</v>
      </c>
      <c r="P43" s="125">
        <v>1477189462.3299999</v>
      </c>
      <c r="Q43" s="125">
        <f t="shared" si="1"/>
        <v>12884755847.980001</v>
      </c>
      <c r="R43" s="3"/>
      <c r="S43" s="3"/>
      <c r="T43" s="3"/>
      <c r="U43" s="3"/>
      <c r="V43" s="3"/>
      <c r="W43" s="3"/>
      <c r="X43" s="3"/>
      <c r="Y43" s="118"/>
      <c r="Z43" s="118"/>
      <c r="AA43" s="118"/>
      <c r="AB43" s="118"/>
      <c r="AC43" s="118"/>
      <c r="AD43" s="118"/>
      <c r="AE43" s="118"/>
    </row>
    <row r="44" spans="2:31" x14ac:dyDescent="0.25">
      <c r="B44" s="23" t="s">
        <v>173</v>
      </c>
      <c r="C44" s="124">
        <f t="shared" ref="C44:P44" si="5">SUM(C45:C51)</f>
        <v>43947269563</v>
      </c>
      <c r="D44" s="124">
        <f t="shared" si="5"/>
        <v>49073888124.559998</v>
      </c>
      <c r="E44" s="124">
        <f t="shared" si="5"/>
        <v>3055351924.0699997</v>
      </c>
      <c r="F44" s="124">
        <f t="shared" si="5"/>
        <v>3248758548.0500002</v>
      </c>
      <c r="G44" s="124">
        <f t="shared" si="5"/>
        <v>3089751765.8599997</v>
      </c>
      <c r="H44" s="124">
        <f t="shared" si="5"/>
        <v>3014825370.9099998</v>
      </c>
      <c r="I44" s="124">
        <f t="shared" si="5"/>
        <v>2600599044.2799997</v>
      </c>
      <c r="J44" s="124">
        <f t="shared" si="5"/>
        <v>3361731343.4300003</v>
      </c>
      <c r="K44" s="124">
        <f t="shared" si="5"/>
        <v>3729384323.7400002</v>
      </c>
      <c r="L44" s="124">
        <f t="shared" si="5"/>
        <v>2598787277.3099999</v>
      </c>
      <c r="M44" s="124">
        <f t="shared" si="5"/>
        <v>3679272262.6399999</v>
      </c>
      <c r="N44" s="124">
        <f t="shared" si="5"/>
        <v>1859590639.0700002</v>
      </c>
      <c r="O44" s="124">
        <f t="shared" si="5"/>
        <v>6217898263.5</v>
      </c>
      <c r="P44" s="124">
        <f t="shared" si="5"/>
        <v>5702515031.4800005</v>
      </c>
      <c r="Q44" s="124">
        <f t="shared" si="1"/>
        <v>42158465794.340004</v>
      </c>
      <c r="R44" s="3"/>
      <c r="S44" s="3"/>
      <c r="T44" s="3"/>
      <c r="U44" s="3"/>
      <c r="V44" s="3"/>
      <c r="W44" s="3"/>
      <c r="X44" s="3"/>
      <c r="Y44" s="118"/>
      <c r="Z44" s="118"/>
      <c r="AA44" s="118"/>
      <c r="AB44" s="118"/>
      <c r="AC44" s="118"/>
      <c r="AD44" s="118"/>
      <c r="AE44" s="118"/>
    </row>
    <row r="45" spans="2:31" x14ac:dyDescent="0.25">
      <c r="B45" s="24" t="s">
        <v>174</v>
      </c>
      <c r="C45" s="125">
        <v>424848745</v>
      </c>
      <c r="D45" s="125">
        <v>1119048695.0999999</v>
      </c>
      <c r="E45" s="125">
        <v>86333996.200000003</v>
      </c>
      <c r="F45" s="125">
        <v>87806370.709999993</v>
      </c>
      <c r="G45" s="125">
        <v>97994139.310000002</v>
      </c>
      <c r="H45" s="125">
        <v>72329076.200000003</v>
      </c>
      <c r="I45" s="125">
        <v>22577666.399999999</v>
      </c>
      <c r="J45" s="125">
        <v>55437292.25</v>
      </c>
      <c r="K45" s="125">
        <v>303485306</v>
      </c>
      <c r="L45" s="125">
        <v>72662191</v>
      </c>
      <c r="M45" s="125">
        <v>774286</v>
      </c>
      <c r="N45" s="125">
        <v>813715.21</v>
      </c>
      <c r="O45" s="125">
        <v>158210145.63</v>
      </c>
      <c r="P45" s="125">
        <v>815115.21</v>
      </c>
      <c r="Q45" s="125">
        <f t="shared" si="1"/>
        <v>959239300.12</v>
      </c>
      <c r="R45" s="3"/>
      <c r="S45" s="3"/>
      <c r="T45" s="3"/>
      <c r="U45" s="3"/>
      <c r="V45" s="3"/>
      <c r="W45" s="3"/>
      <c r="X45" s="3"/>
      <c r="Y45" s="118"/>
      <c r="Z45" s="118"/>
      <c r="AA45" s="118"/>
      <c r="AB45" s="118"/>
      <c r="AC45" s="118"/>
      <c r="AD45" s="118"/>
      <c r="AE45" s="118"/>
    </row>
    <row r="46" spans="2:31" x14ac:dyDescent="0.25">
      <c r="B46" s="24" t="s">
        <v>268</v>
      </c>
      <c r="C46" s="125">
        <v>12917350502</v>
      </c>
      <c r="D46" s="125">
        <v>12534855923.709999</v>
      </c>
      <c r="E46" s="125">
        <v>0</v>
      </c>
      <c r="F46" s="125">
        <v>252791396.56</v>
      </c>
      <c r="G46" s="125">
        <v>548500872.38</v>
      </c>
      <c r="H46" s="125">
        <v>873284320.5999999</v>
      </c>
      <c r="I46" s="125">
        <v>437663670.75</v>
      </c>
      <c r="J46" s="125">
        <v>1150240092.77</v>
      </c>
      <c r="K46" s="125">
        <v>1587021968.0700002</v>
      </c>
      <c r="L46" s="125">
        <v>789752437.28999996</v>
      </c>
      <c r="M46" s="125">
        <v>521335524.76999998</v>
      </c>
      <c r="N46" s="125">
        <v>580864976.50999999</v>
      </c>
      <c r="O46" s="125">
        <v>907114637.57999992</v>
      </c>
      <c r="P46" s="125">
        <v>861486283.8499999</v>
      </c>
      <c r="Q46" s="125">
        <f t="shared" si="1"/>
        <v>8510056181.1300011</v>
      </c>
      <c r="R46" s="3"/>
      <c r="S46" s="3"/>
      <c r="T46" s="3"/>
      <c r="U46" s="3"/>
      <c r="V46" s="3"/>
      <c r="W46" s="3"/>
      <c r="X46" s="3"/>
      <c r="Y46" s="118"/>
      <c r="Z46" s="118"/>
      <c r="AA46" s="118"/>
      <c r="AB46" s="118"/>
      <c r="AC46" s="118"/>
      <c r="AD46" s="118"/>
      <c r="AE46" s="118"/>
    </row>
    <row r="47" spans="2:31" x14ac:dyDescent="0.25">
      <c r="B47" s="24" t="s">
        <v>176</v>
      </c>
      <c r="C47" s="125">
        <v>7662863380</v>
      </c>
      <c r="D47" s="125">
        <v>8224954318.7800007</v>
      </c>
      <c r="E47" s="125">
        <v>632883992</v>
      </c>
      <c r="F47" s="125">
        <v>631550238</v>
      </c>
      <c r="G47" s="125">
        <v>806531923.75</v>
      </c>
      <c r="H47" s="125">
        <v>626100057</v>
      </c>
      <c r="I47" s="125">
        <v>595571949</v>
      </c>
      <c r="J47" s="125">
        <v>608695574</v>
      </c>
      <c r="K47" s="125">
        <v>833429953</v>
      </c>
      <c r="L47" s="125">
        <v>598059524</v>
      </c>
      <c r="M47" s="125">
        <v>619029344</v>
      </c>
      <c r="N47" s="125">
        <v>600263429</v>
      </c>
      <c r="O47" s="125">
        <v>648274631.92999995</v>
      </c>
      <c r="P47" s="125">
        <v>890594446.17999995</v>
      </c>
      <c r="Q47" s="125">
        <f t="shared" si="1"/>
        <v>8090985061.8600006</v>
      </c>
      <c r="R47" s="3"/>
      <c r="S47" s="3"/>
      <c r="T47" s="3"/>
      <c r="U47" s="3"/>
      <c r="V47" s="3"/>
      <c r="W47" s="3"/>
      <c r="X47" s="3"/>
      <c r="Y47" s="118"/>
      <c r="Z47" s="118"/>
      <c r="AA47" s="118"/>
      <c r="AB47" s="118"/>
      <c r="AC47" s="118"/>
      <c r="AD47" s="118"/>
      <c r="AE47" s="118"/>
    </row>
    <row r="48" spans="2:31" x14ac:dyDescent="0.25">
      <c r="B48" s="24" t="s">
        <v>177</v>
      </c>
      <c r="C48" s="125">
        <v>22083575517</v>
      </c>
      <c r="D48" s="125">
        <v>25599630111.549999</v>
      </c>
      <c r="E48" s="125">
        <v>2309384373.3699999</v>
      </c>
      <c r="F48" s="125">
        <v>2143809845.5900002</v>
      </c>
      <c r="G48" s="125">
        <v>1325646046.22</v>
      </c>
      <c r="H48" s="125">
        <v>1190982581.1100001</v>
      </c>
      <c r="I48" s="125">
        <v>1450953038.1299999</v>
      </c>
      <c r="J48" s="125">
        <v>1388431376.03</v>
      </c>
      <c r="K48" s="125">
        <v>965836781.67000008</v>
      </c>
      <c r="L48" s="125">
        <v>1131379125.02</v>
      </c>
      <c r="M48" s="125">
        <v>2538133107.8699999</v>
      </c>
      <c r="N48" s="125">
        <v>677648518.35000002</v>
      </c>
      <c r="O48" s="125">
        <v>4364763863.3600006</v>
      </c>
      <c r="P48" s="125">
        <v>3589647251.3900003</v>
      </c>
      <c r="Q48" s="125">
        <f t="shared" si="1"/>
        <v>23076615908.110001</v>
      </c>
      <c r="R48" s="3"/>
      <c r="S48" s="3"/>
      <c r="T48" s="3"/>
      <c r="U48" s="3"/>
      <c r="V48" s="3"/>
      <c r="W48" s="3"/>
      <c r="X48" s="3"/>
      <c r="Y48" s="118"/>
      <c r="Z48" s="118"/>
      <c r="AA48" s="118"/>
      <c r="AB48" s="118"/>
      <c r="AC48" s="118"/>
      <c r="AD48" s="118"/>
      <c r="AE48" s="118"/>
    </row>
    <row r="49" spans="2:31" x14ac:dyDescent="0.25">
      <c r="B49" s="24" t="s">
        <v>178</v>
      </c>
      <c r="C49" s="125">
        <v>120000000</v>
      </c>
      <c r="D49" s="125">
        <v>120000000</v>
      </c>
      <c r="E49" s="125">
        <v>0</v>
      </c>
      <c r="F49" s="125">
        <v>60000000</v>
      </c>
      <c r="G49" s="125">
        <v>0</v>
      </c>
      <c r="H49" s="125">
        <v>0</v>
      </c>
      <c r="I49" s="125">
        <v>0</v>
      </c>
      <c r="J49" s="125">
        <v>60000000</v>
      </c>
      <c r="K49" s="125">
        <v>0</v>
      </c>
      <c r="L49" s="125">
        <v>0</v>
      </c>
      <c r="M49" s="125">
        <v>0</v>
      </c>
      <c r="N49" s="125">
        <v>0</v>
      </c>
      <c r="O49" s="125">
        <v>0</v>
      </c>
      <c r="P49" s="125">
        <v>0</v>
      </c>
      <c r="Q49" s="125">
        <f t="shared" si="1"/>
        <v>120000000</v>
      </c>
      <c r="R49" s="3"/>
      <c r="S49" s="3"/>
      <c r="T49" s="3"/>
      <c r="U49" s="3"/>
      <c r="V49" s="3"/>
      <c r="W49" s="3"/>
      <c r="X49" s="3"/>
      <c r="Y49" s="118"/>
      <c r="Z49" s="118"/>
      <c r="AA49" s="118"/>
      <c r="AB49" s="118"/>
      <c r="AC49" s="118"/>
      <c r="AD49" s="118"/>
      <c r="AE49" s="118"/>
    </row>
    <row r="50" spans="2:31" x14ac:dyDescent="0.25">
      <c r="B50" s="24" t="s">
        <v>280</v>
      </c>
      <c r="C50" s="125">
        <v>0</v>
      </c>
      <c r="D50" s="125">
        <v>1</v>
      </c>
      <c r="E50" s="125">
        <v>0</v>
      </c>
      <c r="F50" s="125">
        <v>0</v>
      </c>
      <c r="G50" s="125">
        <v>0</v>
      </c>
      <c r="H50" s="125">
        <v>0</v>
      </c>
      <c r="I50" s="125">
        <v>0</v>
      </c>
      <c r="J50" s="125">
        <v>0</v>
      </c>
      <c r="K50" s="125">
        <v>0</v>
      </c>
      <c r="L50" s="125">
        <v>0</v>
      </c>
      <c r="M50" s="125">
        <v>0</v>
      </c>
      <c r="N50" s="125">
        <v>0</v>
      </c>
      <c r="O50" s="125">
        <v>0</v>
      </c>
      <c r="P50" s="125">
        <v>0</v>
      </c>
      <c r="Q50" s="125">
        <f t="shared" si="1"/>
        <v>0</v>
      </c>
      <c r="R50" s="3"/>
      <c r="S50" s="3"/>
      <c r="T50" s="3"/>
      <c r="U50" s="3"/>
      <c r="V50" s="3"/>
      <c r="W50" s="3"/>
      <c r="X50" s="3"/>
      <c r="Y50" s="118"/>
      <c r="Z50" s="118"/>
      <c r="AA50" s="118"/>
      <c r="AB50" s="118"/>
      <c r="AC50" s="118"/>
      <c r="AD50" s="118"/>
      <c r="AE50" s="118"/>
    </row>
    <row r="51" spans="2:31" x14ac:dyDescent="0.25">
      <c r="B51" s="24" t="s">
        <v>179</v>
      </c>
      <c r="C51" s="125">
        <v>738631419</v>
      </c>
      <c r="D51" s="125">
        <v>1475399074.4200001</v>
      </c>
      <c r="E51" s="125">
        <v>26749562.5</v>
      </c>
      <c r="F51" s="125">
        <v>72800697.189999998</v>
      </c>
      <c r="G51" s="125">
        <v>311078784.19999999</v>
      </c>
      <c r="H51" s="125">
        <v>252129336</v>
      </c>
      <c r="I51" s="125">
        <v>93832720</v>
      </c>
      <c r="J51" s="125">
        <v>98927008.379999995</v>
      </c>
      <c r="K51" s="125">
        <v>39610315</v>
      </c>
      <c r="L51" s="125">
        <v>6934000</v>
      </c>
      <c r="M51" s="125">
        <v>0</v>
      </c>
      <c r="N51" s="125">
        <v>0</v>
      </c>
      <c r="O51" s="125">
        <v>139534985</v>
      </c>
      <c r="P51" s="125">
        <v>359971934.85000002</v>
      </c>
      <c r="Q51" s="125">
        <f t="shared" si="1"/>
        <v>1401569343.1199999</v>
      </c>
      <c r="R51" s="3"/>
      <c r="S51" s="3"/>
      <c r="T51" s="3"/>
      <c r="U51" s="3"/>
      <c r="V51" s="3"/>
      <c r="W51" s="3"/>
      <c r="X51" s="3"/>
      <c r="Y51" s="118"/>
      <c r="Z51" s="118"/>
      <c r="AA51" s="118"/>
      <c r="AB51" s="118"/>
      <c r="AC51" s="118"/>
      <c r="AD51" s="118"/>
      <c r="AE51" s="118"/>
    </row>
    <row r="52" spans="2:31" x14ac:dyDescent="0.25">
      <c r="B52" s="23" t="s">
        <v>180</v>
      </c>
      <c r="C52" s="124">
        <f t="shared" ref="C52:P52" si="6">SUM(C53:C61)</f>
        <v>26247913973</v>
      </c>
      <c r="D52" s="124">
        <f t="shared" si="6"/>
        <v>28208374703.739998</v>
      </c>
      <c r="E52" s="124">
        <f t="shared" si="6"/>
        <v>2219864193.8800001</v>
      </c>
      <c r="F52" s="124">
        <f t="shared" si="6"/>
        <v>2832944450.3400002</v>
      </c>
      <c r="G52" s="124">
        <f t="shared" si="6"/>
        <v>574294090.02999997</v>
      </c>
      <c r="H52" s="124">
        <f t="shared" si="6"/>
        <v>3862277037.9299998</v>
      </c>
      <c r="I52" s="124">
        <f t="shared" si="6"/>
        <v>1474139183.8499999</v>
      </c>
      <c r="J52" s="124">
        <f t="shared" si="6"/>
        <v>2868094755.5699997</v>
      </c>
      <c r="K52" s="124">
        <f t="shared" si="6"/>
        <v>2430656445.6900001</v>
      </c>
      <c r="L52" s="124">
        <f t="shared" si="6"/>
        <v>514034303.44000006</v>
      </c>
      <c r="M52" s="124">
        <f t="shared" si="6"/>
        <v>246574376.38000003</v>
      </c>
      <c r="N52" s="124">
        <f t="shared" si="6"/>
        <v>1033955458.6800001</v>
      </c>
      <c r="O52" s="124">
        <f t="shared" si="6"/>
        <v>742699361.8900001</v>
      </c>
      <c r="P52" s="124">
        <f t="shared" si="6"/>
        <v>3460143136.0199995</v>
      </c>
      <c r="Q52" s="124">
        <f t="shared" si="1"/>
        <v>22259676793.700001</v>
      </c>
      <c r="R52" s="3"/>
      <c r="S52" s="3"/>
      <c r="T52" s="3"/>
      <c r="U52" s="3"/>
      <c r="V52" s="3"/>
      <c r="W52" s="3"/>
      <c r="X52" s="3"/>
      <c r="Y52" s="118"/>
      <c r="Z52" s="118"/>
      <c r="AA52" s="118"/>
      <c r="AB52" s="118"/>
      <c r="AC52" s="118"/>
      <c r="AD52" s="118"/>
      <c r="AE52" s="118"/>
    </row>
    <row r="53" spans="2:31" x14ac:dyDescent="0.25">
      <c r="B53" s="24" t="s">
        <v>181</v>
      </c>
      <c r="C53" s="125">
        <v>12655576640</v>
      </c>
      <c r="D53" s="125">
        <v>17083655900.359999</v>
      </c>
      <c r="E53" s="125">
        <v>2072255572.3499999</v>
      </c>
      <c r="F53" s="125">
        <v>2232001811.8400002</v>
      </c>
      <c r="G53" s="125">
        <v>206938810.71000004</v>
      </c>
      <c r="H53" s="125">
        <v>3540759204.5699997</v>
      </c>
      <c r="I53" s="125">
        <v>973154095.84000003</v>
      </c>
      <c r="J53" s="125">
        <v>2106801815.5899999</v>
      </c>
      <c r="K53" s="125">
        <v>1725689253.1499999</v>
      </c>
      <c r="L53" s="125">
        <v>158194526.60999998</v>
      </c>
      <c r="M53" s="125">
        <v>36662235.189999998</v>
      </c>
      <c r="N53" s="125">
        <v>834556415.13</v>
      </c>
      <c r="O53" s="125">
        <v>546061412.59000003</v>
      </c>
      <c r="P53" s="125">
        <v>645330296.39999998</v>
      </c>
      <c r="Q53" s="125">
        <f t="shared" si="1"/>
        <v>15078405449.969999</v>
      </c>
      <c r="R53" s="3"/>
      <c r="S53" s="3"/>
      <c r="T53" s="3"/>
      <c r="U53" s="3"/>
      <c r="V53" s="3"/>
      <c r="W53" s="3"/>
      <c r="X53" s="3"/>
      <c r="Y53" s="118"/>
      <c r="Z53" s="118"/>
      <c r="AA53" s="118"/>
      <c r="AB53" s="118"/>
      <c r="AC53" s="118"/>
      <c r="AD53" s="118"/>
      <c r="AE53" s="118"/>
    </row>
    <row r="54" spans="2:31" x14ac:dyDescent="0.25">
      <c r="B54" s="24" t="s">
        <v>182</v>
      </c>
      <c r="C54" s="125">
        <v>1387128581</v>
      </c>
      <c r="D54" s="125">
        <v>614541532.53999996</v>
      </c>
      <c r="E54" s="125">
        <v>986555.14</v>
      </c>
      <c r="F54" s="125">
        <v>173795271.81999999</v>
      </c>
      <c r="G54" s="125">
        <v>28092628.900000002</v>
      </c>
      <c r="H54" s="125">
        <v>6462543.54</v>
      </c>
      <c r="I54" s="125">
        <v>112236805.53</v>
      </c>
      <c r="J54" s="125">
        <v>15588604.640000001</v>
      </c>
      <c r="K54" s="125">
        <v>65535612.840000004</v>
      </c>
      <c r="L54" s="125">
        <v>12479843.890000001</v>
      </c>
      <c r="M54" s="125">
        <v>12221802.220000001</v>
      </c>
      <c r="N54" s="125">
        <v>2028996.64</v>
      </c>
      <c r="O54" s="125">
        <v>5325015.75</v>
      </c>
      <c r="P54" s="125">
        <v>37850227.57</v>
      </c>
      <c r="Q54" s="125">
        <f t="shared" si="1"/>
        <v>472603908.47999996</v>
      </c>
      <c r="R54" s="3"/>
      <c r="S54" s="3"/>
      <c r="T54" s="3"/>
      <c r="U54" s="3"/>
      <c r="V54" s="3"/>
      <c r="W54" s="3"/>
      <c r="X54" s="3"/>
      <c r="Y54" s="118"/>
      <c r="Z54" s="118"/>
      <c r="AA54" s="118"/>
      <c r="AB54" s="118"/>
      <c r="AC54" s="118"/>
      <c r="AD54" s="118"/>
      <c r="AE54" s="118"/>
    </row>
    <row r="55" spans="2:31" x14ac:dyDescent="0.25">
      <c r="B55" s="24" t="s">
        <v>183</v>
      </c>
      <c r="C55" s="125">
        <v>249692276</v>
      </c>
      <c r="D55" s="125">
        <v>1249820489.54</v>
      </c>
      <c r="E55" s="125">
        <v>59509.919999999998</v>
      </c>
      <c r="F55" s="125">
        <v>4639239.17</v>
      </c>
      <c r="G55" s="125">
        <v>4532671.53</v>
      </c>
      <c r="H55" s="125">
        <v>50250453.140000001</v>
      </c>
      <c r="I55" s="125">
        <v>32672106.52</v>
      </c>
      <c r="J55" s="125">
        <v>179680297.05000001</v>
      </c>
      <c r="K55" s="125">
        <v>31560897.849999998</v>
      </c>
      <c r="L55" s="125">
        <v>31531495.210000001</v>
      </c>
      <c r="M55" s="125">
        <v>24641046.370000001</v>
      </c>
      <c r="N55" s="125">
        <v>10137670.709999999</v>
      </c>
      <c r="O55" s="125">
        <v>20928254.009999998</v>
      </c>
      <c r="P55" s="125">
        <v>183098412.06999999</v>
      </c>
      <c r="Q55" s="125">
        <f t="shared" si="1"/>
        <v>573732053.54999995</v>
      </c>
      <c r="R55" s="3"/>
      <c r="S55" s="3"/>
      <c r="T55" s="3"/>
      <c r="U55" s="3"/>
      <c r="V55" s="3"/>
      <c r="W55" s="3"/>
      <c r="X55" s="3"/>
      <c r="Y55" s="118"/>
      <c r="Z55" s="118"/>
      <c r="AA55" s="118"/>
      <c r="AB55" s="118"/>
      <c r="AC55" s="118"/>
      <c r="AD55" s="118"/>
      <c r="AE55" s="118"/>
    </row>
    <row r="56" spans="2:31" x14ac:dyDescent="0.25">
      <c r="B56" s="24" t="s">
        <v>184</v>
      </c>
      <c r="C56" s="125">
        <v>4286187387</v>
      </c>
      <c r="D56" s="125">
        <v>3384510409.2600002</v>
      </c>
      <c r="E56" s="125">
        <v>18641032.240000002</v>
      </c>
      <c r="F56" s="125">
        <v>67730036.50999999</v>
      </c>
      <c r="G56" s="125">
        <v>69348047.579999998</v>
      </c>
      <c r="H56" s="125">
        <v>111082497.53</v>
      </c>
      <c r="I56" s="125">
        <v>93659445.650000006</v>
      </c>
      <c r="J56" s="125">
        <v>83965087.790000007</v>
      </c>
      <c r="K56" s="125">
        <v>131603785.40000001</v>
      </c>
      <c r="L56" s="125">
        <v>120440488.73999999</v>
      </c>
      <c r="M56" s="125">
        <v>5085637.76</v>
      </c>
      <c r="N56" s="125">
        <v>92532639.230000004</v>
      </c>
      <c r="O56" s="125">
        <v>10968929.02</v>
      </c>
      <c r="P56" s="125">
        <v>891198513.88999999</v>
      </c>
      <c r="Q56" s="125">
        <f t="shared" si="1"/>
        <v>1696256141.3400002</v>
      </c>
      <c r="R56" s="3"/>
      <c r="S56" s="3"/>
      <c r="T56" s="3"/>
      <c r="U56" s="3"/>
      <c r="V56" s="3"/>
      <c r="W56" s="3"/>
      <c r="X56" s="3"/>
      <c r="Y56" s="118"/>
      <c r="Z56" s="118"/>
      <c r="AA56" s="118"/>
      <c r="AB56" s="118"/>
      <c r="AC56" s="118"/>
      <c r="AD56" s="118"/>
      <c r="AE56" s="118"/>
    </row>
    <row r="57" spans="2:31" x14ac:dyDescent="0.25">
      <c r="B57" s="24" t="s">
        <v>185</v>
      </c>
      <c r="C57" s="125">
        <v>2574750026</v>
      </c>
      <c r="D57" s="125">
        <v>1610381318.1799998</v>
      </c>
      <c r="E57" s="125">
        <v>5065849.4800000004</v>
      </c>
      <c r="F57" s="125">
        <v>30822905.389999997</v>
      </c>
      <c r="G57" s="125">
        <v>37459630.120000005</v>
      </c>
      <c r="H57" s="125">
        <v>13084737.76</v>
      </c>
      <c r="I57" s="125">
        <v>16614047.509999998</v>
      </c>
      <c r="J57" s="125">
        <v>247882323.22</v>
      </c>
      <c r="K57" s="125">
        <v>192041700.24999997</v>
      </c>
      <c r="L57" s="125">
        <v>30072784.159999996</v>
      </c>
      <c r="M57" s="125">
        <v>133544274.73</v>
      </c>
      <c r="N57" s="125">
        <v>20763058.509999998</v>
      </c>
      <c r="O57" s="125">
        <v>20135432.070000015</v>
      </c>
      <c r="P57" s="125">
        <v>401067548.04999989</v>
      </c>
      <c r="Q57" s="125">
        <f t="shared" si="1"/>
        <v>1148554291.25</v>
      </c>
      <c r="R57" s="3"/>
      <c r="S57" s="3"/>
      <c r="T57" s="3"/>
      <c r="U57" s="3"/>
      <c r="V57" s="3"/>
      <c r="W57" s="3"/>
      <c r="X57" s="3"/>
      <c r="Y57" s="118"/>
      <c r="Z57" s="118"/>
      <c r="AA57" s="118"/>
      <c r="AB57" s="118"/>
      <c r="AC57" s="118"/>
      <c r="AD57" s="118"/>
      <c r="AE57" s="118"/>
    </row>
    <row r="58" spans="2:31" x14ac:dyDescent="0.25">
      <c r="B58" s="24" t="s">
        <v>186</v>
      </c>
      <c r="C58" s="125">
        <v>251137468</v>
      </c>
      <c r="D58" s="125">
        <v>486238017.55000001</v>
      </c>
      <c r="E58" s="125">
        <v>139643.74</v>
      </c>
      <c r="F58" s="125">
        <v>139093.34</v>
      </c>
      <c r="G58" s="125">
        <v>7349679.3799999999</v>
      </c>
      <c r="H58" s="125">
        <v>1468212.44</v>
      </c>
      <c r="I58" s="125">
        <v>139093.34</v>
      </c>
      <c r="J58" s="125">
        <v>3371116.63</v>
      </c>
      <c r="K58" s="125">
        <v>2874867.25</v>
      </c>
      <c r="L58" s="125">
        <v>20731316.75</v>
      </c>
      <c r="M58" s="125">
        <v>160093.32999999999</v>
      </c>
      <c r="N58" s="125">
        <v>19845555.219999999</v>
      </c>
      <c r="O58" s="125">
        <v>325502.94</v>
      </c>
      <c r="P58" s="125">
        <v>318763994.32999998</v>
      </c>
      <c r="Q58" s="125">
        <f t="shared" si="1"/>
        <v>375308168.69</v>
      </c>
      <c r="R58" s="3"/>
      <c r="S58" s="3"/>
      <c r="T58" s="3"/>
      <c r="U58" s="3"/>
      <c r="V58" s="3"/>
      <c r="W58" s="3"/>
      <c r="X58" s="3"/>
      <c r="Y58" s="118"/>
      <c r="Z58" s="118"/>
      <c r="AA58" s="118"/>
      <c r="AB58" s="118"/>
      <c r="AC58" s="118"/>
      <c r="AD58" s="118"/>
      <c r="AE58" s="118"/>
    </row>
    <row r="59" spans="2:31" x14ac:dyDescent="0.25">
      <c r="B59" s="24" t="s">
        <v>187</v>
      </c>
      <c r="C59" s="125">
        <v>371022814</v>
      </c>
      <c r="D59" s="125">
        <v>393588159.49000001</v>
      </c>
      <c r="E59" s="125">
        <v>0</v>
      </c>
      <c r="F59" s="125">
        <v>230000</v>
      </c>
      <c r="G59" s="125">
        <v>20031934</v>
      </c>
      <c r="H59" s="125">
        <v>13654516</v>
      </c>
      <c r="I59" s="125">
        <v>57346634.549999997</v>
      </c>
      <c r="J59" s="125">
        <v>25598152</v>
      </c>
      <c r="K59" s="125">
        <v>16440682.32</v>
      </c>
      <c r="L59" s="125">
        <v>3268029.04</v>
      </c>
      <c r="M59" s="125">
        <v>0</v>
      </c>
      <c r="N59" s="125">
        <v>751704</v>
      </c>
      <c r="O59" s="125">
        <v>64532163.109999999</v>
      </c>
      <c r="P59" s="125">
        <v>107905179.84</v>
      </c>
      <c r="Q59" s="125">
        <f t="shared" si="1"/>
        <v>309758994.86000001</v>
      </c>
      <c r="R59" s="3"/>
      <c r="S59" s="3"/>
      <c r="T59" s="3"/>
      <c r="U59" s="3"/>
      <c r="V59" s="3"/>
      <c r="W59" s="3"/>
      <c r="X59" s="3"/>
      <c r="Y59" s="118"/>
      <c r="Z59" s="118"/>
      <c r="AA59" s="118"/>
      <c r="AB59" s="118"/>
      <c r="AC59" s="118"/>
      <c r="AD59" s="118"/>
      <c r="AE59" s="118"/>
    </row>
    <row r="60" spans="2:31" x14ac:dyDescent="0.25">
      <c r="B60" s="24" t="s">
        <v>188</v>
      </c>
      <c r="C60" s="125">
        <v>2022368784</v>
      </c>
      <c r="D60" s="125">
        <v>1898260497.9100001</v>
      </c>
      <c r="E60" s="125">
        <v>24736109.810000002</v>
      </c>
      <c r="F60" s="125">
        <v>112983761.68000001</v>
      </c>
      <c r="G60" s="125">
        <v>30735855.180000003</v>
      </c>
      <c r="H60" s="125">
        <v>30866752.949999999</v>
      </c>
      <c r="I60" s="125">
        <v>108387417.34999999</v>
      </c>
      <c r="J60" s="125">
        <v>110368340.48999999</v>
      </c>
      <c r="K60" s="125">
        <v>100100932.06999999</v>
      </c>
      <c r="L60" s="125">
        <v>83831794.199999988</v>
      </c>
      <c r="M60" s="125">
        <v>34243426.82</v>
      </c>
      <c r="N60" s="125">
        <v>53267793.239999995</v>
      </c>
      <c r="O60" s="125">
        <v>56969181.119999997</v>
      </c>
      <c r="P60" s="125">
        <v>523056910.42000002</v>
      </c>
      <c r="Q60" s="125">
        <f t="shared" si="1"/>
        <v>1269548275.3300002</v>
      </c>
      <c r="R60" s="3"/>
      <c r="S60" s="3"/>
      <c r="T60" s="3"/>
      <c r="U60" s="3"/>
      <c r="V60" s="3"/>
      <c r="W60" s="3"/>
      <c r="X60" s="3"/>
      <c r="Y60" s="118"/>
      <c r="Z60" s="118"/>
      <c r="AA60" s="118"/>
      <c r="AB60" s="118"/>
      <c r="AC60" s="118"/>
      <c r="AD60" s="118"/>
      <c r="AE60" s="118"/>
    </row>
    <row r="61" spans="2:31" x14ac:dyDescent="0.25">
      <c r="B61" s="24" t="s">
        <v>189</v>
      </c>
      <c r="C61" s="125">
        <v>2450049997</v>
      </c>
      <c r="D61" s="125">
        <v>1487378378.9099998</v>
      </c>
      <c r="E61" s="125">
        <v>97979921.199999988</v>
      </c>
      <c r="F61" s="125">
        <v>210602330.59</v>
      </c>
      <c r="G61" s="125">
        <v>169804832.63</v>
      </c>
      <c r="H61" s="125">
        <v>94648120</v>
      </c>
      <c r="I61" s="125">
        <v>79929537.560000002</v>
      </c>
      <c r="J61" s="125">
        <v>94839018.159999996</v>
      </c>
      <c r="K61" s="125">
        <v>164808714.56</v>
      </c>
      <c r="L61" s="125">
        <v>53484024.840000004</v>
      </c>
      <c r="M61" s="125">
        <v>15859.96</v>
      </c>
      <c r="N61" s="125">
        <v>71626</v>
      </c>
      <c r="O61" s="125">
        <v>17453471.279999997</v>
      </c>
      <c r="P61" s="125">
        <v>351872053.44999999</v>
      </c>
      <c r="Q61" s="125">
        <f t="shared" si="1"/>
        <v>1335509510.23</v>
      </c>
      <c r="R61" s="3"/>
      <c r="S61" s="3"/>
      <c r="T61" s="3"/>
      <c r="U61" s="3"/>
      <c r="V61" s="3"/>
      <c r="W61" s="3"/>
      <c r="X61" s="3"/>
      <c r="Y61" s="118"/>
      <c r="Z61" s="118"/>
      <c r="AA61" s="118"/>
      <c r="AB61" s="118"/>
      <c r="AC61" s="118"/>
      <c r="AD61" s="118"/>
      <c r="AE61" s="118"/>
    </row>
    <row r="62" spans="2:31" x14ac:dyDescent="0.25">
      <c r="B62" s="23" t="s">
        <v>190</v>
      </c>
      <c r="C62" s="124">
        <f t="shared" ref="C62:P62" si="7">SUM(C63:C66)</f>
        <v>59581629832</v>
      </c>
      <c r="D62" s="124">
        <f t="shared" si="7"/>
        <v>55630292156.559998</v>
      </c>
      <c r="E62" s="124">
        <f t="shared" si="7"/>
        <v>5725833361.7300005</v>
      </c>
      <c r="F62" s="124">
        <f t="shared" si="7"/>
        <v>6278503256.0099993</v>
      </c>
      <c r="G62" s="124">
        <f t="shared" si="7"/>
        <v>2916608391.4299998</v>
      </c>
      <c r="H62" s="124">
        <f t="shared" si="7"/>
        <v>2454376329.9000001</v>
      </c>
      <c r="I62" s="124">
        <f t="shared" si="7"/>
        <v>1972541388.9200001</v>
      </c>
      <c r="J62" s="124">
        <f t="shared" si="7"/>
        <v>3784343406.1400003</v>
      </c>
      <c r="K62" s="124">
        <f t="shared" si="7"/>
        <v>7788531083.3500004</v>
      </c>
      <c r="L62" s="124">
        <f t="shared" si="7"/>
        <v>5651327031.7800007</v>
      </c>
      <c r="M62" s="124">
        <f t="shared" si="7"/>
        <v>453107422.26999998</v>
      </c>
      <c r="N62" s="124">
        <f t="shared" si="7"/>
        <v>2219476092.5</v>
      </c>
      <c r="O62" s="124">
        <f t="shared" si="7"/>
        <v>617722021.79999995</v>
      </c>
      <c r="P62" s="124">
        <f t="shared" si="7"/>
        <v>3190302298.1999998</v>
      </c>
      <c r="Q62" s="124">
        <f t="shared" si="1"/>
        <v>43052672084.029991</v>
      </c>
      <c r="R62" s="3"/>
      <c r="S62" s="3"/>
      <c r="T62" s="3"/>
      <c r="U62" s="3"/>
      <c r="V62" s="3"/>
      <c r="W62" s="3"/>
      <c r="X62" s="3"/>
      <c r="Y62" s="118"/>
      <c r="Z62" s="118"/>
      <c r="AA62" s="118"/>
      <c r="AB62" s="118"/>
      <c r="AC62" s="118"/>
      <c r="AD62" s="118"/>
      <c r="AE62" s="118"/>
    </row>
    <row r="63" spans="2:31" x14ac:dyDescent="0.25">
      <c r="B63" s="24" t="s">
        <v>191</v>
      </c>
      <c r="C63" s="125">
        <v>34682050672</v>
      </c>
      <c r="D63" s="125">
        <v>30117496905.649998</v>
      </c>
      <c r="E63" s="125">
        <v>4270704496.3800001</v>
      </c>
      <c r="F63" s="125">
        <v>3155313099.4299994</v>
      </c>
      <c r="G63" s="125">
        <v>1532721760.74</v>
      </c>
      <c r="H63" s="125">
        <v>1887678124.77</v>
      </c>
      <c r="I63" s="125">
        <v>1058982798.8099999</v>
      </c>
      <c r="J63" s="125">
        <v>1588724184.0400002</v>
      </c>
      <c r="K63" s="125">
        <v>3827620028.4000001</v>
      </c>
      <c r="L63" s="125">
        <v>2253317175.6100001</v>
      </c>
      <c r="M63" s="125">
        <v>420381689.15999997</v>
      </c>
      <c r="N63" s="125">
        <v>214077277.15000001</v>
      </c>
      <c r="O63" s="125">
        <v>506674275.99000001</v>
      </c>
      <c r="P63" s="125">
        <v>1291999519.9799998</v>
      </c>
      <c r="Q63" s="125">
        <f t="shared" si="1"/>
        <v>22008194430.460003</v>
      </c>
      <c r="R63" s="3"/>
      <c r="S63" s="3"/>
      <c r="T63" s="3"/>
      <c r="U63" s="3"/>
      <c r="V63" s="3"/>
      <c r="W63" s="3"/>
      <c r="X63" s="3"/>
      <c r="Y63" s="118"/>
      <c r="Z63" s="118"/>
      <c r="AA63" s="118"/>
      <c r="AB63" s="118"/>
      <c r="AC63" s="118"/>
      <c r="AD63" s="118"/>
      <c r="AE63" s="118"/>
    </row>
    <row r="64" spans="2:31" x14ac:dyDescent="0.25">
      <c r="B64" s="24" t="s">
        <v>192</v>
      </c>
      <c r="C64" s="125">
        <v>23453294885</v>
      </c>
      <c r="D64" s="125">
        <v>25512795250.910004</v>
      </c>
      <c r="E64" s="125">
        <v>1455128865.3500001</v>
      </c>
      <c r="F64" s="125">
        <v>3123190156.5799999</v>
      </c>
      <c r="G64" s="125">
        <v>1383886630.6899998</v>
      </c>
      <c r="H64" s="125">
        <v>566698205.13</v>
      </c>
      <c r="I64" s="125">
        <v>913558590.11000001</v>
      </c>
      <c r="J64" s="125">
        <v>2195619222.0999999</v>
      </c>
      <c r="K64" s="125">
        <v>3960911054.9500003</v>
      </c>
      <c r="L64" s="125">
        <v>3398009856.1700001</v>
      </c>
      <c r="M64" s="125">
        <v>32725733.109999992</v>
      </c>
      <c r="N64" s="125">
        <v>2005398815.3500001</v>
      </c>
      <c r="O64" s="125">
        <v>111047745.81</v>
      </c>
      <c r="P64" s="125">
        <v>1898302778.22</v>
      </c>
      <c r="Q64" s="125">
        <f t="shared" si="1"/>
        <v>21044477653.57</v>
      </c>
      <c r="R64" s="3"/>
      <c r="S64" s="3"/>
      <c r="T64" s="3"/>
      <c r="U64" s="3"/>
      <c r="V64" s="3"/>
      <c r="W64" s="3"/>
      <c r="X64" s="3"/>
      <c r="Y64" s="118"/>
      <c r="Z64" s="118"/>
      <c r="AA64" s="118"/>
      <c r="AB64" s="118"/>
      <c r="AC64" s="118"/>
      <c r="AD64" s="118"/>
      <c r="AE64" s="118"/>
    </row>
    <row r="65" spans="2:31" x14ac:dyDescent="0.25">
      <c r="B65" s="24" t="s">
        <v>193</v>
      </c>
      <c r="C65" s="125">
        <v>0</v>
      </c>
      <c r="D65" s="125">
        <v>0</v>
      </c>
      <c r="E65" s="125">
        <v>0</v>
      </c>
      <c r="F65" s="125">
        <v>0</v>
      </c>
      <c r="G65" s="125">
        <v>0</v>
      </c>
      <c r="H65" s="125">
        <v>0</v>
      </c>
      <c r="I65" s="125">
        <v>0</v>
      </c>
      <c r="J65" s="125">
        <v>0</v>
      </c>
      <c r="K65" s="125">
        <v>0</v>
      </c>
      <c r="L65" s="125">
        <v>0</v>
      </c>
      <c r="M65" s="125">
        <v>0</v>
      </c>
      <c r="N65" s="125">
        <v>0</v>
      </c>
      <c r="O65" s="125">
        <v>0</v>
      </c>
      <c r="P65" s="125">
        <v>0</v>
      </c>
      <c r="Q65" s="125">
        <f t="shared" si="1"/>
        <v>0</v>
      </c>
      <c r="R65" s="3"/>
      <c r="S65" s="3"/>
      <c r="T65" s="3"/>
      <c r="U65" s="3"/>
      <c r="V65" s="3"/>
      <c r="W65" s="3"/>
      <c r="X65" s="3"/>
      <c r="Y65" s="118"/>
      <c r="Z65" s="118"/>
      <c r="AA65" s="118"/>
      <c r="AB65" s="118"/>
      <c r="AC65" s="118"/>
      <c r="AD65" s="118"/>
      <c r="AE65" s="118"/>
    </row>
    <row r="66" spans="2:31" x14ac:dyDescent="0.25">
      <c r="B66" s="24" t="s">
        <v>194</v>
      </c>
      <c r="C66" s="125">
        <v>1446284275</v>
      </c>
      <c r="D66" s="125">
        <v>-5.9604644775390625E-8</v>
      </c>
      <c r="E66" s="125">
        <v>0</v>
      </c>
      <c r="F66" s="125">
        <v>0</v>
      </c>
      <c r="G66" s="125">
        <v>0</v>
      </c>
      <c r="H66" s="125">
        <v>0</v>
      </c>
      <c r="I66" s="125">
        <v>0</v>
      </c>
      <c r="J66" s="125">
        <v>0</v>
      </c>
      <c r="K66" s="125">
        <v>0</v>
      </c>
      <c r="L66" s="125">
        <v>0</v>
      </c>
      <c r="M66" s="125">
        <v>0</v>
      </c>
      <c r="N66" s="125">
        <v>0</v>
      </c>
      <c r="O66" s="125">
        <v>0</v>
      </c>
      <c r="P66" s="125">
        <v>0</v>
      </c>
      <c r="Q66" s="125">
        <f t="shared" si="1"/>
        <v>0</v>
      </c>
      <c r="Y66" s="118"/>
      <c r="Z66" s="118"/>
      <c r="AA66" s="118"/>
      <c r="AB66" s="118"/>
      <c r="AC66" s="118"/>
      <c r="AD66" s="118"/>
      <c r="AE66" s="118"/>
    </row>
    <row r="67" spans="2:31" x14ac:dyDescent="0.25">
      <c r="B67" s="23" t="s">
        <v>195</v>
      </c>
      <c r="C67" s="124">
        <f t="shared" ref="C67:P67" si="8">SUM(C68:C70)</f>
        <v>149993489759</v>
      </c>
      <c r="D67" s="124">
        <f t="shared" si="8"/>
        <v>163121740543</v>
      </c>
      <c r="E67" s="124">
        <f t="shared" si="8"/>
        <v>9062366483.5599995</v>
      </c>
      <c r="F67" s="124">
        <f t="shared" si="8"/>
        <v>7664266811.2399988</v>
      </c>
      <c r="G67" s="124">
        <f t="shared" si="8"/>
        <v>8584507321.6800003</v>
      </c>
      <c r="H67" s="124">
        <f t="shared" si="8"/>
        <v>10498937233.090002</v>
      </c>
      <c r="I67" s="124">
        <f t="shared" si="8"/>
        <v>7015201930.1800003</v>
      </c>
      <c r="J67" s="124">
        <f t="shared" si="8"/>
        <v>32697290500.680004</v>
      </c>
      <c r="K67" s="124">
        <f t="shared" si="8"/>
        <v>9907218038.7500019</v>
      </c>
      <c r="L67" s="124">
        <f t="shared" si="8"/>
        <v>11318992302.41</v>
      </c>
      <c r="M67" s="124">
        <f t="shared" si="8"/>
        <v>9147488275.0300007</v>
      </c>
      <c r="N67" s="124">
        <f t="shared" si="8"/>
        <v>6929164989.8400002</v>
      </c>
      <c r="O67" s="124">
        <f t="shared" si="8"/>
        <v>8198484520.9200001</v>
      </c>
      <c r="P67" s="124">
        <f t="shared" si="8"/>
        <v>40790464885.639999</v>
      </c>
      <c r="Q67" s="124">
        <f t="shared" si="1"/>
        <v>161814383293.02002</v>
      </c>
      <c r="R67" s="3"/>
      <c r="S67" s="3"/>
      <c r="T67" s="3"/>
      <c r="U67" s="3"/>
      <c r="V67" s="3"/>
      <c r="W67" s="3"/>
      <c r="X67" s="3"/>
      <c r="Y67" s="118"/>
      <c r="Z67" s="118"/>
      <c r="AA67" s="118"/>
      <c r="AB67" s="118"/>
      <c r="AC67" s="118"/>
      <c r="AD67" s="118"/>
      <c r="AE67" s="118"/>
    </row>
    <row r="68" spans="2:31" x14ac:dyDescent="0.25">
      <c r="B68" s="24" t="s">
        <v>196</v>
      </c>
      <c r="C68" s="125">
        <v>72927341619</v>
      </c>
      <c r="D68" s="125">
        <v>76802745272.699997</v>
      </c>
      <c r="E68" s="125">
        <v>6470856307.2799997</v>
      </c>
      <c r="F68" s="125">
        <v>5032805026.2299995</v>
      </c>
      <c r="G68" s="125">
        <v>2226505492.5499997</v>
      </c>
      <c r="H68" s="125">
        <v>6562207424.7600002</v>
      </c>
      <c r="I68" s="125">
        <v>3379514840.0599999</v>
      </c>
      <c r="J68" s="125">
        <v>10354995344.5</v>
      </c>
      <c r="K68" s="125">
        <v>7343947066.9500008</v>
      </c>
      <c r="L68" s="125">
        <v>8568753316.6000004</v>
      </c>
      <c r="M68" s="125">
        <v>2750835804.23</v>
      </c>
      <c r="N68" s="125">
        <v>4004801096.4699998</v>
      </c>
      <c r="O68" s="125">
        <v>4238486701.3299999</v>
      </c>
      <c r="P68" s="125">
        <v>14872397048.559998</v>
      </c>
      <c r="Q68" s="125">
        <f t="shared" si="1"/>
        <v>75806105469.520004</v>
      </c>
      <c r="R68" s="3"/>
      <c r="S68" s="3"/>
      <c r="T68" s="3"/>
      <c r="U68" s="3"/>
      <c r="V68" s="3"/>
      <c r="W68" s="3"/>
      <c r="X68" s="3"/>
      <c r="Y68" s="118"/>
      <c r="Z68" s="118"/>
      <c r="AA68" s="118"/>
      <c r="AB68" s="118"/>
      <c r="AC68" s="118"/>
      <c r="AD68" s="118"/>
      <c r="AE68" s="118"/>
    </row>
    <row r="69" spans="2:31" x14ac:dyDescent="0.25">
      <c r="B69" s="24" t="s">
        <v>197</v>
      </c>
      <c r="C69" s="125">
        <v>76248699413</v>
      </c>
      <c r="D69" s="125">
        <v>84504245543.300003</v>
      </c>
      <c r="E69" s="125">
        <v>2367218586.8099999</v>
      </c>
      <c r="F69" s="125">
        <v>2578735598.4000001</v>
      </c>
      <c r="G69" s="125">
        <v>6275669611.96</v>
      </c>
      <c r="H69" s="125">
        <v>3900761494.96</v>
      </c>
      <c r="I69" s="125">
        <v>3599235388.52</v>
      </c>
      <c r="J69" s="125">
        <v>22101627127.780003</v>
      </c>
      <c r="K69" s="125">
        <v>2557745606.8499999</v>
      </c>
      <c r="L69" s="125">
        <v>2720033752.8400002</v>
      </c>
      <c r="M69" s="125">
        <v>6387153176.6899996</v>
      </c>
      <c r="N69" s="125">
        <v>2599193395.0599999</v>
      </c>
      <c r="O69" s="125">
        <v>3787828940.2399998</v>
      </c>
      <c r="P69" s="125">
        <v>25526843445.280003</v>
      </c>
      <c r="Q69" s="125">
        <f t="shared" si="1"/>
        <v>84402046125.390015</v>
      </c>
      <c r="R69" s="3"/>
      <c r="S69" s="3"/>
      <c r="T69" s="3"/>
      <c r="U69" s="3"/>
      <c r="V69" s="3"/>
      <c r="W69" s="3"/>
      <c r="X69" s="3"/>
      <c r="Y69" s="118"/>
      <c r="Z69" s="118"/>
      <c r="AA69" s="118"/>
      <c r="AB69" s="118"/>
      <c r="AC69" s="118"/>
      <c r="AD69" s="118"/>
      <c r="AE69" s="118"/>
    </row>
    <row r="70" spans="2:31" x14ac:dyDescent="0.25">
      <c r="B70" s="24" t="s">
        <v>198</v>
      </c>
      <c r="C70" s="125">
        <v>817448727</v>
      </c>
      <c r="D70" s="125">
        <v>1814749727</v>
      </c>
      <c r="E70" s="125">
        <v>224291589.47</v>
      </c>
      <c r="F70" s="125">
        <v>52726186.609999985</v>
      </c>
      <c r="G70" s="125">
        <v>82332217.170000002</v>
      </c>
      <c r="H70" s="125">
        <v>35968313.369999997</v>
      </c>
      <c r="I70" s="125">
        <v>36451701.600000009</v>
      </c>
      <c r="J70" s="125">
        <v>240668028.39999998</v>
      </c>
      <c r="K70" s="125">
        <v>5525364.9500000002</v>
      </c>
      <c r="L70" s="125">
        <v>30205232.970000003</v>
      </c>
      <c r="M70" s="125">
        <v>9499294.1100000013</v>
      </c>
      <c r="N70" s="125">
        <v>325170498.31</v>
      </c>
      <c r="O70" s="125">
        <v>172168879.35000002</v>
      </c>
      <c r="P70" s="125">
        <v>391224391.80000001</v>
      </c>
      <c r="Q70" s="125">
        <f t="shared" si="1"/>
        <v>1606231698.1100001</v>
      </c>
      <c r="R70" s="3"/>
      <c r="S70" s="3"/>
      <c r="T70" s="3"/>
      <c r="U70" s="3"/>
      <c r="V70" s="3"/>
      <c r="W70" s="3"/>
      <c r="X70" s="3"/>
      <c r="Y70" s="118"/>
      <c r="Z70" s="118"/>
      <c r="AA70" s="118"/>
      <c r="AB70" s="118"/>
      <c r="AC70" s="118"/>
      <c r="AD70" s="118"/>
      <c r="AE70" s="118"/>
    </row>
    <row r="71" spans="2:31" x14ac:dyDescent="0.25">
      <c r="B71" s="155" t="s">
        <v>68</v>
      </c>
      <c r="C71" s="132">
        <f t="shared" ref="C71:P71" si="9">C9+C15+C25+C35+C44+C52+C62+C67</f>
        <v>861074372943</v>
      </c>
      <c r="D71" s="132">
        <f t="shared" si="9"/>
        <v>1032696214379.1802</v>
      </c>
      <c r="E71" s="126">
        <f t="shared" si="9"/>
        <v>59524510763.829994</v>
      </c>
      <c r="F71" s="126">
        <f t="shared" si="9"/>
        <v>64907417193.309998</v>
      </c>
      <c r="G71" s="126">
        <f t="shared" si="9"/>
        <v>59885517618.059998</v>
      </c>
      <c r="H71" s="126">
        <f t="shared" si="9"/>
        <v>66428305816.710014</v>
      </c>
      <c r="I71" s="126">
        <f t="shared" si="9"/>
        <v>64421188675.309998</v>
      </c>
      <c r="J71" s="126">
        <f t="shared" si="9"/>
        <v>87178229497.470001</v>
      </c>
      <c r="K71" s="126">
        <f t="shared" si="9"/>
        <v>101974253517.97</v>
      </c>
      <c r="L71" s="126">
        <f t="shared" si="9"/>
        <v>62809205829.080002</v>
      </c>
      <c r="M71" s="126">
        <f t="shared" si="9"/>
        <v>55468619671.419991</v>
      </c>
      <c r="N71" s="126">
        <f t="shared" si="9"/>
        <v>108774728249.81999</v>
      </c>
      <c r="O71" s="126">
        <f t="shared" si="9"/>
        <v>92122525042.349991</v>
      </c>
      <c r="P71" s="126">
        <f t="shared" si="9"/>
        <v>149567615104.53998</v>
      </c>
      <c r="Q71" s="126">
        <f t="shared" si="1"/>
        <v>973062116979.86987</v>
      </c>
      <c r="R71" s="3"/>
      <c r="S71" s="3"/>
      <c r="T71" s="120"/>
      <c r="U71" s="3"/>
      <c r="V71" s="3"/>
      <c r="W71" s="3"/>
      <c r="X71" s="3"/>
      <c r="Y71" s="118"/>
      <c r="Z71" s="118"/>
      <c r="AA71" s="118"/>
      <c r="AB71" s="118"/>
      <c r="AC71" s="118"/>
      <c r="AD71" s="118"/>
      <c r="AE71" s="118"/>
    </row>
    <row r="72" spans="2:31" x14ac:dyDescent="0.25">
      <c r="B72" s="24"/>
      <c r="C72" s="21"/>
      <c r="D72" s="133"/>
      <c r="E72" s="127"/>
      <c r="F72" s="127"/>
      <c r="G72" s="127"/>
      <c r="H72" s="127"/>
      <c r="I72" s="127"/>
      <c r="J72" s="127"/>
      <c r="K72" s="127"/>
      <c r="L72" s="127"/>
      <c r="M72" s="127"/>
      <c r="N72" s="127"/>
      <c r="O72" s="127"/>
      <c r="P72" s="127"/>
      <c r="Q72" s="127"/>
      <c r="R72" s="3"/>
      <c r="S72" s="3"/>
      <c r="T72" s="3"/>
      <c r="U72" s="3"/>
      <c r="V72" s="3"/>
      <c r="W72" s="3"/>
      <c r="X72" s="3"/>
      <c r="Y72" s="118"/>
      <c r="Z72" s="118"/>
      <c r="AA72" s="118"/>
      <c r="AB72" s="118"/>
      <c r="AC72" s="118"/>
      <c r="AD72" s="118"/>
      <c r="AE72" s="118"/>
    </row>
    <row r="73" spans="2:31" x14ac:dyDescent="0.25">
      <c r="B73" s="155"/>
      <c r="C73" s="22"/>
      <c r="D73" s="132"/>
      <c r="E73" s="131" t="str">
        <f t="shared" ref="E73:Q73" si="10">+E8</f>
        <v>ENERO</v>
      </c>
      <c r="F73" s="131" t="str">
        <f t="shared" si="10"/>
        <v>FEBRERO</v>
      </c>
      <c r="G73" s="131" t="str">
        <f t="shared" si="10"/>
        <v>MARZO</v>
      </c>
      <c r="H73" s="131" t="str">
        <f t="shared" si="10"/>
        <v>ABRIL</v>
      </c>
      <c r="I73" s="131" t="str">
        <f t="shared" si="10"/>
        <v>MAYO</v>
      </c>
      <c r="J73" s="131" t="str">
        <f t="shared" si="10"/>
        <v>JUNIO</v>
      </c>
      <c r="K73" s="131" t="str">
        <f t="shared" si="10"/>
        <v>JULIO</v>
      </c>
      <c r="L73" s="131" t="str">
        <f t="shared" si="10"/>
        <v>AGOSTO</v>
      </c>
      <c r="M73" s="131" t="str">
        <f t="shared" si="10"/>
        <v>SEPTIEMBRE</v>
      </c>
      <c r="N73" s="131" t="str">
        <f t="shared" si="10"/>
        <v>OCTUBRE</v>
      </c>
      <c r="O73" s="131" t="str">
        <f t="shared" si="10"/>
        <v>NOVIEMBRE</v>
      </c>
      <c r="P73" s="131" t="str">
        <f t="shared" si="10"/>
        <v>DICIEMBRE</v>
      </c>
      <c r="Q73" s="131" t="str">
        <f t="shared" si="10"/>
        <v>TOTAL</v>
      </c>
      <c r="R73" s="3"/>
      <c r="S73" s="3"/>
      <c r="T73" s="3"/>
      <c r="U73" s="3"/>
      <c r="V73" s="3"/>
      <c r="W73" s="3"/>
      <c r="X73" s="3"/>
      <c r="Y73" s="118"/>
      <c r="Z73" s="118"/>
      <c r="AA73" s="118"/>
      <c r="AB73" s="118"/>
      <c r="AC73" s="118"/>
      <c r="AD73" s="118"/>
      <c r="AE73" s="118"/>
    </row>
    <row r="74" spans="2:31" x14ac:dyDescent="0.25">
      <c r="B74" s="26" t="s">
        <v>199</v>
      </c>
      <c r="C74" s="124">
        <f t="shared" ref="C74:P75" si="11">C75</f>
        <v>2835800000</v>
      </c>
      <c r="D74" s="124">
        <f t="shared" si="11"/>
        <v>10752821122</v>
      </c>
      <c r="E74" s="124">
        <f t="shared" si="11"/>
        <v>0</v>
      </c>
      <c r="F74" s="124">
        <f t="shared" si="11"/>
        <v>416666665</v>
      </c>
      <c r="G74" s="124">
        <f t="shared" si="11"/>
        <v>753277061.36000001</v>
      </c>
      <c r="H74" s="124">
        <f t="shared" si="11"/>
        <v>166666666</v>
      </c>
      <c r="I74" s="124">
        <f t="shared" si="11"/>
        <v>166666666</v>
      </c>
      <c r="J74" s="124">
        <f t="shared" si="11"/>
        <v>166666666</v>
      </c>
      <c r="K74" s="124">
        <f t="shared" si="11"/>
        <v>2666666666</v>
      </c>
      <c r="L74" s="124">
        <f t="shared" si="11"/>
        <v>166666666</v>
      </c>
      <c r="M74" s="124">
        <f t="shared" si="11"/>
        <v>1416666666</v>
      </c>
      <c r="N74" s="124">
        <f t="shared" si="11"/>
        <v>219649367.77000001</v>
      </c>
      <c r="O74" s="124">
        <f t="shared" si="11"/>
        <v>3916666666</v>
      </c>
      <c r="P74" s="124">
        <f t="shared" si="11"/>
        <v>190666666</v>
      </c>
      <c r="Q74" s="124">
        <f t="shared" ref="Q74:Q95" si="12">E74+F74+G74+H74+I74+J74+K74+L74+M74+O74+N74+P74</f>
        <v>10246926422.130001</v>
      </c>
      <c r="R74" s="3"/>
      <c r="S74" s="3"/>
      <c r="T74" s="3"/>
      <c r="U74" s="3"/>
      <c r="V74" s="3"/>
      <c r="W74" s="3"/>
      <c r="X74" s="3"/>
      <c r="Y74" s="118"/>
      <c r="Z74" s="118"/>
      <c r="AA74" s="118"/>
      <c r="AB74" s="118"/>
      <c r="AC74" s="118"/>
      <c r="AD74" s="118"/>
      <c r="AE74" s="118"/>
    </row>
    <row r="75" spans="2:31" x14ac:dyDescent="0.25">
      <c r="B75" s="27" t="s">
        <v>200</v>
      </c>
      <c r="C75" s="128">
        <f t="shared" si="11"/>
        <v>2835800000</v>
      </c>
      <c r="D75" s="128">
        <f t="shared" si="11"/>
        <v>10752821122</v>
      </c>
      <c r="E75" s="128">
        <f t="shared" si="11"/>
        <v>0</v>
      </c>
      <c r="F75" s="128">
        <f t="shared" si="11"/>
        <v>416666665</v>
      </c>
      <c r="G75" s="128">
        <f t="shared" si="11"/>
        <v>753277061.36000001</v>
      </c>
      <c r="H75" s="128">
        <f t="shared" si="11"/>
        <v>166666666</v>
      </c>
      <c r="I75" s="128">
        <f t="shared" si="11"/>
        <v>166666666</v>
      </c>
      <c r="J75" s="128">
        <f t="shared" si="11"/>
        <v>166666666</v>
      </c>
      <c r="K75" s="128">
        <f t="shared" si="11"/>
        <v>2666666666</v>
      </c>
      <c r="L75" s="128">
        <f t="shared" si="11"/>
        <v>166666666</v>
      </c>
      <c r="M75" s="128">
        <f t="shared" si="11"/>
        <v>1416666666</v>
      </c>
      <c r="N75" s="128">
        <f t="shared" si="11"/>
        <v>219649367.77000001</v>
      </c>
      <c r="O75" s="128">
        <f t="shared" si="11"/>
        <v>3916666666</v>
      </c>
      <c r="P75" s="128">
        <f t="shared" si="11"/>
        <v>190666666</v>
      </c>
      <c r="Q75" s="128">
        <f t="shared" si="12"/>
        <v>10246926422.130001</v>
      </c>
      <c r="R75" s="3"/>
      <c r="S75" s="3"/>
      <c r="T75" s="3"/>
      <c r="U75" s="3"/>
      <c r="V75" s="3"/>
      <c r="W75" s="3"/>
      <c r="X75" s="3"/>
      <c r="Y75" s="118"/>
      <c r="Z75" s="118"/>
      <c r="AA75" s="118"/>
      <c r="AB75" s="118"/>
      <c r="AC75" s="118"/>
      <c r="AD75" s="118"/>
      <c r="AE75" s="118"/>
    </row>
    <row r="76" spans="2:31" x14ac:dyDescent="0.25">
      <c r="B76" s="25" t="s">
        <v>212</v>
      </c>
      <c r="C76" s="125">
        <f t="shared" ref="C76:P76" si="13">SUM(C77:C78)</f>
        <v>2835800000</v>
      </c>
      <c r="D76" s="125">
        <f t="shared" si="13"/>
        <v>10752821122</v>
      </c>
      <c r="E76" s="125">
        <f t="shared" si="13"/>
        <v>0</v>
      </c>
      <c r="F76" s="125">
        <f t="shared" si="13"/>
        <v>416666665</v>
      </c>
      <c r="G76" s="125">
        <f t="shared" si="13"/>
        <v>753277061.36000001</v>
      </c>
      <c r="H76" s="125">
        <f t="shared" si="13"/>
        <v>166666666</v>
      </c>
      <c r="I76" s="125">
        <f t="shared" si="13"/>
        <v>166666666</v>
      </c>
      <c r="J76" s="125">
        <f t="shared" si="13"/>
        <v>166666666</v>
      </c>
      <c r="K76" s="125">
        <f t="shared" si="13"/>
        <v>2666666666</v>
      </c>
      <c r="L76" s="125">
        <f t="shared" si="13"/>
        <v>166666666</v>
      </c>
      <c r="M76" s="125">
        <f t="shared" si="13"/>
        <v>1416666666</v>
      </c>
      <c r="N76" s="125">
        <f t="shared" si="13"/>
        <v>219649367.77000001</v>
      </c>
      <c r="O76" s="125">
        <f t="shared" si="13"/>
        <v>3916666666</v>
      </c>
      <c r="P76" s="125">
        <f t="shared" si="13"/>
        <v>190666666</v>
      </c>
      <c r="Q76" s="129">
        <f t="shared" si="12"/>
        <v>10246926422.130001</v>
      </c>
      <c r="R76" s="3"/>
      <c r="S76" s="3"/>
      <c r="T76" s="3"/>
      <c r="U76" s="3"/>
      <c r="V76" s="3"/>
      <c r="W76" s="3"/>
      <c r="X76" s="3"/>
      <c r="Y76" s="118"/>
      <c r="Z76" s="118"/>
      <c r="AA76" s="118"/>
      <c r="AB76" s="118"/>
      <c r="AC76" s="118"/>
      <c r="AD76" s="118"/>
      <c r="AE76" s="118"/>
    </row>
    <row r="77" spans="2:31" x14ac:dyDescent="0.25">
      <c r="B77" s="122" t="s">
        <v>213</v>
      </c>
      <c r="C77" s="129">
        <v>2000000000</v>
      </c>
      <c r="D77" s="129">
        <v>9917021122</v>
      </c>
      <c r="E77" s="129">
        <v>0</v>
      </c>
      <c r="F77" s="129">
        <v>416666665</v>
      </c>
      <c r="G77" s="129">
        <v>83333333</v>
      </c>
      <c r="H77" s="129">
        <v>166666666</v>
      </c>
      <c r="I77" s="129">
        <v>166666666</v>
      </c>
      <c r="J77" s="129">
        <v>166666666</v>
      </c>
      <c r="K77" s="129">
        <v>2666666666</v>
      </c>
      <c r="L77" s="129">
        <v>166666666</v>
      </c>
      <c r="M77" s="129">
        <v>1416666666</v>
      </c>
      <c r="N77" s="129">
        <v>166666666</v>
      </c>
      <c r="O77" s="129">
        <v>3916666666</v>
      </c>
      <c r="P77" s="129">
        <v>190666666</v>
      </c>
      <c r="Q77" s="129">
        <f t="shared" si="12"/>
        <v>9523999992</v>
      </c>
      <c r="R77" s="3"/>
      <c r="S77" s="3"/>
      <c r="T77" s="3"/>
      <c r="U77" s="3"/>
      <c r="V77" s="3"/>
      <c r="W77" s="3"/>
      <c r="X77" s="3"/>
      <c r="Y77" s="118"/>
      <c r="Z77" s="118"/>
      <c r="AA77" s="118"/>
      <c r="AB77" s="118"/>
      <c r="AC77" s="118"/>
      <c r="AD77" s="118"/>
      <c r="AE77" s="118"/>
    </row>
    <row r="78" spans="2:31" x14ac:dyDescent="0.25">
      <c r="B78" s="122" t="s">
        <v>214</v>
      </c>
      <c r="C78" s="125">
        <v>835800000</v>
      </c>
      <c r="D78" s="125">
        <v>835800000</v>
      </c>
      <c r="E78" s="125">
        <v>0</v>
      </c>
      <c r="F78" s="125">
        <v>0</v>
      </c>
      <c r="G78" s="125">
        <v>669943728.36000001</v>
      </c>
      <c r="H78" s="125">
        <v>0</v>
      </c>
      <c r="I78" s="125">
        <v>0</v>
      </c>
      <c r="J78" s="125">
        <v>0</v>
      </c>
      <c r="K78" s="125">
        <v>0</v>
      </c>
      <c r="L78" s="125">
        <v>0</v>
      </c>
      <c r="M78" s="125">
        <v>0</v>
      </c>
      <c r="N78" s="125">
        <v>52982701.770000003</v>
      </c>
      <c r="O78" s="125">
        <v>0</v>
      </c>
      <c r="P78" s="125">
        <v>0</v>
      </c>
      <c r="Q78" s="129">
        <f t="shared" si="12"/>
        <v>722926430.13</v>
      </c>
      <c r="R78" s="3"/>
      <c r="S78" s="3"/>
      <c r="T78" s="3"/>
      <c r="U78" s="3"/>
      <c r="V78" s="3"/>
      <c r="W78" s="3"/>
      <c r="X78" s="3"/>
      <c r="Y78" s="118"/>
      <c r="Z78" s="118"/>
      <c r="AA78" s="118"/>
      <c r="AB78" s="118"/>
      <c r="AC78" s="118"/>
      <c r="AD78" s="118"/>
      <c r="AE78" s="118"/>
    </row>
    <row r="79" spans="2:31" x14ac:dyDescent="0.25">
      <c r="B79" s="26" t="s">
        <v>201</v>
      </c>
      <c r="C79" s="124">
        <f>C80</f>
        <v>133209000000</v>
      </c>
      <c r="D79" s="124">
        <f>D80</f>
        <v>169798522164.60001</v>
      </c>
      <c r="E79" s="124">
        <f t="shared" ref="E79:P79" si="14">E80+E92</f>
        <v>7729542008.25</v>
      </c>
      <c r="F79" s="124">
        <f t="shared" si="14"/>
        <v>10219265869.200001</v>
      </c>
      <c r="G79" s="124">
        <f t="shared" si="14"/>
        <v>17695256721.540001</v>
      </c>
      <c r="H79" s="124">
        <f t="shared" si="14"/>
        <v>34034920357.289997</v>
      </c>
      <c r="I79" s="124">
        <f t="shared" si="14"/>
        <v>9283814433.3400002</v>
      </c>
      <c r="J79" s="124">
        <f t="shared" si="14"/>
        <v>25851111138.330002</v>
      </c>
      <c r="K79" s="124">
        <f t="shared" si="14"/>
        <v>17347427906.990002</v>
      </c>
      <c r="L79" s="124">
        <f t="shared" si="14"/>
        <v>4031094445.4499998</v>
      </c>
      <c r="M79" s="124">
        <f t="shared" si="14"/>
        <v>2964657777.6699996</v>
      </c>
      <c r="N79" s="124">
        <f t="shared" si="14"/>
        <v>4924613945.6399994</v>
      </c>
      <c r="O79" s="124">
        <f t="shared" si="14"/>
        <v>4416758119.7599993</v>
      </c>
      <c r="P79" s="124">
        <f t="shared" si="14"/>
        <v>11995080458.52</v>
      </c>
      <c r="Q79" s="124">
        <f t="shared" si="12"/>
        <v>150493543181.97998</v>
      </c>
      <c r="R79" s="3"/>
      <c r="S79" s="3"/>
      <c r="T79" s="3"/>
      <c r="U79" s="3"/>
      <c r="V79" s="3"/>
      <c r="W79" s="3"/>
      <c r="X79" s="3"/>
      <c r="Y79" s="118"/>
      <c r="Z79" s="118"/>
      <c r="AA79" s="118"/>
      <c r="AB79" s="118"/>
      <c r="AC79" s="118"/>
      <c r="AD79" s="118"/>
      <c r="AE79" s="118"/>
    </row>
    <row r="80" spans="2:31" x14ac:dyDescent="0.25">
      <c r="B80" s="27" t="s">
        <v>202</v>
      </c>
      <c r="C80" s="128">
        <f t="shared" ref="C80:P80" si="15">C81+C86+C89</f>
        <v>133209000000</v>
      </c>
      <c r="D80" s="128">
        <f t="shared" si="15"/>
        <v>169798522164.60001</v>
      </c>
      <c r="E80" s="128">
        <f t="shared" si="15"/>
        <v>7729542008.25</v>
      </c>
      <c r="F80" s="128">
        <f t="shared" si="15"/>
        <v>10219265869.200001</v>
      </c>
      <c r="G80" s="128">
        <f t="shared" si="15"/>
        <v>17695256721.540001</v>
      </c>
      <c r="H80" s="128">
        <f t="shared" si="15"/>
        <v>34034920357.289997</v>
      </c>
      <c r="I80" s="128">
        <f t="shared" si="15"/>
        <v>9283814433.3400002</v>
      </c>
      <c r="J80" s="128">
        <f t="shared" si="15"/>
        <v>25851111138.330002</v>
      </c>
      <c r="K80" s="128">
        <f t="shared" si="15"/>
        <v>17347427906.990002</v>
      </c>
      <c r="L80" s="128">
        <f t="shared" si="15"/>
        <v>4031094445.4499998</v>
      </c>
      <c r="M80" s="128">
        <f t="shared" si="15"/>
        <v>2964657777.6699996</v>
      </c>
      <c r="N80" s="128">
        <f t="shared" si="15"/>
        <v>4924613945.6399994</v>
      </c>
      <c r="O80" s="128">
        <f t="shared" si="15"/>
        <v>4416758119.7599993</v>
      </c>
      <c r="P80" s="128">
        <f t="shared" si="15"/>
        <v>11719038458.52</v>
      </c>
      <c r="Q80" s="128">
        <f t="shared" si="12"/>
        <v>150217501181.97998</v>
      </c>
      <c r="R80" s="3"/>
      <c r="S80" s="3"/>
      <c r="T80" s="3"/>
      <c r="U80" s="3"/>
      <c r="V80" s="3"/>
      <c r="W80" s="3"/>
      <c r="X80" s="3"/>
      <c r="Y80" s="118"/>
      <c r="Z80" s="118"/>
      <c r="AA80" s="118"/>
      <c r="AB80" s="118"/>
      <c r="AC80" s="118"/>
      <c r="AD80" s="118"/>
      <c r="AE80" s="118"/>
    </row>
    <row r="81" spans="1:31" x14ac:dyDescent="0.25">
      <c r="B81" s="25" t="s">
        <v>217</v>
      </c>
      <c r="C81" s="129">
        <f t="shared" ref="C81:P81" si="16">SUM(C82:C85)</f>
        <v>46300357744</v>
      </c>
      <c r="D81" s="129">
        <f t="shared" si="16"/>
        <v>85688134901.600006</v>
      </c>
      <c r="E81" s="129">
        <f t="shared" si="16"/>
        <v>4140827965.8699999</v>
      </c>
      <c r="F81" s="129">
        <f t="shared" si="16"/>
        <v>7393679900.8599997</v>
      </c>
      <c r="G81" s="129">
        <f t="shared" si="16"/>
        <v>13811894053.280001</v>
      </c>
      <c r="H81" s="129">
        <f t="shared" si="16"/>
        <v>3522776028.5999999</v>
      </c>
      <c r="I81" s="129">
        <f t="shared" si="16"/>
        <v>5957847296.7799997</v>
      </c>
      <c r="J81" s="129">
        <f t="shared" si="16"/>
        <v>12660166508.230001</v>
      </c>
      <c r="K81" s="129">
        <f t="shared" si="16"/>
        <v>13052501595.640001</v>
      </c>
      <c r="L81" s="129">
        <f t="shared" si="16"/>
        <v>1387298871.6800001</v>
      </c>
      <c r="M81" s="129">
        <f t="shared" si="16"/>
        <v>31988538.100000001</v>
      </c>
      <c r="N81" s="129">
        <f t="shared" si="16"/>
        <v>1716704932.5799999</v>
      </c>
      <c r="O81" s="129">
        <f t="shared" si="16"/>
        <v>139254064.66999999</v>
      </c>
      <c r="P81" s="129">
        <f t="shared" si="16"/>
        <v>8952429165.9699993</v>
      </c>
      <c r="Q81" s="129">
        <f t="shared" si="12"/>
        <v>72767368922.259995</v>
      </c>
      <c r="R81" s="3"/>
      <c r="S81" s="3"/>
      <c r="T81" s="3"/>
      <c r="Y81" s="118"/>
      <c r="Z81" s="118"/>
      <c r="AA81" s="118"/>
      <c r="AB81" s="118"/>
      <c r="AC81" s="118"/>
      <c r="AD81" s="118"/>
      <c r="AE81" s="118"/>
    </row>
    <row r="82" spans="1:31" x14ac:dyDescent="0.25">
      <c r="B82" s="122" t="s">
        <v>218</v>
      </c>
      <c r="C82" s="129">
        <v>0</v>
      </c>
      <c r="D82" s="129">
        <v>2486799529.5799999</v>
      </c>
      <c r="E82" s="129">
        <v>0</v>
      </c>
      <c r="F82" s="129">
        <v>0</v>
      </c>
      <c r="G82" s="129">
        <v>18734221</v>
      </c>
      <c r="H82" s="129">
        <v>0</v>
      </c>
      <c r="I82" s="129">
        <v>0</v>
      </c>
      <c r="J82" s="129">
        <v>1236445.44</v>
      </c>
      <c r="K82" s="129">
        <v>0</v>
      </c>
      <c r="L82" s="129">
        <v>69010500</v>
      </c>
      <c r="M82" s="129">
        <v>0</v>
      </c>
      <c r="N82" s="129">
        <v>0</v>
      </c>
      <c r="O82" s="129">
        <v>0</v>
      </c>
      <c r="P82" s="129">
        <v>6000000000</v>
      </c>
      <c r="Q82" s="129">
        <f t="shared" si="12"/>
        <v>6088981166.4399996</v>
      </c>
      <c r="R82" s="3"/>
      <c r="S82" s="117"/>
      <c r="Y82" s="118"/>
      <c r="Z82" s="118"/>
      <c r="AA82" s="118"/>
      <c r="AB82" s="118"/>
      <c r="AC82" s="118"/>
      <c r="AD82" s="118"/>
      <c r="AE82" s="118"/>
    </row>
    <row r="83" spans="1:31" x14ac:dyDescent="0.25">
      <c r="B83" s="122" t="s">
        <v>270</v>
      </c>
      <c r="C83" s="129">
        <v>0</v>
      </c>
      <c r="D83" s="129">
        <v>0</v>
      </c>
      <c r="E83" s="17">
        <v>0</v>
      </c>
      <c r="F83" s="17">
        <v>0</v>
      </c>
      <c r="G83" s="17">
        <v>0</v>
      </c>
      <c r="H83" s="17">
        <v>0</v>
      </c>
      <c r="I83" s="17">
        <v>0</v>
      </c>
      <c r="J83" s="17">
        <v>0</v>
      </c>
      <c r="K83" s="17">
        <v>0</v>
      </c>
      <c r="L83" s="17">
        <v>0</v>
      </c>
      <c r="M83" s="17">
        <v>0</v>
      </c>
      <c r="N83" s="17">
        <v>0</v>
      </c>
      <c r="O83" s="129">
        <v>0</v>
      </c>
      <c r="P83" s="129">
        <v>0</v>
      </c>
      <c r="Q83" s="129">
        <f t="shared" si="12"/>
        <v>0</v>
      </c>
      <c r="Y83" s="118"/>
      <c r="Z83" s="118"/>
      <c r="AA83" s="118"/>
      <c r="AB83" s="118"/>
      <c r="AC83" s="118"/>
      <c r="AD83" s="118"/>
      <c r="AE83" s="118"/>
    </row>
    <row r="84" spans="1:31" x14ac:dyDescent="0.25">
      <c r="B84" s="122" t="s">
        <v>219</v>
      </c>
      <c r="C84" s="130">
        <v>44149599133</v>
      </c>
      <c r="D84" s="130">
        <v>78991584508.300003</v>
      </c>
      <c r="E84" s="125">
        <v>2639210624.9099998</v>
      </c>
      <c r="F84" s="125">
        <v>7012783609.6700001</v>
      </c>
      <c r="G84" s="125">
        <v>13720132416.280001</v>
      </c>
      <c r="H84" s="125">
        <v>3522776028.5999999</v>
      </c>
      <c r="I84" s="125">
        <v>5865029280.6700001</v>
      </c>
      <c r="J84" s="125">
        <v>12408930062.790001</v>
      </c>
      <c r="K84" s="125">
        <v>12400454057.860001</v>
      </c>
      <c r="L84" s="125">
        <v>1245780373.6800001</v>
      </c>
      <c r="M84" s="130">
        <v>31988538.100000001</v>
      </c>
      <c r="N84" s="130">
        <v>1706521599.25</v>
      </c>
      <c r="O84" s="130">
        <v>138904064.66999999</v>
      </c>
      <c r="P84" s="130">
        <v>1877570095.96</v>
      </c>
      <c r="Q84" s="130">
        <f t="shared" si="12"/>
        <v>62570080752.439995</v>
      </c>
      <c r="Y84" s="118"/>
      <c r="Z84" s="118"/>
      <c r="AA84" s="118"/>
      <c r="AB84" s="118"/>
      <c r="AC84" s="118"/>
      <c r="AD84" s="118"/>
      <c r="AE84" s="118"/>
    </row>
    <row r="85" spans="1:31" x14ac:dyDescent="0.25">
      <c r="B85" s="122" t="s">
        <v>271</v>
      </c>
      <c r="C85" s="129">
        <v>2150758611</v>
      </c>
      <c r="D85" s="129">
        <v>4209750863.7200003</v>
      </c>
      <c r="E85" s="130">
        <v>1501617340.96</v>
      </c>
      <c r="F85" s="125">
        <v>380896291.19</v>
      </c>
      <c r="G85" s="125">
        <v>73027416</v>
      </c>
      <c r="H85" s="125">
        <v>0</v>
      </c>
      <c r="I85" s="125">
        <v>92818016.109999999</v>
      </c>
      <c r="J85" s="125">
        <v>250000000</v>
      </c>
      <c r="K85" s="125">
        <v>652047537.77999997</v>
      </c>
      <c r="L85" s="125">
        <v>72507998</v>
      </c>
      <c r="M85" s="125">
        <v>0</v>
      </c>
      <c r="N85" s="125">
        <v>10183333.33</v>
      </c>
      <c r="O85" s="125">
        <v>350000</v>
      </c>
      <c r="P85" s="125">
        <v>1074859070.01</v>
      </c>
      <c r="Q85" s="130">
        <f t="shared" si="12"/>
        <v>4108307003.3800001</v>
      </c>
      <c r="Y85" s="118"/>
      <c r="Z85" s="118"/>
      <c r="AA85" s="118"/>
      <c r="AB85" s="118"/>
      <c r="AC85" s="118"/>
      <c r="AD85" s="118"/>
      <c r="AE85" s="118"/>
    </row>
    <row r="86" spans="1:31" x14ac:dyDescent="0.25">
      <c r="B86" s="25" t="s">
        <v>222</v>
      </c>
      <c r="C86" s="130">
        <f t="shared" ref="C86:P86" si="17">SUM(C87:C88)</f>
        <v>86908642256</v>
      </c>
      <c r="D86" s="130">
        <f t="shared" si="17"/>
        <v>37803131673.850006</v>
      </c>
      <c r="E86" s="130">
        <f t="shared" si="17"/>
        <v>0</v>
      </c>
      <c r="F86" s="130">
        <f t="shared" si="17"/>
        <v>0</v>
      </c>
      <c r="G86" s="130">
        <f t="shared" si="17"/>
        <v>0</v>
      </c>
      <c r="H86" s="130">
        <f t="shared" si="17"/>
        <v>27044600000</v>
      </c>
      <c r="I86" s="130">
        <f t="shared" si="17"/>
        <v>0</v>
      </c>
      <c r="J86" s="130">
        <f t="shared" si="17"/>
        <v>11000000000</v>
      </c>
      <c r="K86" s="130">
        <f t="shared" si="17"/>
        <v>0</v>
      </c>
      <c r="L86" s="130">
        <f t="shared" si="17"/>
        <v>0</v>
      </c>
      <c r="M86" s="130">
        <f t="shared" si="17"/>
        <v>0</v>
      </c>
      <c r="N86" s="130">
        <f t="shared" si="17"/>
        <v>0</v>
      </c>
      <c r="O86" s="130">
        <f t="shared" si="17"/>
        <v>0</v>
      </c>
      <c r="P86" s="130">
        <f t="shared" si="17"/>
        <v>0</v>
      </c>
      <c r="Q86" s="129">
        <f t="shared" si="12"/>
        <v>38044600000</v>
      </c>
      <c r="Y86" s="118"/>
      <c r="Z86" s="118"/>
      <c r="AA86" s="118"/>
      <c r="AB86" s="118"/>
      <c r="AC86" s="118"/>
      <c r="AD86" s="118"/>
      <c r="AE86" s="118"/>
    </row>
    <row r="87" spans="1:31" ht="15" customHeight="1" x14ac:dyDescent="0.25">
      <c r="B87" s="122" t="s">
        <v>223</v>
      </c>
      <c r="C87" s="129">
        <v>30429117140</v>
      </c>
      <c r="D87" s="129">
        <v>10601745007</v>
      </c>
      <c r="E87" s="129">
        <v>0</v>
      </c>
      <c r="F87" s="129">
        <v>0</v>
      </c>
      <c r="G87" s="129">
        <v>0</v>
      </c>
      <c r="H87" s="129">
        <v>0</v>
      </c>
      <c r="I87" s="129">
        <v>0</v>
      </c>
      <c r="J87" s="129">
        <v>11000000000</v>
      </c>
      <c r="K87" s="129">
        <v>0</v>
      </c>
      <c r="L87" s="129">
        <v>0</v>
      </c>
      <c r="M87" s="129">
        <v>0</v>
      </c>
      <c r="N87" s="129">
        <v>0</v>
      </c>
      <c r="O87" s="129">
        <v>0</v>
      </c>
      <c r="P87" s="129">
        <v>0</v>
      </c>
      <c r="Q87" s="129">
        <f t="shared" si="12"/>
        <v>11000000000</v>
      </c>
      <c r="R87" s="118"/>
      <c r="U87" s="118"/>
      <c r="V87" s="118"/>
      <c r="W87" s="118"/>
      <c r="X87" s="118"/>
      <c r="Y87" s="118"/>
      <c r="Z87" s="118"/>
      <c r="AA87" s="118"/>
      <c r="AB87" s="118"/>
      <c r="AC87" s="118"/>
      <c r="AD87" s="118"/>
      <c r="AE87" s="118"/>
    </row>
    <row r="88" spans="1:31" ht="15" customHeight="1" x14ac:dyDescent="0.25">
      <c r="B88" s="122" t="s">
        <v>224</v>
      </c>
      <c r="C88" s="125">
        <v>56479525116</v>
      </c>
      <c r="D88" s="125">
        <v>27201386666.850002</v>
      </c>
      <c r="E88" s="129">
        <v>0</v>
      </c>
      <c r="F88" s="129">
        <v>0</v>
      </c>
      <c r="G88" s="129">
        <v>0</v>
      </c>
      <c r="H88" s="129">
        <v>27044600000</v>
      </c>
      <c r="I88" s="129">
        <v>0</v>
      </c>
      <c r="J88" s="129">
        <v>0</v>
      </c>
      <c r="K88" s="129">
        <v>0</v>
      </c>
      <c r="L88" s="129">
        <v>0</v>
      </c>
      <c r="M88" s="129">
        <v>0</v>
      </c>
      <c r="N88" s="129">
        <v>0</v>
      </c>
      <c r="O88" s="129">
        <v>0</v>
      </c>
      <c r="P88" s="129">
        <v>0</v>
      </c>
      <c r="Q88" s="129">
        <f t="shared" si="12"/>
        <v>27044600000</v>
      </c>
      <c r="R88" s="118"/>
      <c r="S88" s="118"/>
      <c r="T88" s="118"/>
      <c r="U88" s="118"/>
      <c r="V88" s="118"/>
      <c r="W88" s="118"/>
      <c r="X88" s="118"/>
      <c r="Y88" s="118"/>
      <c r="Z88" s="118"/>
      <c r="AA88" s="118"/>
      <c r="AB88" s="118"/>
      <c r="AC88" s="118"/>
      <c r="AD88" s="118"/>
      <c r="AE88" s="118"/>
    </row>
    <row r="89" spans="1:31" x14ac:dyDescent="0.25">
      <c r="B89" s="25" t="s">
        <v>225</v>
      </c>
      <c r="C89" s="129">
        <f t="shared" ref="C89:P89" si="18">SUM(C90:C91)</f>
        <v>0</v>
      </c>
      <c r="D89" s="129">
        <f t="shared" si="18"/>
        <v>46307255589.149994</v>
      </c>
      <c r="E89" s="129">
        <f t="shared" si="18"/>
        <v>3588714042.3800001</v>
      </c>
      <c r="F89" s="129">
        <f t="shared" si="18"/>
        <v>2825585968.3400002</v>
      </c>
      <c r="G89" s="129">
        <f t="shared" si="18"/>
        <v>3883362668.2600002</v>
      </c>
      <c r="H89" s="129">
        <f t="shared" si="18"/>
        <v>3467544328.6900001</v>
      </c>
      <c r="I89" s="129">
        <f t="shared" si="18"/>
        <v>3325967136.5599995</v>
      </c>
      <c r="J89" s="129">
        <f t="shared" si="18"/>
        <v>2190944630.0999999</v>
      </c>
      <c r="K89" s="129">
        <f t="shared" si="18"/>
        <v>4294926311.3499999</v>
      </c>
      <c r="L89" s="129">
        <f t="shared" si="18"/>
        <v>2643795573.77</v>
      </c>
      <c r="M89" s="129">
        <f t="shared" si="18"/>
        <v>2932669239.5699997</v>
      </c>
      <c r="N89" s="129">
        <f t="shared" si="18"/>
        <v>3207909013.0599999</v>
      </c>
      <c r="O89" s="129">
        <f t="shared" si="18"/>
        <v>4277504055.0899997</v>
      </c>
      <c r="P89" s="129">
        <f t="shared" si="18"/>
        <v>2766609292.5500002</v>
      </c>
      <c r="Q89" s="129">
        <f t="shared" si="12"/>
        <v>39405532259.720001</v>
      </c>
      <c r="R89" s="118"/>
      <c r="S89" s="118"/>
      <c r="T89" s="118"/>
      <c r="U89" s="118"/>
      <c r="V89" s="118"/>
      <c r="W89" s="118"/>
      <c r="X89" s="118"/>
      <c r="Y89" s="118"/>
      <c r="Z89" s="118"/>
      <c r="AA89" s="118"/>
      <c r="AB89" s="118"/>
      <c r="AC89" s="118"/>
      <c r="AD89" s="118"/>
      <c r="AE89" s="118"/>
    </row>
    <row r="90" spans="1:31" x14ac:dyDescent="0.25">
      <c r="B90" s="122" t="s">
        <v>226</v>
      </c>
      <c r="C90" s="129">
        <v>0</v>
      </c>
      <c r="D90" s="129">
        <v>15929117140</v>
      </c>
      <c r="E90" s="129">
        <v>607470825.99000001</v>
      </c>
      <c r="F90" s="129">
        <v>1345239818.51</v>
      </c>
      <c r="G90" s="129">
        <v>917667788.97000003</v>
      </c>
      <c r="H90" s="129">
        <v>765083860.4000001</v>
      </c>
      <c r="I90" s="129">
        <v>778583357.74000001</v>
      </c>
      <c r="J90" s="129">
        <v>818713240.36000001</v>
      </c>
      <c r="K90" s="129">
        <v>823404521.7700001</v>
      </c>
      <c r="L90" s="129">
        <v>824904786.07000005</v>
      </c>
      <c r="M90" s="129">
        <v>650197864.88999999</v>
      </c>
      <c r="N90" s="129">
        <v>999307852.82999992</v>
      </c>
      <c r="O90" s="129">
        <v>650434776.92999995</v>
      </c>
      <c r="P90" s="129">
        <v>1248824834.0400002</v>
      </c>
      <c r="Q90" s="129">
        <f t="shared" si="12"/>
        <v>10429833528.500002</v>
      </c>
      <c r="R90" s="118"/>
      <c r="S90" s="118"/>
      <c r="T90" s="118"/>
      <c r="U90" s="118"/>
      <c r="V90" s="118"/>
      <c r="W90" s="118"/>
      <c r="X90" s="118"/>
      <c r="Y90" s="118"/>
      <c r="Z90" s="118"/>
      <c r="AA90" s="118"/>
      <c r="AB90" s="118"/>
      <c r="AC90" s="118"/>
      <c r="AD90" s="118"/>
      <c r="AE90" s="118"/>
    </row>
    <row r="91" spans="1:31" x14ac:dyDescent="0.25">
      <c r="B91" s="122" t="s">
        <v>227</v>
      </c>
      <c r="C91" s="125">
        <v>0</v>
      </c>
      <c r="D91" s="125">
        <v>30378138449.149998</v>
      </c>
      <c r="E91" s="129">
        <v>2981243216.3900003</v>
      </c>
      <c r="F91" s="129">
        <v>1480346149.8299999</v>
      </c>
      <c r="G91" s="129">
        <v>2965694879.29</v>
      </c>
      <c r="H91" s="129">
        <v>2702460468.29</v>
      </c>
      <c r="I91" s="129">
        <v>2547383778.8199997</v>
      </c>
      <c r="J91" s="129">
        <v>1372231389.74</v>
      </c>
      <c r="K91" s="129">
        <v>3471521789.5799999</v>
      </c>
      <c r="L91" s="129">
        <v>1818890787.7</v>
      </c>
      <c r="M91" s="129">
        <v>2282471374.6799998</v>
      </c>
      <c r="N91" s="129">
        <v>2208601160.23</v>
      </c>
      <c r="O91" s="129">
        <v>3627069278.1599998</v>
      </c>
      <c r="P91" s="129">
        <v>1517784458.51</v>
      </c>
      <c r="Q91" s="129">
        <f t="shared" si="12"/>
        <v>28975698731.219997</v>
      </c>
      <c r="R91" s="118"/>
      <c r="S91" s="118"/>
      <c r="T91" s="118"/>
      <c r="U91" s="118"/>
      <c r="V91" s="118"/>
      <c r="W91" s="118"/>
      <c r="X91" s="118"/>
      <c r="Y91" s="118"/>
      <c r="Z91" s="118"/>
      <c r="AA91" s="118"/>
      <c r="AB91" s="118"/>
      <c r="AC91" s="118"/>
      <c r="AD91" s="118"/>
      <c r="AE91" s="118"/>
    </row>
    <row r="92" spans="1:31" x14ac:dyDescent="0.25">
      <c r="A92" s="67"/>
      <c r="B92" s="27" t="s">
        <v>272</v>
      </c>
      <c r="C92" s="134">
        <f t="shared" ref="C92:P93" si="19">C93</f>
        <v>0</v>
      </c>
      <c r="D92" s="134">
        <f t="shared" si="19"/>
        <v>276042000</v>
      </c>
      <c r="E92" s="134">
        <f t="shared" si="19"/>
        <v>0</v>
      </c>
      <c r="F92" s="134">
        <f t="shared" si="19"/>
        <v>0</v>
      </c>
      <c r="G92" s="134">
        <f t="shared" si="19"/>
        <v>0</v>
      </c>
      <c r="H92" s="134">
        <f t="shared" si="19"/>
        <v>0</v>
      </c>
      <c r="I92" s="134">
        <f t="shared" si="19"/>
        <v>0</v>
      </c>
      <c r="J92" s="134">
        <f t="shared" si="19"/>
        <v>0</v>
      </c>
      <c r="K92" s="134">
        <f t="shared" si="19"/>
        <v>0</v>
      </c>
      <c r="L92" s="134">
        <f t="shared" si="19"/>
        <v>0</v>
      </c>
      <c r="M92" s="134">
        <f t="shared" si="19"/>
        <v>0</v>
      </c>
      <c r="N92" s="134">
        <f t="shared" si="19"/>
        <v>0</v>
      </c>
      <c r="O92" s="134">
        <f t="shared" si="19"/>
        <v>0</v>
      </c>
      <c r="P92" s="134">
        <f t="shared" si="19"/>
        <v>276042000</v>
      </c>
      <c r="Q92" s="128">
        <f t="shared" si="12"/>
        <v>276042000</v>
      </c>
      <c r="Y92" s="118"/>
      <c r="Z92" s="118"/>
      <c r="AA92" s="118"/>
      <c r="AB92" s="118"/>
      <c r="AC92" s="118"/>
      <c r="AD92" s="118"/>
      <c r="AE92" s="118"/>
    </row>
    <row r="93" spans="1:31" x14ac:dyDescent="0.25">
      <c r="B93" s="25" t="s">
        <v>287</v>
      </c>
      <c r="C93" s="129">
        <f t="shared" si="19"/>
        <v>0</v>
      </c>
      <c r="D93" s="129">
        <f t="shared" si="19"/>
        <v>276042000</v>
      </c>
      <c r="E93" s="125">
        <f t="shared" si="19"/>
        <v>0</v>
      </c>
      <c r="F93" s="125">
        <f t="shared" si="19"/>
        <v>0</v>
      </c>
      <c r="G93" s="125">
        <f t="shared" si="19"/>
        <v>0</v>
      </c>
      <c r="H93" s="125">
        <f t="shared" si="19"/>
        <v>0</v>
      </c>
      <c r="I93" s="125">
        <f t="shared" si="19"/>
        <v>0</v>
      </c>
      <c r="J93" s="125">
        <f t="shared" si="19"/>
        <v>0</v>
      </c>
      <c r="K93" s="125">
        <f t="shared" si="19"/>
        <v>0</v>
      </c>
      <c r="L93" s="125">
        <f t="shared" si="19"/>
        <v>0</v>
      </c>
      <c r="M93" s="125">
        <f t="shared" si="19"/>
        <v>0</v>
      </c>
      <c r="N93" s="125">
        <f t="shared" si="19"/>
        <v>0</v>
      </c>
      <c r="O93" s="125">
        <f t="shared" si="19"/>
        <v>0</v>
      </c>
      <c r="P93" s="125">
        <f t="shared" si="19"/>
        <v>276042000</v>
      </c>
      <c r="Q93" s="129">
        <f t="shared" si="12"/>
        <v>276042000</v>
      </c>
      <c r="Y93" s="118"/>
      <c r="Z93" s="118"/>
      <c r="AA93" s="118"/>
      <c r="AB93" s="118"/>
      <c r="AC93" s="118"/>
      <c r="AD93" s="118"/>
      <c r="AE93" s="118"/>
    </row>
    <row r="94" spans="1:31" x14ac:dyDescent="0.25">
      <c r="B94" s="122" t="s">
        <v>288</v>
      </c>
      <c r="C94" s="129">
        <v>0</v>
      </c>
      <c r="D94" s="129">
        <v>276042000</v>
      </c>
      <c r="E94" s="125">
        <v>0</v>
      </c>
      <c r="F94" s="125">
        <v>0</v>
      </c>
      <c r="G94" s="125">
        <v>0</v>
      </c>
      <c r="H94" s="125">
        <v>0</v>
      </c>
      <c r="I94" s="125">
        <v>0</v>
      </c>
      <c r="J94" s="125">
        <v>0</v>
      </c>
      <c r="K94" s="125">
        <v>0</v>
      </c>
      <c r="L94" s="125">
        <v>0</v>
      </c>
      <c r="M94" s="125">
        <v>0</v>
      </c>
      <c r="N94" s="125">
        <v>0</v>
      </c>
      <c r="O94" s="125">
        <v>0</v>
      </c>
      <c r="P94" s="125">
        <v>276042000</v>
      </c>
      <c r="Q94" s="129">
        <f t="shared" si="12"/>
        <v>276042000</v>
      </c>
      <c r="Y94" s="118"/>
      <c r="Z94" s="118"/>
      <c r="AA94" s="118"/>
      <c r="AB94" s="118"/>
      <c r="AC94" s="118"/>
      <c r="AD94" s="118"/>
      <c r="AE94" s="118"/>
    </row>
    <row r="95" spans="1:31" x14ac:dyDescent="0.25">
      <c r="B95" s="155" t="s">
        <v>77</v>
      </c>
      <c r="C95" s="132">
        <f>C74+C79+C92</f>
        <v>136044800000</v>
      </c>
      <c r="D95" s="132">
        <f>D74+D79+D92</f>
        <v>180827385286.60001</v>
      </c>
      <c r="E95" s="126">
        <f t="shared" ref="E95:P95" si="20">E74+E79</f>
        <v>7729542008.25</v>
      </c>
      <c r="F95" s="126">
        <f t="shared" si="20"/>
        <v>10635932534.200001</v>
      </c>
      <c r="G95" s="126">
        <f t="shared" si="20"/>
        <v>18448533782.900002</v>
      </c>
      <c r="H95" s="126">
        <f t="shared" si="20"/>
        <v>34201587023.289997</v>
      </c>
      <c r="I95" s="126">
        <f t="shared" si="20"/>
        <v>9450481099.3400002</v>
      </c>
      <c r="J95" s="126">
        <f t="shared" si="20"/>
        <v>26017777804.330002</v>
      </c>
      <c r="K95" s="126">
        <f t="shared" si="20"/>
        <v>20014094572.990002</v>
      </c>
      <c r="L95" s="126">
        <f t="shared" si="20"/>
        <v>4197761111.4499998</v>
      </c>
      <c r="M95" s="126">
        <f t="shared" si="20"/>
        <v>4381324443.6700001</v>
      </c>
      <c r="N95" s="126">
        <f t="shared" si="20"/>
        <v>5144263313.4099998</v>
      </c>
      <c r="O95" s="126">
        <f t="shared" si="20"/>
        <v>8333424785.7599993</v>
      </c>
      <c r="P95" s="126">
        <f t="shared" si="20"/>
        <v>12185747124.52</v>
      </c>
      <c r="Q95" s="126">
        <f t="shared" si="12"/>
        <v>160740469604.10999</v>
      </c>
      <c r="R95" s="118"/>
      <c r="S95" s="118"/>
      <c r="T95" s="118"/>
      <c r="Y95" s="118"/>
      <c r="Z95" s="118"/>
      <c r="AA95" s="118"/>
      <c r="AB95" s="118"/>
      <c r="AC95" s="118"/>
      <c r="AD95" s="118"/>
      <c r="AE95" s="118"/>
    </row>
    <row r="96" spans="1:31" x14ac:dyDescent="0.25">
      <c r="B96" s="24"/>
      <c r="C96" s="21"/>
      <c r="D96" s="133"/>
      <c r="E96" s="129"/>
      <c r="F96" s="129"/>
      <c r="G96" s="129"/>
      <c r="H96" s="129"/>
      <c r="I96" s="129"/>
      <c r="J96" s="129"/>
      <c r="K96" s="129"/>
      <c r="L96" s="129"/>
      <c r="M96" s="129"/>
      <c r="N96" s="129"/>
      <c r="O96" s="129"/>
      <c r="P96" s="129"/>
      <c r="Q96" s="129"/>
      <c r="R96" s="118"/>
      <c r="S96" s="118"/>
      <c r="T96" s="118"/>
      <c r="U96" s="118"/>
      <c r="V96" s="118"/>
      <c r="W96" s="118"/>
      <c r="X96" s="118"/>
      <c r="Y96" s="118"/>
      <c r="Z96" s="118"/>
      <c r="AA96" s="118"/>
      <c r="AB96" s="118"/>
      <c r="AC96" s="118"/>
      <c r="AD96" s="118"/>
      <c r="AE96" s="118"/>
    </row>
    <row r="97" spans="2:33" x14ac:dyDescent="0.25">
      <c r="B97" s="155" t="s">
        <v>78</v>
      </c>
      <c r="C97" s="132">
        <f t="shared" ref="C97:P97" si="21">C71+C95</f>
        <v>997119172943</v>
      </c>
      <c r="D97" s="132">
        <f t="shared" si="21"/>
        <v>1213523599665.7803</v>
      </c>
      <c r="E97" s="126">
        <f t="shared" si="21"/>
        <v>67254052772.079994</v>
      </c>
      <c r="F97" s="126">
        <f t="shared" si="21"/>
        <v>75543349727.509995</v>
      </c>
      <c r="G97" s="126">
        <f t="shared" si="21"/>
        <v>78334051400.959991</v>
      </c>
      <c r="H97" s="126">
        <f t="shared" si="21"/>
        <v>100629892840.00002</v>
      </c>
      <c r="I97" s="126">
        <f t="shared" si="21"/>
        <v>73871669774.649994</v>
      </c>
      <c r="J97" s="126">
        <f t="shared" si="21"/>
        <v>113196007301.8</v>
      </c>
      <c r="K97" s="126">
        <f t="shared" si="21"/>
        <v>121988348090.96001</v>
      </c>
      <c r="L97" s="126">
        <f t="shared" si="21"/>
        <v>67006966940.529999</v>
      </c>
      <c r="M97" s="126">
        <f t="shared" si="21"/>
        <v>59849944115.089989</v>
      </c>
      <c r="N97" s="126">
        <f t="shared" si="21"/>
        <v>113918991563.23</v>
      </c>
      <c r="O97" s="126">
        <f t="shared" si="21"/>
        <v>100455949828.10999</v>
      </c>
      <c r="P97" s="126">
        <f t="shared" si="21"/>
        <v>161753362229.05997</v>
      </c>
      <c r="Q97" s="126">
        <f>E97+F97+G97+H97+I97+J97+K97+L97+M97+O97+N97+P97</f>
        <v>1133802586583.98</v>
      </c>
      <c r="R97" s="118"/>
      <c r="S97" s="118"/>
      <c r="T97" s="118"/>
      <c r="U97" s="118"/>
      <c r="V97" s="118"/>
      <c r="W97" s="118"/>
      <c r="X97" s="118"/>
      <c r="Y97" s="118"/>
      <c r="Z97" s="118"/>
      <c r="AA97" s="118"/>
      <c r="AB97" s="118"/>
      <c r="AC97" s="118"/>
      <c r="AD97" s="118"/>
      <c r="AE97" s="118"/>
    </row>
    <row r="98" spans="2:33" x14ac:dyDescent="0.25">
      <c r="B98" t="s">
        <v>289</v>
      </c>
      <c r="C98"/>
      <c r="D98"/>
      <c r="Q98"/>
      <c r="T98" s="118"/>
      <c r="U98" s="118"/>
      <c r="V98" s="118"/>
      <c r="W98" s="118"/>
      <c r="X98" s="118"/>
      <c r="Y98" s="118"/>
      <c r="Z98" s="118"/>
      <c r="AA98" s="118"/>
      <c r="AB98" s="118"/>
      <c r="AC98" s="118"/>
      <c r="AD98" s="118"/>
      <c r="AE98" s="118"/>
    </row>
    <row r="99" spans="2:33" x14ac:dyDescent="0.25">
      <c r="B99" t="s">
        <v>290</v>
      </c>
      <c r="C99"/>
      <c r="D99" s="135"/>
      <c r="E99" s="102"/>
      <c r="F99" s="102"/>
      <c r="G99" s="136"/>
      <c r="H99" s="136"/>
      <c r="I99" s="136"/>
      <c r="J99" s="136"/>
      <c r="K99" s="136"/>
      <c r="L99" s="136"/>
      <c r="M99" s="136"/>
      <c r="N99" s="136"/>
      <c r="O99" s="136"/>
      <c r="P99" s="136"/>
      <c r="Q99" s="136"/>
      <c r="R99" s="136"/>
      <c r="S99" s="136"/>
      <c r="T99" s="118"/>
      <c r="U99" s="118"/>
      <c r="V99" s="118"/>
      <c r="W99" s="118"/>
      <c r="X99" s="118"/>
      <c r="Y99" s="118"/>
      <c r="Z99" s="118"/>
      <c r="AA99" s="118"/>
      <c r="AG99" s="118"/>
    </row>
    <row r="100" spans="2:33" x14ac:dyDescent="0.25">
      <c r="B100" s="137" t="s">
        <v>291</v>
      </c>
      <c r="C100" s="148"/>
      <c r="D100" s="148"/>
      <c r="Q100" s="148"/>
      <c r="R100" s="118"/>
      <c r="S100" s="118"/>
      <c r="T100" s="118"/>
      <c r="U100" s="118"/>
      <c r="V100" s="118"/>
      <c r="W100" s="118"/>
      <c r="X100" s="118"/>
      <c r="Y100" s="118"/>
      <c r="AE100" s="118"/>
    </row>
    <row r="101" spans="2:33" x14ac:dyDescent="0.25">
      <c r="B101" s="137" t="s">
        <v>238</v>
      </c>
      <c r="C101" s="148"/>
      <c r="D101" s="148"/>
      <c r="E101" s="117"/>
      <c r="F101" s="117"/>
      <c r="G101" s="117"/>
      <c r="H101" s="117"/>
      <c r="I101" s="117"/>
      <c r="J101" s="117"/>
      <c r="K101" s="117"/>
      <c r="L101" s="117"/>
      <c r="M101" s="117"/>
      <c r="N101" s="117"/>
      <c r="O101" s="117"/>
      <c r="P101" s="117"/>
      <c r="Q101" s="117"/>
      <c r="R101" s="118"/>
      <c r="S101" s="118"/>
      <c r="T101" s="118"/>
      <c r="AE101" s="118"/>
    </row>
    <row r="102" spans="2:33" x14ac:dyDescent="0.25">
      <c r="B102" s="10"/>
      <c r="C102" s="148"/>
      <c r="D102" s="148"/>
      <c r="E102" s="117"/>
      <c r="F102" s="117"/>
      <c r="G102" s="117"/>
      <c r="H102" s="117"/>
      <c r="I102" s="117"/>
      <c r="J102" s="117"/>
      <c r="K102" s="117"/>
      <c r="L102" s="117"/>
      <c r="M102" s="117"/>
      <c r="N102" s="117"/>
      <c r="O102" s="117"/>
      <c r="P102" s="117"/>
      <c r="Q102" s="117"/>
      <c r="R102" s="118"/>
    </row>
    <row r="103" spans="2:33" x14ac:dyDescent="0.25">
      <c r="E103" s="117"/>
      <c r="F103" s="117"/>
      <c r="G103" s="117"/>
      <c r="H103" s="117"/>
      <c r="I103" s="117"/>
      <c r="J103" s="117"/>
      <c r="K103" s="117"/>
      <c r="L103" s="117"/>
      <c r="M103" s="117"/>
      <c r="N103" s="117"/>
      <c r="O103" s="117"/>
      <c r="P103" s="117"/>
      <c r="Q103" s="117"/>
      <c r="R103" s="118"/>
    </row>
    <row r="104" spans="2:33" x14ac:dyDescent="0.25">
      <c r="E104" s="118"/>
      <c r="F104" s="118"/>
      <c r="G104" s="118"/>
      <c r="H104" s="118"/>
      <c r="I104" s="118"/>
      <c r="J104" s="118"/>
      <c r="K104" s="118"/>
      <c r="L104" s="118"/>
      <c r="M104" s="118"/>
      <c r="N104" s="118"/>
      <c r="O104" s="118"/>
      <c r="P104" s="118"/>
      <c r="Q104" s="118"/>
      <c r="R104" s="118"/>
    </row>
    <row r="105" spans="2:33" x14ac:dyDescent="0.25">
      <c r="E105" s="117"/>
      <c r="F105" s="117"/>
      <c r="G105" s="117"/>
      <c r="H105" s="117"/>
      <c r="I105" s="117"/>
      <c r="J105" s="117"/>
      <c r="K105" s="117"/>
      <c r="L105" s="117"/>
      <c r="M105" s="117"/>
      <c r="N105" s="117"/>
      <c r="O105" s="117"/>
      <c r="P105" s="117"/>
      <c r="Q105" s="117"/>
      <c r="R105" s="118"/>
    </row>
    <row r="106" spans="2:33" x14ac:dyDescent="0.25">
      <c r="E106" s="117"/>
      <c r="F106" s="117"/>
      <c r="G106" s="117"/>
      <c r="H106" s="117"/>
      <c r="I106" s="117"/>
      <c r="J106" s="117"/>
      <c r="K106" s="117"/>
      <c r="L106" s="117"/>
      <c r="M106" s="117"/>
      <c r="N106" s="117"/>
      <c r="O106" s="117"/>
      <c r="P106" s="117"/>
      <c r="Q106" s="117"/>
    </row>
    <row r="107" spans="2:33" x14ac:dyDescent="0.25">
      <c r="E107" s="117"/>
      <c r="F107" s="117"/>
      <c r="G107" s="117"/>
      <c r="H107" s="117"/>
      <c r="I107" s="117"/>
      <c r="J107" s="117"/>
      <c r="K107" s="117"/>
      <c r="L107" s="117"/>
      <c r="M107" s="117"/>
      <c r="N107" s="117"/>
      <c r="O107" s="117"/>
      <c r="P107" s="117"/>
      <c r="Q107" s="117"/>
    </row>
    <row r="108" spans="2:33" x14ac:dyDescent="0.25">
      <c r="E108" s="117"/>
      <c r="F108" s="117"/>
      <c r="G108" s="117"/>
      <c r="H108" s="117"/>
      <c r="I108" s="117"/>
      <c r="J108" s="117"/>
      <c r="K108" s="117"/>
      <c r="L108" s="117"/>
      <c r="M108" s="117"/>
      <c r="N108" s="117"/>
      <c r="O108" s="117"/>
      <c r="P108" s="117"/>
      <c r="Q108" s="117"/>
    </row>
    <row r="109" spans="2:33" x14ac:dyDescent="0.25">
      <c r="E109" s="117"/>
      <c r="F109" s="117"/>
      <c r="G109" s="117"/>
      <c r="H109" s="117"/>
      <c r="I109" s="117"/>
      <c r="J109" s="117"/>
      <c r="K109" s="117"/>
      <c r="L109" s="117"/>
      <c r="M109" s="117"/>
      <c r="N109" s="117"/>
      <c r="O109" s="117"/>
      <c r="P109" s="117"/>
      <c r="Q109" s="117"/>
    </row>
    <row r="110" spans="2:33" x14ac:dyDescent="0.25">
      <c r="E110" s="117"/>
      <c r="F110" s="117"/>
      <c r="G110" s="117"/>
      <c r="H110" s="117"/>
      <c r="I110" s="117"/>
      <c r="J110" s="117"/>
      <c r="K110" s="117"/>
      <c r="L110" s="117"/>
      <c r="M110" s="117"/>
      <c r="N110" s="117"/>
      <c r="O110" s="117"/>
      <c r="P110" s="117"/>
      <c r="Q110" s="117"/>
    </row>
    <row r="111" spans="2:33" x14ac:dyDescent="0.25">
      <c r="E111" s="117"/>
      <c r="F111" s="117"/>
      <c r="G111" s="117"/>
      <c r="H111" s="117"/>
      <c r="I111" s="117"/>
      <c r="J111" s="117"/>
      <c r="K111" s="117"/>
      <c r="L111" s="117"/>
      <c r="M111" s="117"/>
      <c r="N111" s="117"/>
      <c r="O111" s="117"/>
      <c r="P111" s="117"/>
      <c r="Q111" s="117"/>
    </row>
    <row r="112" spans="2:33" x14ac:dyDescent="0.25">
      <c r="E112" s="117"/>
      <c r="F112" s="117"/>
      <c r="G112" s="117"/>
      <c r="H112" s="117"/>
      <c r="I112" s="117"/>
      <c r="J112" s="117"/>
      <c r="K112" s="117"/>
      <c r="L112" s="117"/>
      <c r="M112" s="117"/>
      <c r="N112" s="117"/>
      <c r="O112" s="117"/>
      <c r="P112" s="117"/>
      <c r="Q112" s="117"/>
    </row>
    <row r="113" spans="5:17" x14ac:dyDescent="0.25">
      <c r="E113" s="117"/>
      <c r="F113" s="117"/>
      <c r="G113" s="117"/>
      <c r="H113" s="117"/>
      <c r="I113" s="117"/>
      <c r="J113" s="117"/>
      <c r="K113" s="117"/>
      <c r="L113" s="117"/>
      <c r="M113" s="117"/>
      <c r="N113" s="117"/>
      <c r="O113" s="117"/>
      <c r="P113" s="117"/>
      <c r="Q113" s="117"/>
    </row>
    <row r="114" spans="5:17" x14ac:dyDescent="0.25">
      <c r="E114" s="117"/>
      <c r="F114" s="117"/>
      <c r="G114" s="117"/>
      <c r="H114" s="117"/>
      <c r="I114" s="117"/>
      <c r="J114" s="117"/>
      <c r="K114" s="117"/>
      <c r="L114" s="117"/>
      <c r="M114" s="117"/>
      <c r="N114" s="117"/>
      <c r="O114" s="117"/>
      <c r="P114" s="117"/>
      <c r="Q114" s="117"/>
    </row>
    <row r="115" spans="5:17" x14ac:dyDescent="0.25">
      <c r="E115" s="117"/>
      <c r="F115" s="117"/>
      <c r="G115" s="117"/>
      <c r="H115" s="117"/>
      <c r="I115" s="117"/>
      <c r="J115" s="117"/>
      <c r="K115" s="117"/>
      <c r="L115" s="117"/>
      <c r="M115" s="117"/>
      <c r="N115" s="117"/>
      <c r="O115" s="117"/>
      <c r="P115" s="117"/>
      <c r="Q115" s="117"/>
    </row>
    <row r="116" spans="5:17" x14ac:dyDescent="0.25">
      <c r="E116" s="117"/>
      <c r="F116" s="117"/>
      <c r="G116" s="117"/>
      <c r="H116" s="117"/>
      <c r="I116" s="117"/>
      <c r="J116" s="117"/>
      <c r="K116" s="117"/>
      <c r="L116" s="117"/>
      <c r="M116" s="117"/>
      <c r="N116" s="117"/>
      <c r="O116" s="117"/>
      <c r="P116" s="117"/>
      <c r="Q116" s="117"/>
    </row>
    <row r="117" spans="5:17" x14ac:dyDescent="0.25">
      <c r="E117" s="117"/>
      <c r="F117" s="117"/>
      <c r="G117" s="117"/>
      <c r="H117" s="117"/>
      <c r="I117" s="117"/>
      <c r="J117" s="117"/>
      <c r="K117" s="117"/>
      <c r="L117" s="117"/>
      <c r="M117" s="117"/>
      <c r="N117" s="117"/>
      <c r="O117" s="117"/>
      <c r="P117" s="117"/>
      <c r="Q117" s="117"/>
    </row>
    <row r="118" spans="5:17" x14ac:dyDescent="0.25">
      <c r="E118" s="117"/>
      <c r="F118" s="117"/>
      <c r="G118" s="117"/>
      <c r="H118" s="117"/>
      <c r="I118" s="117"/>
      <c r="J118" s="117"/>
      <c r="K118" s="117"/>
      <c r="L118" s="117"/>
      <c r="M118" s="117"/>
      <c r="N118" s="117"/>
      <c r="O118" s="117"/>
      <c r="P118" s="117"/>
      <c r="Q118" s="117"/>
    </row>
    <row r="119" spans="5:17" x14ac:dyDescent="0.25">
      <c r="E119" s="117"/>
      <c r="F119" s="117"/>
      <c r="G119" s="117"/>
      <c r="H119" s="117"/>
      <c r="I119" s="117"/>
      <c r="J119" s="117"/>
      <c r="K119" s="117"/>
      <c r="L119" s="117"/>
      <c r="M119" s="117"/>
      <c r="N119" s="117"/>
      <c r="O119" s="117"/>
      <c r="P119" s="117"/>
      <c r="Q119" s="117"/>
    </row>
    <row r="120" spans="5:17" x14ac:dyDescent="0.25">
      <c r="E120" s="117"/>
      <c r="F120" s="117"/>
      <c r="G120" s="117"/>
      <c r="H120" s="117"/>
      <c r="I120" s="117"/>
      <c r="J120" s="117"/>
      <c r="K120" s="117"/>
      <c r="L120" s="117"/>
      <c r="M120" s="117"/>
      <c r="N120" s="117"/>
      <c r="O120" s="117"/>
      <c r="P120" s="117"/>
      <c r="Q120" s="117"/>
    </row>
    <row r="121" spans="5:17" x14ac:dyDescent="0.25">
      <c r="E121" s="117"/>
    </row>
    <row r="122" spans="5:17" x14ac:dyDescent="0.25">
      <c r="E122" s="11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CCE1F-8201-469A-A26C-179A2C82DAAE}">
  <sheetPr codeName="Hoja18"/>
  <dimension ref="A1:AG709"/>
  <sheetViews>
    <sheetView showGridLines="0" zoomScale="91" zoomScaleNormal="90" workbookViewId="0">
      <selection activeCell="R680" sqref="R680"/>
    </sheetView>
  </sheetViews>
  <sheetFormatPr defaultColWidth="11.42578125" defaultRowHeight="15" x14ac:dyDescent="0.25"/>
  <cols>
    <col min="1" max="1" width="7.7109375" customWidth="1"/>
    <col min="2" max="2" width="127.5703125" bestFit="1" customWidth="1"/>
    <col min="3" max="3" width="18.85546875" style="3" customWidth="1"/>
    <col min="4" max="4" width="18.85546875" style="3" bestFit="1" customWidth="1"/>
    <col min="5" max="6" width="17.7109375" bestFit="1" customWidth="1"/>
    <col min="7" max="7" width="17.42578125" customWidth="1"/>
    <col min="8" max="16" width="14.140625" customWidth="1"/>
    <col min="17" max="17" width="16" style="3" customWidth="1"/>
    <col min="18" max="18" width="24.42578125" customWidth="1"/>
    <col min="19" max="19" width="27.140625" customWidth="1"/>
    <col min="20" max="21" width="18" bestFit="1" customWidth="1"/>
    <col min="22" max="23" width="19" bestFit="1" customWidth="1"/>
  </cols>
  <sheetData>
    <row r="1" spans="1:31" x14ac:dyDescent="0.25">
      <c r="A1" s="159"/>
      <c r="B1" s="159"/>
      <c r="C1" s="159"/>
      <c r="D1" s="159"/>
      <c r="E1" s="159"/>
      <c r="F1" s="159"/>
      <c r="G1" s="159"/>
      <c r="H1" s="159"/>
      <c r="I1" s="159"/>
      <c r="J1" s="159"/>
      <c r="K1" s="159"/>
      <c r="L1" s="159"/>
      <c r="M1" s="159"/>
      <c r="N1" s="159"/>
      <c r="O1" s="159"/>
      <c r="P1" s="159"/>
      <c r="Q1" s="159"/>
      <c r="S1" s="159"/>
      <c r="T1" s="159"/>
      <c r="U1" s="159"/>
      <c r="V1" s="159"/>
      <c r="W1" s="159"/>
      <c r="X1" s="159"/>
      <c r="Y1" s="159"/>
      <c r="Z1" s="159"/>
      <c r="AA1" s="159"/>
      <c r="AB1" s="159"/>
      <c r="AC1" s="159"/>
      <c r="AD1" s="159"/>
      <c r="AE1" s="159"/>
    </row>
    <row r="2" spans="1:31" ht="28.5" customHeight="1" x14ac:dyDescent="0.45">
      <c r="A2" s="159"/>
      <c r="B2" s="379" t="s">
        <v>0</v>
      </c>
      <c r="C2" s="380"/>
      <c r="D2" s="380"/>
      <c r="E2" s="380"/>
      <c r="F2" s="380"/>
      <c r="G2" s="380"/>
      <c r="H2" s="380"/>
      <c r="I2" s="380"/>
      <c r="J2" s="380"/>
      <c r="K2" s="380"/>
      <c r="L2" s="380"/>
      <c r="M2" s="380"/>
      <c r="N2" s="380"/>
      <c r="O2" s="380"/>
      <c r="P2" s="380"/>
      <c r="Q2" s="380"/>
      <c r="S2" s="159"/>
      <c r="T2" s="159"/>
      <c r="U2" s="159"/>
      <c r="V2" s="159"/>
      <c r="W2" s="159"/>
      <c r="X2" s="159"/>
      <c r="Y2" s="159"/>
      <c r="Z2" s="159"/>
      <c r="AA2" s="159"/>
      <c r="AB2" s="159"/>
      <c r="AC2" s="159"/>
      <c r="AD2" s="159"/>
      <c r="AE2" s="159"/>
    </row>
    <row r="3" spans="1:31" ht="21" customHeight="1" x14ac:dyDescent="0.35">
      <c r="A3" s="160" t="s">
        <v>292</v>
      </c>
      <c r="B3" s="381" t="s">
        <v>1</v>
      </c>
      <c r="C3" s="381"/>
      <c r="D3" s="381"/>
      <c r="E3" s="381"/>
      <c r="F3" s="381"/>
      <c r="G3" s="381"/>
      <c r="H3" s="381"/>
      <c r="I3" s="381"/>
      <c r="J3" s="381"/>
      <c r="K3" s="381"/>
      <c r="L3" s="381"/>
      <c r="M3" s="381"/>
      <c r="N3" s="381"/>
      <c r="O3" s="381"/>
      <c r="P3" s="381"/>
      <c r="Q3" s="381"/>
      <c r="S3" s="159"/>
      <c r="T3" s="159"/>
      <c r="U3" s="159"/>
      <c r="V3" s="159"/>
      <c r="W3" s="159"/>
      <c r="X3" s="159"/>
      <c r="Y3" s="159"/>
      <c r="Z3" s="159"/>
      <c r="AA3" s="159"/>
      <c r="AB3" s="159"/>
      <c r="AC3" s="159"/>
      <c r="AD3" s="159"/>
      <c r="AE3" s="159"/>
    </row>
    <row r="4" spans="1:31" ht="15.75" customHeight="1" x14ac:dyDescent="0.25">
      <c r="A4" s="161" t="s">
        <v>292</v>
      </c>
      <c r="B4" s="382" t="s">
        <v>2</v>
      </c>
      <c r="C4" s="382"/>
      <c r="D4" s="382"/>
      <c r="E4" s="382"/>
      <c r="F4" s="382"/>
      <c r="G4" s="382"/>
      <c r="H4" s="382"/>
      <c r="I4" s="382"/>
      <c r="J4" s="382"/>
      <c r="K4" s="382"/>
      <c r="L4" s="382"/>
      <c r="M4" s="382"/>
      <c r="N4" s="382"/>
      <c r="O4" s="382"/>
      <c r="P4" s="382"/>
      <c r="Q4" s="382"/>
      <c r="S4" s="159"/>
      <c r="T4" s="159"/>
      <c r="U4" s="159"/>
      <c r="V4" s="159"/>
      <c r="W4" s="159"/>
      <c r="X4" s="159"/>
      <c r="Y4" s="159"/>
      <c r="Z4" s="159"/>
      <c r="AA4" s="159"/>
      <c r="AB4" s="159"/>
      <c r="AC4" s="159"/>
      <c r="AD4" s="159"/>
      <c r="AE4" s="159"/>
    </row>
    <row r="5" spans="1:31" x14ac:dyDescent="0.25">
      <c r="A5" s="161" t="s">
        <v>292</v>
      </c>
      <c r="B5" s="383" t="s">
        <v>3</v>
      </c>
      <c r="C5" s="383"/>
      <c r="D5" s="383"/>
      <c r="E5" s="383"/>
      <c r="F5" s="383"/>
      <c r="G5" s="383"/>
      <c r="H5" s="383"/>
      <c r="I5" s="383"/>
      <c r="J5" s="383"/>
      <c r="K5" s="383"/>
      <c r="L5" s="383"/>
      <c r="M5" s="383"/>
      <c r="N5" s="383"/>
      <c r="O5" s="383"/>
      <c r="P5" s="383"/>
      <c r="Q5" s="383"/>
      <c r="S5" s="159"/>
      <c r="T5" s="159"/>
      <c r="U5" s="159"/>
      <c r="V5" s="159"/>
      <c r="W5" s="159"/>
      <c r="X5" s="159"/>
      <c r="Y5" s="159"/>
      <c r="Z5" s="159"/>
      <c r="AA5" s="159"/>
      <c r="AB5" s="159"/>
      <c r="AC5" s="159"/>
      <c r="AD5" s="159"/>
      <c r="AE5" s="159"/>
    </row>
    <row r="6" spans="1:31" x14ac:dyDescent="0.25">
      <c r="A6" s="161" t="s">
        <v>292</v>
      </c>
      <c r="B6" s="162" t="s">
        <v>293</v>
      </c>
      <c r="C6" s="163"/>
      <c r="D6" s="163"/>
      <c r="E6" s="159"/>
      <c r="F6" s="159"/>
      <c r="G6" s="159"/>
      <c r="H6" s="159"/>
      <c r="I6" s="159"/>
      <c r="J6" s="159"/>
      <c r="K6" s="159"/>
      <c r="L6" s="159"/>
      <c r="M6" s="159"/>
      <c r="N6" s="159"/>
      <c r="O6" s="159"/>
      <c r="P6" s="159"/>
      <c r="Q6" s="159" t="s">
        <v>294</v>
      </c>
      <c r="S6" s="159"/>
      <c r="T6" s="159"/>
      <c r="U6" s="159"/>
      <c r="V6" s="159"/>
      <c r="W6" s="159"/>
      <c r="X6" s="159"/>
      <c r="Y6" s="159"/>
      <c r="Z6" s="159"/>
      <c r="AA6" s="159"/>
      <c r="AB6" s="159"/>
      <c r="AC6" s="159"/>
      <c r="AD6" s="159"/>
      <c r="AE6" s="159"/>
    </row>
    <row r="7" spans="1:31" ht="14.45" customHeight="1" x14ac:dyDescent="0.25">
      <c r="A7" s="159"/>
      <c r="B7" s="384" t="s">
        <v>6</v>
      </c>
      <c r="C7" s="164" t="s">
        <v>295</v>
      </c>
      <c r="D7" s="386" t="s">
        <v>296</v>
      </c>
      <c r="E7" s="388" t="s">
        <v>9</v>
      </c>
      <c r="F7" s="388"/>
      <c r="G7" s="388"/>
      <c r="H7" s="388"/>
      <c r="I7" s="388"/>
      <c r="J7" s="388"/>
      <c r="K7" s="388"/>
      <c r="L7" s="388"/>
      <c r="M7" s="388"/>
      <c r="N7" s="388"/>
      <c r="O7" s="388"/>
      <c r="P7" s="388"/>
      <c r="Q7" s="389"/>
      <c r="S7" s="159"/>
      <c r="T7" s="159"/>
      <c r="U7" s="159"/>
      <c r="V7" s="159"/>
      <c r="W7" s="159"/>
      <c r="X7" s="159"/>
      <c r="Y7" s="159"/>
      <c r="Z7" s="159"/>
      <c r="AA7" s="159"/>
      <c r="AB7" s="159"/>
      <c r="AC7" s="159"/>
      <c r="AD7" s="159"/>
      <c r="AE7" s="159"/>
    </row>
    <row r="8" spans="1:31" x14ac:dyDescent="0.25">
      <c r="A8" s="159"/>
      <c r="B8" s="385"/>
      <c r="C8" s="165" t="s">
        <v>297</v>
      </c>
      <c r="D8" s="387"/>
      <c r="E8" s="166" t="s">
        <v>298</v>
      </c>
      <c r="F8" s="167" t="s">
        <v>299</v>
      </c>
      <c r="G8" s="167" t="s">
        <v>300</v>
      </c>
      <c r="H8" s="167" t="s">
        <v>301</v>
      </c>
      <c r="I8" s="167" t="s">
        <v>302</v>
      </c>
      <c r="J8" s="167" t="s">
        <v>303</v>
      </c>
      <c r="K8" s="167" t="s">
        <v>304</v>
      </c>
      <c r="L8" s="167" t="s">
        <v>305</v>
      </c>
      <c r="M8" s="167" t="s">
        <v>306</v>
      </c>
      <c r="N8" s="167" t="s">
        <v>307</v>
      </c>
      <c r="O8" s="167" t="s">
        <v>308</v>
      </c>
      <c r="P8" s="167" t="s">
        <v>309</v>
      </c>
      <c r="Q8" s="168" t="s">
        <v>310</v>
      </c>
      <c r="S8" s="159"/>
      <c r="T8" s="159"/>
      <c r="U8" s="159"/>
      <c r="V8" s="159"/>
      <c r="W8" s="159"/>
      <c r="X8" s="159"/>
      <c r="Y8" s="159"/>
      <c r="Z8" s="159"/>
      <c r="AA8" s="159"/>
      <c r="AB8" s="159"/>
      <c r="AC8" s="159"/>
      <c r="AD8" s="159"/>
      <c r="AE8" s="159"/>
    </row>
    <row r="9" spans="1:31" x14ac:dyDescent="0.25">
      <c r="A9" s="159"/>
      <c r="B9" s="169" t="s">
        <v>139</v>
      </c>
      <c r="C9" s="170">
        <v>210319101501</v>
      </c>
      <c r="D9" s="170">
        <v>237996448593.23993</v>
      </c>
      <c r="E9" s="170">
        <v>15304916831.51</v>
      </c>
      <c r="F9" s="170">
        <v>17376284020.509998</v>
      </c>
      <c r="G9" s="170">
        <v>17560271912.709999</v>
      </c>
      <c r="H9" s="170">
        <v>17333796507.169998</v>
      </c>
      <c r="I9" s="170">
        <v>17275425756.77</v>
      </c>
      <c r="J9" s="170">
        <v>17332254904.060001</v>
      </c>
      <c r="K9" s="170">
        <v>17920679019.68</v>
      </c>
      <c r="L9" s="170">
        <v>18538817891.720001</v>
      </c>
      <c r="M9" s="170">
        <v>18907260667.290001</v>
      </c>
      <c r="N9" s="170">
        <v>19260306632.02</v>
      </c>
      <c r="O9" s="170">
        <v>31312084663.32</v>
      </c>
      <c r="P9" s="170">
        <v>29007931000.439999</v>
      </c>
      <c r="Q9" s="170">
        <f>SUM(E9:P9)</f>
        <v>237130029807.20001</v>
      </c>
      <c r="S9" s="159"/>
      <c r="T9" s="159"/>
      <c r="U9" s="159"/>
      <c r="V9" s="159"/>
      <c r="W9" s="159"/>
      <c r="X9" s="159"/>
      <c r="Y9" s="159"/>
      <c r="Z9" s="159"/>
      <c r="AA9" s="159"/>
      <c r="AB9" s="159"/>
      <c r="AC9" s="159"/>
      <c r="AD9" s="159"/>
      <c r="AE9" s="159"/>
    </row>
    <row r="10" spans="1:31" s="67" customFormat="1" x14ac:dyDescent="0.25">
      <c r="A10" s="171"/>
      <c r="B10" s="171" t="s">
        <v>140</v>
      </c>
      <c r="C10" s="172">
        <v>173241516536</v>
      </c>
      <c r="D10" s="172">
        <v>197889164287.00992</v>
      </c>
      <c r="E10" s="172">
        <v>12916980686.129999</v>
      </c>
      <c r="F10" s="172">
        <v>14336986413.59</v>
      </c>
      <c r="G10" s="172">
        <v>14798054257.709999</v>
      </c>
      <c r="H10" s="172">
        <v>14681259053.99</v>
      </c>
      <c r="I10" s="172">
        <v>14552837996.1</v>
      </c>
      <c r="J10" s="172">
        <v>14586551835.120001</v>
      </c>
      <c r="K10" s="172">
        <v>15070039931.809999</v>
      </c>
      <c r="L10" s="172">
        <v>15442438837.309999</v>
      </c>
      <c r="M10" s="172">
        <v>15945666929.280001</v>
      </c>
      <c r="N10" s="172">
        <v>15771481852.85</v>
      </c>
      <c r="O10" s="172">
        <v>26643487450.34</v>
      </c>
      <c r="P10" s="172">
        <v>22477600375.93</v>
      </c>
      <c r="Q10" s="172">
        <f t="shared" ref="Q10:Q73" si="0">SUM(E10:P10)</f>
        <v>197223385620.15997</v>
      </c>
      <c r="R10"/>
      <c r="S10" s="159"/>
      <c r="T10" s="159"/>
      <c r="U10" s="159"/>
      <c r="V10" s="159"/>
      <c r="W10" s="159"/>
      <c r="X10" s="159"/>
      <c r="Y10" s="159"/>
      <c r="Z10" s="159"/>
      <c r="AA10" s="159"/>
      <c r="AB10" s="159"/>
      <c r="AC10" s="159"/>
      <c r="AD10" s="159"/>
      <c r="AE10" s="159"/>
    </row>
    <row r="11" spans="1:31" s="67" customFormat="1" x14ac:dyDescent="0.25">
      <c r="A11" s="171"/>
      <c r="B11" s="171" t="s">
        <v>311</v>
      </c>
      <c r="C11" s="172">
        <v>146490925883</v>
      </c>
      <c r="D11" s="172">
        <v>158059792734.14001</v>
      </c>
      <c r="E11" s="172">
        <v>12237274662.82</v>
      </c>
      <c r="F11" s="172">
        <v>13012697862.700001</v>
      </c>
      <c r="G11" s="172">
        <v>12926475958.110001</v>
      </c>
      <c r="H11" s="172">
        <v>12738489042.040001</v>
      </c>
      <c r="I11" s="172">
        <v>12752967827.24</v>
      </c>
      <c r="J11" s="172">
        <v>12746499234.040001</v>
      </c>
      <c r="K11" s="172">
        <v>13048651958.450001</v>
      </c>
      <c r="L11" s="172">
        <v>13335816558.57</v>
      </c>
      <c r="M11" s="172">
        <v>13343216971.870001</v>
      </c>
      <c r="N11" s="172">
        <v>13467414942.33</v>
      </c>
      <c r="O11" s="172">
        <v>13481412824.450001</v>
      </c>
      <c r="P11" s="172">
        <v>14487569347.52</v>
      </c>
      <c r="Q11" s="172">
        <f t="shared" si="0"/>
        <v>157578487190.13998</v>
      </c>
      <c r="R11"/>
      <c r="S11" s="159"/>
      <c r="T11" s="159"/>
      <c r="U11" s="159"/>
      <c r="V11" s="159"/>
      <c r="W11" s="159"/>
      <c r="X11" s="159"/>
      <c r="Y11" s="159"/>
      <c r="Z11" s="159"/>
      <c r="AA11" s="159"/>
      <c r="AB11" s="159"/>
      <c r="AC11" s="159"/>
      <c r="AD11" s="159"/>
      <c r="AE11" s="159"/>
    </row>
    <row r="12" spans="1:31" x14ac:dyDescent="0.25">
      <c r="A12" s="159"/>
      <c r="B12" s="159" t="s">
        <v>312</v>
      </c>
      <c r="C12" s="173">
        <v>119861205261</v>
      </c>
      <c r="D12" s="173">
        <v>129378025679.70001</v>
      </c>
      <c r="E12" s="173">
        <v>10064012339.450001</v>
      </c>
      <c r="F12" s="173">
        <v>10744164543.99</v>
      </c>
      <c r="G12" s="173">
        <v>10706481560.08</v>
      </c>
      <c r="H12" s="173">
        <v>10483697908.98</v>
      </c>
      <c r="I12" s="173">
        <v>10550335777.879999</v>
      </c>
      <c r="J12" s="173">
        <v>10511326345.290001</v>
      </c>
      <c r="K12" s="173">
        <v>10558497382.65</v>
      </c>
      <c r="L12" s="173">
        <v>10831827429.469999</v>
      </c>
      <c r="M12" s="173">
        <v>10814653337.76</v>
      </c>
      <c r="N12" s="173">
        <v>10870906741.870001</v>
      </c>
      <c r="O12" s="173">
        <v>10931148636.190001</v>
      </c>
      <c r="P12" s="173">
        <v>11904824086.440001</v>
      </c>
      <c r="Q12" s="173">
        <f t="shared" si="0"/>
        <v>128971876090.04999</v>
      </c>
      <c r="S12" s="159"/>
      <c r="T12" s="159"/>
      <c r="U12" s="159"/>
      <c r="V12" s="159"/>
      <c r="W12" s="159"/>
      <c r="X12" s="159"/>
      <c r="Y12" s="159"/>
      <c r="Z12" s="159"/>
      <c r="AA12" s="159"/>
      <c r="AB12" s="159"/>
      <c r="AC12" s="159"/>
      <c r="AD12" s="159"/>
      <c r="AE12" s="159"/>
    </row>
    <row r="13" spans="1:31" x14ac:dyDescent="0.25">
      <c r="A13" s="159"/>
      <c r="B13" s="159" t="s">
        <v>313</v>
      </c>
      <c r="C13" s="173">
        <v>199200000</v>
      </c>
      <c r="D13" s="173">
        <v>0</v>
      </c>
      <c r="E13" s="173">
        <v>0</v>
      </c>
      <c r="F13" s="173">
        <v>0</v>
      </c>
      <c r="G13" s="173">
        <v>0</v>
      </c>
      <c r="H13" s="173">
        <v>0</v>
      </c>
      <c r="I13" s="173">
        <v>0</v>
      </c>
      <c r="J13" s="173">
        <v>0</v>
      </c>
      <c r="K13" s="173">
        <v>0</v>
      </c>
      <c r="L13" s="173">
        <v>0</v>
      </c>
      <c r="M13" s="173">
        <v>0</v>
      </c>
      <c r="N13" s="173">
        <v>0</v>
      </c>
      <c r="O13" s="173">
        <v>0</v>
      </c>
      <c r="P13" s="173">
        <v>0</v>
      </c>
      <c r="Q13" s="173">
        <f t="shared" si="0"/>
        <v>0</v>
      </c>
      <c r="S13" s="159"/>
      <c r="T13" s="159"/>
      <c r="U13" s="159"/>
      <c r="V13" s="159"/>
      <c r="W13" s="159"/>
      <c r="X13" s="159"/>
      <c r="Y13" s="159"/>
      <c r="Z13" s="159"/>
      <c r="AA13" s="159"/>
      <c r="AB13" s="159"/>
      <c r="AC13" s="159"/>
      <c r="AD13" s="159"/>
      <c r="AE13" s="159"/>
    </row>
    <row r="14" spans="1:31" x14ac:dyDescent="0.25">
      <c r="A14" s="159"/>
      <c r="B14" s="159" t="s">
        <v>314</v>
      </c>
      <c r="C14" s="173">
        <v>334341086</v>
      </c>
      <c r="D14" s="173">
        <v>1232810.9300000085</v>
      </c>
      <c r="E14" s="173">
        <v>0</v>
      </c>
      <c r="F14" s="173">
        <v>0</v>
      </c>
      <c r="G14" s="173">
        <v>0</v>
      </c>
      <c r="H14" s="173">
        <v>0</v>
      </c>
      <c r="I14" s="173">
        <v>0</v>
      </c>
      <c r="J14" s="173">
        <v>0</v>
      </c>
      <c r="K14" s="173">
        <v>0</v>
      </c>
      <c r="L14" s="173">
        <v>0</v>
      </c>
      <c r="M14" s="173">
        <v>0</v>
      </c>
      <c r="N14" s="173">
        <v>0</v>
      </c>
      <c r="O14" s="173">
        <v>0</v>
      </c>
      <c r="P14" s="173">
        <v>0</v>
      </c>
      <c r="Q14" s="173">
        <f t="shared" si="0"/>
        <v>0</v>
      </c>
      <c r="S14" s="159"/>
      <c r="T14" s="159"/>
      <c r="U14" s="159"/>
      <c r="V14" s="159"/>
      <c r="W14" s="159"/>
      <c r="X14" s="159"/>
      <c r="Y14" s="159"/>
      <c r="Z14" s="159"/>
      <c r="AA14" s="159"/>
      <c r="AB14" s="159"/>
      <c r="AC14" s="159"/>
      <c r="AD14" s="159"/>
      <c r="AE14" s="159"/>
    </row>
    <row r="15" spans="1:31" x14ac:dyDescent="0.25">
      <c r="A15" s="159"/>
      <c r="B15" s="159" t="s">
        <v>315</v>
      </c>
      <c r="C15" s="173">
        <v>0</v>
      </c>
      <c r="D15" s="173">
        <v>0</v>
      </c>
      <c r="E15" s="173">
        <v>0</v>
      </c>
      <c r="F15" s="173">
        <v>0</v>
      </c>
      <c r="G15" s="173">
        <v>0</v>
      </c>
      <c r="H15" s="173">
        <v>0</v>
      </c>
      <c r="I15" s="173">
        <v>0</v>
      </c>
      <c r="J15" s="173">
        <v>0</v>
      </c>
      <c r="K15" s="173">
        <v>0</v>
      </c>
      <c r="L15" s="173">
        <v>0</v>
      </c>
      <c r="M15" s="173">
        <v>0</v>
      </c>
      <c r="N15" s="173">
        <v>0</v>
      </c>
      <c r="O15" s="173">
        <v>0</v>
      </c>
      <c r="P15" s="173">
        <v>0</v>
      </c>
      <c r="Q15" s="173">
        <f t="shared" si="0"/>
        <v>0</v>
      </c>
      <c r="S15" s="159"/>
      <c r="T15" s="159"/>
      <c r="U15" s="159"/>
      <c r="V15" s="159"/>
      <c r="W15" s="159"/>
      <c r="X15" s="159"/>
      <c r="Y15" s="159"/>
      <c r="Z15" s="159"/>
      <c r="AA15" s="159"/>
      <c r="AB15" s="159"/>
      <c r="AC15" s="159"/>
      <c r="AD15" s="159"/>
      <c r="AE15" s="159"/>
    </row>
    <row r="16" spans="1:31" x14ac:dyDescent="0.25">
      <c r="A16" s="159"/>
      <c r="B16" s="159" t="s">
        <v>316</v>
      </c>
      <c r="C16" s="173">
        <v>4335991</v>
      </c>
      <c r="D16" s="173">
        <v>8735991</v>
      </c>
      <c r="E16" s="173">
        <v>1336607</v>
      </c>
      <c r="F16" s="173">
        <v>352999.25</v>
      </c>
      <c r="G16" s="173">
        <v>278728.08</v>
      </c>
      <c r="H16" s="173">
        <v>278728.07</v>
      </c>
      <c r="I16" s="173">
        <v>278728.08</v>
      </c>
      <c r="J16" s="173">
        <v>278728.07</v>
      </c>
      <c r="K16" s="173">
        <v>278728.08</v>
      </c>
      <c r="L16" s="173">
        <v>278728.08</v>
      </c>
      <c r="M16" s="173">
        <v>278728.07</v>
      </c>
      <c r="N16" s="173">
        <v>278728.07</v>
      </c>
      <c r="O16" s="173">
        <v>278728.08</v>
      </c>
      <c r="P16" s="173">
        <v>3257528.07</v>
      </c>
      <c r="Q16" s="173">
        <f t="shared" si="0"/>
        <v>7455687</v>
      </c>
      <c r="S16" s="159"/>
      <c r="T16" s="159"/>
      <c r="U16" s="159"/>
      <c r="V16" s="159"/>
      <c r="W16" s="159"/>
      <c r="X16" s="159"/>
      <c r="Y16" s="159"/>
      <c r="Z16" s="159"/>
      <c r="AA16" s="159"/>
      <c r="AB16" s="159"/>
      <c r="AC16" s="159"/>
      <c r="AD16" s="159"/>
      <c r="AE16" s="159"/>
    </row>
    <row r="17" spans="1:31" x14ac:dyDescent="0.25">
      <c r="A17" s="159"/>
      <c r="B17" s="159" t="s">
        <v>317</v>
      </c>
      <c r="C17" s="173">
        <v>19029303208</v>
      </c>
      <c r="D17" s="173">
        <v>20634555449.240002</v>
      </c>
      <c r="E17" s="173">
        <v>1563667124.45</v>
      </c>
      <c r="F17" s="173">
        <v>1564935617.8399999</v>
      </c>
      <c r="G17" s="173">
        <v>1564805081.1800001</v>
      </c>
      <c r="H17" s="173">
        <v>1604366835.9400001</v>
      </c>
      <c r="I17" s="173">
        <v>1566526660.9400001</v>
      </c>
      <c r="J17" s="173">
        <v>1568384509.49</v>
      </c>
      <c r="K17" s="173">
        <v>1837751450.8800001</v>
      </c>
      <c r="L17" s="173">
        <v>1833538441.02</v>
      </c>
      <c r="M17" s="173">
        <v>1857908029.2</v>
      </c>
      <c r="N17" s="173">
        <v>1921269170.55</v>
      </c>
      <c r="O17" s="173">
        <v>1872040798.9200001</v>
      </c>
      <c r="P17" s="173">
        <v>1889609672.73</v>
      </c>
      <c r="Q17" s="173">
        <f t="shared" si="0"/>
        <v>20644803393.140003</v>
      </c>
      <c r="S17" s="159"/>
      <c r="T17" s="159"/>
      <c r="U17" s="159"/>
      <c r="V17" s="159"/>
      <c r="W17" s="159"/>
      <c r="X17" s="159"/>
      <c r="Y17" s="159"/>
      <c r="Z17" s="159"/>
      <c r="AA17" s="159"/>
      <c r="AB17" s="159"/>
      <c r="AC17" s="159"/>
      <c r="AD17" s="159"/>
      <c r="AE17" s="159"/>
    </row>
    <row r="18" spans="1:31" x14ac:dyDescent="0.25">
      <c r="A18" s="159"/>
      <c r="B18" s="159" t="s">
        <v>318</v>
      </c>
      <c r="C18" s="173">
        <v>150126301</v>
      </c>
      <c r="D18" s="173">
        <v>55162568.329999998</v>
      </c>
      <c r="E18" s="173">
        <v>0</v>
      </c>
      <c r="F18" s="173">
        <v>0</v>
      </c>
      <c r="G18" s="173">
        <v>0</v>
      </c>
      <c r="H18" s="173">
        <v>0</v>
      </c>
      <c r="I18" s="173">
        <v>0</v>
      </c>
      <c r="J18" s="173">
        <v>0</v>
      </c>
      <c r="K18" s="173">
        <v>0</v>
      </c>
      <c r="L18" s="173">
        <v>0</v>
      </c>
      <c r="M18" s="173">
        <v>0</v>
      </c>
      <c r="N18" s="173">
        <v>0</v>
      </c>
      <c r="O18" s="173">
        <v>0</v>
      </c>
      <c r="P18" s="173">
        <v>0</v>
      </c>
      <c r="Q18" s="173">
        <f t="shared" si="0"/>
        <v>0</v>
      </c>
      <c r="S18" s="159"/>
      <c r="T18" s="159"/>
      <c r="U18" s="159"/>
      <c r="V18" s="159"/>
      <c r="W18" s="159"/>
      <c r="X18" s="159"/>
      <c r="Y18" s="159"/>
      <c r="Z18" s="159"/>
      <c r="AA18" s="159"/>
      <c r="AB18" s="159"/>
      <c r="AC18" s="159"/>
      <c r="AD18" s="159"/>
      <c r="AE18" s="159"/>
    </row>
    <row r="19" spans="1:31" x14ac:dyDescent="0.25">
      <c r="A19" s="159"/>
      <c r="B19" s="159" t="s">
        <v>319</v>
      </c>
      <c r="C19" s="173">
        <v>6912414036</v>
      </c>
      <c r="D19" s="173">
        <v>7982080234.9400015</v>
      </c>
      <c r="E19" s="173">
        <v>608258591.91999996</v>
      </c>
      <c r="F19" s="173">
        <v>703244701.62</v>
      </c>
      <c r="G19" s="173">
        <v>654910588.76999998</v>
      </c>
      <c r="H19" s="173">
        <v>650145569.04999995</v>
      </c>
      <c r="I19" s="173">
        <v>635826660.34000003</v>
      </c>
      <c r="J19" s="173">
        <v>666509651.19000006</v>
      </c>
      <c r="K19" s="173">
        <v>652124396.84000003</v>
      </c>
      <c r="L19" s="173">
        <v>670171960</v>
      </c>
      <c r="M19" s="173">
        <v>670376876.84000003</v>
      </c>
      <c r="N19" s="173">
        <v>674960301.84000003</v>
      </c>
      <c r="O19" s="173">
        <v>677944661.25999999</v>
      </c>
      <c r="P19" s="173">
        <v>689878060.27999997</v>
      </c>
      <c r="Q19" s="173">
        <f t="shared" si="0"/>
        <v>7954352019.9499998</v>
      </c>
      <c r="S19" s="159"/>
      <c r="T19" s="159"/>
      <c r="U19" s="159"/>
      <c r="V19" s="159"/>
      <c r="W19" s="159"/>
      <c r="X19" s="159"/>
      <c r="Y19" s="159"/>
      <c r="Z19" s="159"/>
      <c r="AA19" s="159"/>
      <c r="AB19" s="159"/>
      <c r="AC19" s="159"/>
      <c r="AD19" s="159"/>
      <c r="AE19" s="159"/>
    </row>
    <row r="20" spans="1:31" s="67" customFormat="1" x14ac:dyDescent="0.25">
      <c r="A20" s="171"/>
      <c r="B20" s="171" t="s">
        <v>320</v>
      </c>
      <c r="C20" s="172">
        <v>11000994930</v>
      </c>
      <c r="D20" s="172">
        <v>17074526022.400002</v>
      </c>
      <c r="E20" s="172">
        <v>470535574.80000001</v>
      </c>
      <c r="F20" s="172">
        <v>954818967.76999998</v>
      </c>
      <c r="G20" s="172">
        <v>1377930425.3299999</v>
      </c>
      <c r="H20" s="172">
        <v>1088339672.75</v>
      </c>
      <c r="I20" s="172">
        <v>1184004590.6900001</v>
      </c>
      <c r="J20" s="172">
        <v>1140633859.78</v>
      </c>
      <c r="K20" s="172">
        <v>1350834679.3699999</v>
      </c>
      <c r="L20" s="172">
        <v>1351785623.8499999</v>
      </c>
      <c r="M20" s="172">
        <v>1873461723.74</v>
      </c>
      <c r="N20" s="172">
        <v>1516892844.24</v>
      </c>
      <c r="O20" s="172">
        <v>1622727614.6900001</v>
      </c>
      <c r="P20" s="172">
        <v>3476424474.7399998</v>
      </c>
      <c r="Q20" s="172">
        <f t="shared" si="0"/>
        <v>17408390051.75</v>
      </c>
      <c r="R20"/>
      <c r="S20" s="159"/>
      <c r="T20" s="159"/>
      <c r="U20" s="159"/>
      <c r="V20" s="159"/>
      <c r="W20" s="159"/>
      <c r="X20" s="159"/>
      <c r="Y20" s="159"/>
      <c r="Z20" s="159"/>
      <c r="AA20" s="159"/>
      <c r="AB20" s="159"/>
      <c r="AC20" s="159"/>
      <c r="AD20" s="159"/>
      <c r="AE20" s="159"/>
    </row>
    <row r="21" spans="1:31" x14ac:dyDescent="0.25">
      <c r="A21" s="159"/>
      <c r="B21" s="159" t="s">
        <v>321</v>
      </c>
      <c r="C21" s="173">
        <v>2598155138</v>
      </c>
      <c r="D21" s="173">
        <v>2900025964.9900002</v>
      </c>
      <c r="E21" s="173">
        <v>136421215.13</v>
      </c>
      <c r="F21" s="173">
        <v>257272392.97</v>
      </c>
      <c r="G21" s="173">
        <v>240507346.19999999</v>
      </c>
      <c r="H21" s="173">
        <v>265641671.53</v>
      </c>
      <c r="I21" s="173">
        <v>283763658.19999999</v>
      </c>
      <c r="J21" s="173">
        <v>276688897.44999999</v>
      </c>
      <c r="K21" s="173">
        <v>257324027.47999999</v>
      </c>
      <c r="L21" s="173">
        <v>249664088.22</v>
      </c>
      <c r="M21" s="173">
        <v>250883505.96000001</v>
      </c>
      <c r="N21" s="173">
        <v>237318354.52000001</v>
      </c>
      <c r="O21" s="173">
        <v>236397553.58000001</v>
      </c>
      <c r="P21" s="173">
        <v>283451305.67000002</v>
      </c>
      <c r="Q21" s="173">
        <f t="shared" si="0"/>
        <v>2975334016.9099998</v>
      </c>
      <c r="S21" s="159"/>
      <c r="T21" s="159"/>
      <c r="U21" s="159"/>
      <c r="V21" s="159"/>
      <c r="W21" s="159"/>
      <c r="X21" s="159"/>
      <c r="Y21" s="159"/>
      <c r="Z21" s="159"/>
      <c r="AA21" s="159"/>
      <c r="AB21" s="159"/>
      <c r="AC21" s="159"/>
      <c r="AD21" s="159"/>
      <c r="AE21" s="159"/>
    </row>
    <row r="22" spans="1:31" x14ac:dyDescent="0.25">
      <c r="A22" s="159"/>
      <c r="B22" s="159" t="s">
        <v>322</v>
      </c>
      <c r="C22" s="173">
        <v>2750000</v>
      </c>
      <c r="D22" s="173">
        <v>95647352.439999998</v>
      </c>
      <c r="E22" s="173">
        <v>0</v>
      </c>
      <c r="F22" s="173">
        <v>9520499.1600000001</v>
      </c>
      <c r="G22" s="173">
        <v>8431345.3100000005</v>
      </c>
      <c r="H22" s="173">
        <v>7920177.5599999996</v>
      </c>
      <c r="I22" s="173">
        <v>8197308.7599999998</v>
      </c>
      <c r="J22" s="173">
        <v>8410397.0600000005</v>
      </c>
      <c r="K22" s="173">
        <v>8885348.8599999994</v>
      </c>
      <c r="L22" s="173">
        <v>8448045.0600000005</v>
      </c>
      <c r="M22" s="173">
        <v>8576127.5600000005</v>
      </c>
      <c r="N22" s="173">
        <v>6673685.7599999998</v>
      </c>
      <c r="O22" s="173">
        <v>10576685.560000001</v>
      </c>
      <c r="P22" s="173">
        <v>11119416.93</v>
      </c>
      <c r="Q22" s="173">
        <f t="shared" si="0"/>
        <v>96759037.580000013</v>
      </c>
      <c r="S22" s="159"/>
      <c r="T22" s="159"/>
      <c r="U22" s="159"/>
      <c r="V22" s="159"/>
      <c r="W22" s="159"/>
      <c r="X22" s="159"/>
      <c r="Y22" s="159"/>
      <c r="Z22" s="159"/>
      <c r="AA22" s="159"/>
      <c r="AB22" s="159"/>
      <c r="AC22" s="159"/>
      <c r="AD22" s="159"/>
      <c r="AE22" s="159"/>
    </row>
    <row r="23" spans="1:31" x14ac:dyDescent="0.25">
      <c r="A23" s="159"/>
      <c r="B23" s="159" t="s">
        <v>323</v>
      </c>
      <c r="C23" s="173">
        <v>88137128</v>
      </c>
      <c r="D23" s="173">
        <v>130862126.43999998</v>
      </c>
      <c r="E23" s="173">
        <v>6500343.8899999997</v>
      </c>
      <c r="F23" s="173">
        <v>10101829.060000001</v>
      </c>
      <c r="G23" s="173">
        <v>10462491</v>
      </c>
      <c r="H23" s="173">
        <v>9509874.9399999995</v>
      </c>
      <c r="I23" s="173">
        <v>7276016.5599999996</v>
      </c>
      <c r="J23" s="173">
        <v>9278580.1899999995</v>
      </c>
      <c r="K23" s="173">
        <v>8624170.9199999999</v>
      </c>
      <c r="L23" s="173">
        <v>54975147.32</v>
      </c>
      <c r="M23" s="173">
        <v>8437221.8800000008</v>
      </c>
      <c r="N23" s="173">
        <v>8360713.0300000003</v>
      </c>
      <c r="O23" s="173">
        <v>8469430.1799999997</v>
      </c>
      <c r="P23" s="173">
        <v>8089254.8200000003</v>
      </c>
      <c r="Q23" s="173">
        <f t="shared" si="0"/>
        <v>150085073.78999999</v>
      </c>
      <c r="S23" s="159"/>
      <c r="T23" s="159"/>
      <c r="U23" s="159"/>
      <c r="V23" s="159"/>
      <c r="W23" s="159"/>
      <c r="X23" s="159"/>
      <c r="Y23" s="159"/>
      <c r="Z23" s="159"/>
      <c r="AA23" s="159"/>
      <c r="AB23" s="159"/>
      <c r="AC23" s="159"/>
      <c r="AD23" s="159"/>
      <c r="AE23" s="159"/>
    </row>
    <row r="24" spans="1:31" x14ac:dyDescent="0.25">
      <c r="A24" s="159"/>
      <c r="B24" s="159" t="s">
        <v>324</v>
      </c>
      <c r="C24" s="173">
        <v>2610163815</v>
      </c>
      <c r="D24" s="173">
        <v>2013707326.71</v>
      </c>
      <c r="E24" s="173">
        <v>83032091.590000004</v>
      </c>
      <c r="F24" s="173">
        <v>164269154.66</v>
      </c>
      <c r="G24" s="173">
        <v>241556760.12</v>
      </c>
      <c r="H24" s="173">
        <v>194109890.87</v>
      </c>
      <c r="I24" s="173">
        <v>129309707.27</v>
      </c>
      <c r="J24" s="173">
        <v>194078024.75</v>
      </c>
      <c r="K24" s="173">
        <v>187059124.74000001</v>
      </c>
      <c r="L24" s="173">
        <v>183873142.41999999</v>
      </c>
      <c r="M24" s="173">
        <v>121134368.68000001</v>
      </c>
      <c r="N24" s="173">
        <v>186673941.38999999</v>
      </c>
      <c r="O24" s="173">
        <v>148874517.66999999</v>
      </c>
      <c r="P24" s="173">
        <v>334663048.19999999</v>
      </c>
      <c r="Q24" s="173">
        <f t="shared" si="0"/>
        <v>2168633772.3600001</v>
      </c>
      <c r="S24" s="159"/>
      <c r="T24" s="159"/>
      <c r="U24" s="159"/>
      <c r="V24" s="159"/>
      <c r="W24" s="159"/>
      <c r="X24" s="159"/>
      <c r="Y24" s="159"/>
      <c r="Z24" s="159"/>
      <c r="AA24" s="159"/>
      <c r="AB24" s="159"/>
      <c r="AC24" s="159"/>
      <c r="AD24" s="159"/>
      <c r="AE24" s="159"/>
    </row>
    <row r="25" spans="1:31" x14ac:dyDescent="0.25">
      <c r="A25" s="159"/>
      <c r="B25" s="159" t="s">
        <v>325</v>
      </c>
      <c r="C25" s="173">
        <v>1784645536</v>
      </c>
      <c r="D25" s="173">
        <v>719656030.78000009</v>
      </c>
      <c r="E25" s="173">
        <v>11494952.49</v>
      </c>
      <c r="F25" s="173">
        <v>11517752.49</v>
      </c>
      <c r="G25" s="173">
        <v>212437052.49000001</v>
      </c>
      <c r="H25" s="173">
        <v>102590652.48999999</v>
      </c>
      <c r="I25" s="173">
        <v>84581652.489999995</v>
      </c>
      <c r="J25" s="173">
        <v>9323681.4900000002</v>
      </c>
      <c r="K25" s="173">
        <v>174021931.49000001</v>
      </c>
      <c r="L25" s="173">
        <v>8495931.4900000002</v>
      </c>
      <c r="M25" s="173">
        <v>8495264.4900000002</v>
      </c>
      <c r="N25" s="173">
        <v>9560118.8300000001</v>
      </c>
      <c r="O25" s="173">
        <v>9084785.4900000002</v>
      </c>
      <c r="P25" s="173">
        <v>10240785.49</v>
      </c>
      <c r="Q25" s="173">
        <f t="shared" si="0"/>
        <v>651844561.22000015</v>
      </c>
      <c r="S25" s="159"/>
      <c r="T25" s="159"/>
      <c r="U25" s="159"/>
      <c r="V25" s="159"/>
      <c r="W25" s="159"/>
      <c r="X25" s="159"/>
      <c r="Y25" s="159"/>
      <c r="Z25" s="159"/>
      <c r="AA25" s="159"/>
      <c r="AB25" s="159"/>
      <c r="AC25" s="159"/>
      <c r="AD25" s="159"/>
      <c r="AE25" s="159"/>
    </row>
    <row r="26" spans="1:31" x14ac:dyDescent="0.25">
      <c r="A26" s="159"/>
      <c r="B26" s="159" t="s">
        <v>326</v>
      </c>
      <c r="C26" s="173">
        <v>1156163543</v>
      </c>
      <c r="D26" s="173">
        <v>1738770878.0399995</v>
      </c>
      <c r="E26" s="173">
        <v>1137983.43</v>
      </c>
      <c r="F26" s="173">
        <v>29112545.390000001</v>
      </c>
      <c r="G26" s="173">
        <v>80089846.099999994</v>
      </c>
      <c r="H26" s="173">
        <v>61589506.68</v>
      </c>
      <c r="I26" s="173">
        <v>95400128.510000005</v>
      </c>
      <c r="J26" s="173">
        <v>94196581.859999999</v>
      </c>
      <c r="K26" s="173">
        <v>82181211.430000007</v>
      </c>
      <c r="L26" s="173">
        <v>117833244.48</v>
      </c>
      <c r="M26" s="173">
        <v>146887324.81999999</v>
      </c>
      <c r="N26" s="173">
        <v>107184752.58</v>
      </c>
      <c r="O26" s="173">
        <v>200317068.94999999</v>
      </c>
      <c r="P26" s="173">
        <v>523421941.81999999</v>
      </c>
      <c r="Q26" s="173">
        <f t="shared" si="0"/>
        <v>1539352136.05</v>
      </c>
      <c r="S26" s="159"/>
      <c r="T26" s="159"/>
      <c r="U26" s="159"/>
      <c r="V26" s="159"/>
      <c r="W26" s="159"/>
      <c r="X26" s="159"/>
      <c r="Y26" s="159"/>
      <c r="Z26" s="159"/>
      <c r="AA26" s="159"/>
      <c r="AB26" s="159"/>
      <c r="AC26" s="159"/>
      <c r="AD26" s="159"/>
      <c r="AE26" s="159"/>
    </row>
    <row r="27" spans="1:31" x14ac:dyDescent="0.25">
      <c r="A27" s="159"/>
      <c r="B27" s="159" t="s">
        <v>327</v>
      </c>
      <c r="C27" s="173">
        <v>2244655704</v>
      </c>
      <c r="D27" s="173">
        <v>7118889035.0800009</v>
      </c>
      <c r="E27" s="173">
        <v>197385225.13999999</v>
      </c>
      <c r="F27" s="173">
        <v>408700968.73000002</v>
      </c>
      <c r="G27" s="173">
        <v>470597540.81</v>
      </c>
      <c r="H27" s="173">
        <v>330385204.64999998</v>
      </c>
      <c r="I27" s="173">
        <v>478827745.58999997</v>
      </c>
      <c r="J27" s="173">
        <v>454513651.27999997</v>
      </c>
      <c r="K27" s="173">
        <v>505958242.77999997</v>
      </c>
      <c r="L27" s="173">
        <v>576216026.38</v>
      </c>
      <c r="M27" s="173">
        <v>814172923.63999999</v>
      </c>
      <c r="N27" s="173">
        <v>758408380.57000005</v>
      </c>
      <c r="O27" s="173">
        <v>794832291.48000002</v>
      </c>
      <c r="P27" s="173">
        <v>1618176129.9200001</v>
      </c>
      <c r="Q27" s="173">
        <f t="shared" si="0"/>
        <v>7408174330.9699993</v>
      </c>
      <c r="S27" s="159"/>
      <c r="T27" s="159"/>
      <c r="U27" s="159"/>
      <c r="V27" s="159"/>
      <c r="W27" s="159"/>
      <c r="X27" s="159"/>
      <c r="Y27" s="159"/>
      <c r="Z27" s="159"/>
      <c r="AA27" s="159"/>
      <c r="AB27" s="159"/>
      <c r="AC27" s="159"/>
      <c r="AD27" s="159"/>
      <c r="AE27" s="159"/>
    </row>
    <row r="28" spans="1:31" x14ac:dyDescent="0.25">
      <c r="A28" s="159"/>
      <c r="B28" s="159" t="s">
        <v>328</v>
      </c>
      <c r="C28" s="173">
        <v>374652082</v>
      </c>
      <c r="D28" s="173">
        <v>1024180519.4</v>
      </c>
      <c r="E28" s="173">
        <v>4195525</v>
      </c>
      <c r="F28" s="173">
        <v>9122639.6799999997</v>
      </c>
      <c r="G28" s="173">
        <v>42690608.469999999</v>
      </c>
      <c r="H28" s="173">
        <v>34757446.200000003</v>
      </c>
      <c r="I28" s="173">
        <v>17842207.800000001</v>
      </c>
      <c r="J28" s="173">
        <v>6872628.8799999999</v>
      </c>
      <c r="K28" s="173">
        <v>18353616.52</v>
      </c>
      <c r="L28" s="173">
        <v>19685042.329999998</v>
      </c>
      <c r="M28" s="173">
        <v>352866554</v>
      </c>
      <c r="N28" s="173">
        <v>24007018.82</v>
      </c>
      <c r="O28" s="173">
        <v>26465668</v>
      </c>
      <c r="P28" s="173">
        <v>495866804.44999999</v>
      </c>
      <c r="Q28" s="173">
        <f t="shared" si="0"/>
        <v>1052725760.1500001</v>
      </c>
      <c r="S28" s="159"/>
      <c r="T28" s="159"/>
      <c r="U28" s="159"/>
      <c r="V28" s="159"/>
      <c r="W28" s="159"/>
      <c r="X28" s="159"/>
      <c r="Y28" s="159"/>
      <c r="Z28" s="159"/>
      <c r="AA28" s="159"/>
      <c r="AB28" s="159"/>
      <c r="AC28" s="159"/>
      <c r="AD28" s="159"/>
      <c r="AE28" s="159"/>
    </row>
    <row r="29" spans="1:31" x14ac:dyDescent="0.25">
      <c r="A29" s="159"/>
      <c r="B29" s="159" t="s">
        <v>329</v>
      </c>
      <c r="C29" s="173">
        <v>141671984</v>
      </c>
      <c r="D29" s="173">
        <v>1250835519.1500001</v>
      </c>
      <c r="E29" s="173">
        <v>30368238.129999999</v>
      </c>
      <c r="F29" s="173">
        <v>54864385.630000003</v>
      </c>
      <c r="G29" s="173">
        <v>69699359.829999998</v>
      </c>
      <c r="H29" s="173">
        <v>78432514.829999998</v>
      </c>
      <c r="I29" s="173">
        <v>75689360.109999999</v>
      </c>
      <c r="J29" s="173">
        <v>82786563.170000002</v>
      </c>
      <c r="K29" s="173">
        <v>101257414.5</v>
      </c>
      <c r="L29" s="173">
        <v>124901958.16</v>
      </c>
      <c r="M29" s="173">
        <v>152762915.66</v>
      </c>
      <c r="N29" s="173">
        <v>165252269.83000001</v>
      </c>
      <c r="O29" s="173">
        <v>178772412.13</v>
      </c>
      <c r="P29" s="173">
        <v>181797790.31</v>
      </c>
      <c r="Q29" s="173">
        <f t="shared" si="0"/>
        <v>1296585182.29</v>
      </c>
      <c r="S29" s="159"/>
      <c r="T29" s="159"/>
      <c r="U29" s="159"/>
      <c r="V29" s="159"/>
      <c r="W29" s="159"/>
      <c r="X29" s="159"/>
      <c r="Y29" s="159"/>
      <c r="Z29" s="159"/>
      <c r="AA29" s="159"/>
      <c r="AB29" s="159"/>
      <c r="AC29" s="159"/>
      <c r="AD29" s="159"/>
      <c r="AE29" s="159"/>
    </row>
    <row r="30" spans="1:31" x14ac:dyDescent="0.25">
      <c r="A30" s="159"/>
      <c r="B30" s="159" t="s">
        <v>330</v>
      </c>
      <c r="C30" s="173">
        <v>0</v>
      </c>
      <c r="D30" s="173">
        <v>81951269.36999999</v>
      </c>
      <c r="E30" s="173">
        <v>0</v>
      </c>
      <c r="F30" s="173">
        <v>336800</v>
      </c>
      <c r="G30" s="173">
        <v>1458075</v>
      </c>
      <c r="H30" s="173">
        <v>3402733</v>
      </c>
      <c r="I30" s="173">
        <v>3116805.4</v>
      </c>
      <c r="J30" s="173">
        <v>4484853.6500000004</v>
      </c>
      <c r="K30" s="173">
        <v>7169590.6500000004</v>
      </c>
      <c r="L30" s="173">
        <v>7692997.9900000002</v>
      </c>
      <c r="M30" s="173">
        <v>9245517.0500000007</v>
      </c>
      <c r="N30" s="173">
        <v>13453608.91</v>
      </c>
      <c r="O30" s="173">
        <v>8937201.6500000004</v>
      </c>
      <c r="P30" s="173">
        <v>9597997.1300000008</v>
      </c>
      <c r="Q30" s="173">
        <f t="shared" si="0"/>
        <v>68896180.430000007</v>
      </c>
      <c r="S30" s="159"/>
      <c r="T30" s="159"/>
      <c r="U30" s="159"/>
      <c r="V30" s="159"/>
      <c r="W30" s="159"/>
      <c r="X30" s="159"/>
      <c r="Y30" s="159"/>
      <c r="Z30" s="159"/>
      <c r="AA30" s="159"/>
      <c r="AB30" s="159"/>
      <c r="AC30" s="159"/>
      <c r="AD30" s="159"/>
      <c r="AE30" s="159"/>
    </row>
    <row r="31" spans="1:31" s="67" customFormat="1" x14ac:dyDescent="0.25">
      <c r="A31" s="171"/>
      <c r="B31" s="171" t="s">
        <v>331</v>
      </c>
      <c r="C31" s="172">
        <v>613803794</v>
      </c>
      <c r="D31" s="172">
        <v>760371259.06000006</v>
      </c>
      <c r="E31" s="172">
        <v>47304011.390000001</v>
      </c>
      <c r="F31" s="172">
        <v>52646013.829999998</v>
      </c>
      <c r="G31" s="172">
        <v>54541527.93</v>
      </c>
      <c r="H31" s="172">
        <v>54602432.670000002</v>
      </c>
      <c r="I31" s="172">
        <v>55743555.420000002</v>
      </c>
      <c r="J31" s="172">
        <v>55747964.25</v>
      </c>
      <c r="K31" s="172">
        <v>50064028.460000001</v>
      </c>
      <c r="L31" s="172">
        <v>49653239.979999997</v>
      </c>
      <c r="M31" s="172">
        <v>104118310.41</v>
      </c>
      <c r="N31" s="172">
        <v>63512389.689999998</v>
      </c>
      <c r="O31" s="172">
        <v>67829839.870000005</v>
      </c>
      <c r="P31" s="172">
        <v>55192013.560000002</v>
      </c>
      <c r="Q31" s="172">
        <f t="shared" si="0"/>
        <v>710955327.46000004</v>
      </c>
      <c r="R31"/>
      <c r="S31" s="159"/>
      <c r="T31" s="159"/>
      <c r="U31" s="159"/>
      <c r="V31" s="159"/>
      <c r="W31" s="159"/>
      <c r="X31" s="159"/>
      <c r="Y31" s="159"/>
      <c r="Z31" s="159"/>
      <c r="AA31" s="159"/>
      <c r="AB31" s="159"/>
      <c r="AC31" s="159"/>
      <c r="AD31" s="159"/>
      <c r="AE31" s="159"/>
    </row>
    <row r="32" spans="1:31" x14ac:dyDescent="0.25">
      <c r="A32" s="159"/>
      <c r="B32" s="159" t="s">
        <v>332</v>
      </c>
      <c r="C32" s="173">
        <v>613803794</v>
      </c>
      <c r="D32" s="173">
        <v>760371259.06000006</v>
      </c>
      <c r="E32" s="173">
        <v>47304011.390000001</v>
      </c>
      <c r="F32" s="173">
        <v>52646013.829999998</v>
      </c>
      <c r="G32" s="173">
        <v>54541527.93</v>
      </c>
      <c r="H32" s="173">
        <v>54602432.670000002</v>
      </c>
      <c r="I32" s="173">
        <v>55743555.420000002</v>
      </c>
      <c r="J32" s="173">
        <v>55747964.25</v>
      </c>
      <c r="K32" s="173">
        <v>50064028.460000001</v>
      </c>
      <c r="L32" s="173">
        <v>49653239.979999997</v>
      </c>
      <c r="M32" s="173">
        <v>104118310.41</v>
      </c>
      <c r="N32" s="173">
        <v>63512389.689999998</v>
      </c>
      <c r="O32" s="173">
        <v>67829839.870000005</v>
      </c>
      <c r="P32" s="173">
        <v>55192013.560000002</v>
      </c>
      <c r="Q32" s="173">
        <f t="shared" si="0"/>
        <v>710955327.46000004</v>
      </c>
      <c r="S32" s="159"/>
      <c r="T32" s="159"/>
      <c r="U32" s="159"/>
      <c r="V32" s="159"/>
      <c r="W32" s="159"/>
      <c r="X32" s="159"/>
      <c r="Y32" s="159"/>
      <c r="Z32" s="159"/>
      <c r="AA32" s="159"/>
      <c r="AB32" s="159"/>
      <c r="AC32" s="159"/>
      <c r="AD32" s="159"/>
      <c r="AE32" s="159"/>
    </row>
    <row r="33" spans="1:31" x14ac:dyDescent="0.25">
      <c r="A33" s="159"/>
      <c r="B33" s="171" t="s">
        <v>333</v>
      </c>
      <c r="C33" s="172">
        <v>13823299105</v>
      </c>
      <c r="D33" s="172">
        <v>14283438984.09</v>
      </c>
      <c r="E33" s="172">
        <v>94015613.069999993</v>
      </c>
      <c r="F33" s="172">
        <v>95848756.870000005</v>
      </c>
      <c r="G33" s="172">
        <v>100561219.34</v>
      </c>
      <c r="H33" s="172">
        <v>99231822.290000007</v>
      </c>
      <c r="I33" s="172">
        <v>96262090.049999997</v>
      </c>
      <c r="J33" s="172">
        <v>97130097.560000002</v>
      </c>
      <c r="K33" s="172">
        <v>98033739.719999999</v>
      </c>
      <c r="L33" s="172">
        <v>95054572.219999999</v>
      </c>
      <c r="M33" s="172">
        <v>95214815.030000001</v>
      </c>
      <c r="N33" s="172">
        <v>90858184.549999997</v>
      </c>
      <c r="O33" s="172">
        <v>10722487940.67</v>
      </c>
      <c r="P33" s="172">
        <v>2548287097.6500001</v>
      </c>
      <c r="Q33" s="172">
        <f t="shared" si="0"/>
        <v>14232985949.02</v>
      </c>
      <c r="S33" s="159"/>
      <c r="T33" s="159"/>
      <c r="U33" s="159"/>
      <c r="V33" s="159"/>
      <c r="W33" s="159"/>
      <c r="X33" s="159"/>
      <c r="Y33" s="159"/>
      <c r="Z33" s="159"/>
      <c r="AA33" s="159"/>
      <c r="AB33" s="159"/>
      <c r="AC33" s="159"/>
      <c r="AD33" s="159"/>
      <c r="AE33" s="159"/>
    </row>
    <row r="34" spans="1:31" x14ac:dyDescent="0.25">
      <c r="A34" s="159"/>
      <c r="B34" s="159" t="s">
        <v>334</v>
      </c>
      <c r="C34" s="173">
        <v>13823299105</v>
      </c>
      <c r="D34" s="173">
        <v>14283438984.09</v>
      </c>
      <c r="E34" s="173">
        <v>94015613.069999993</v>
      </c>
      <c r="F34" s="173">
        <v>95848756.870000005</v>
      </c>
      <c r="G34" s="173">
        <v>100561219.34</v>
      </c>
      <c r="H34" s="173">
        <v>99231822.290000007</v>
      </c>
      <c r="I34" s="173">
        <v>96262090.049999997</v>
      </c>
      <c r="J34" s="173">
        <v>97130097.560000002</v>
      </c>
      <c r="K34" s="173">
        <v>98033739.719999999</v>
      </c>
      <c r="L34" s="173">
        <v>95054572.219999999</v>
      </c>
      <c r="M34" s="173">
        <v>95214815.030000001</v>
      </c>
      <c r="N34" s="173">
        <v>90858184.549999997</v>
      </c>
      <c r="O34" s="173">
        <v>10722487940.67</v>
      </c>
      <c r="P34" s="173">
        <v>2548287097.6500001</v>
      </c>
      <c r="Q34" s="173">
        <f t="shared" si="0"/>
        <v>14232985949.02</v>
      </c>
      <c r="S34" s="159"/>
      <c r="T34" s="159"/>
      <c r="U34" s="159"/>
      <c r="V34" s="159"/>
      <c r="W34" s="159"/>
      <c r="X34" s="159"/>
      <c r="Y34" s="159"/>
      <c r="Z34" s="159"/>
      <c r="AA34" s="159"/>
      <c r="AB34" s="159"/>
      <c r="AC34" s="159"/>
      <c r="AD34" s="159"/>
      <c r="AE34" s="159"/>
    </row>
    <row r="35" spans="1:31" s="67" customFormat="1" x14ac:dyDescent="0.25">
      <c r="A35" s="171"/>
      <c r="B35" s="171" t="s">
        <v>335</v>
      </c>
      <c r="C35" s="172">
        <v>916694951</v>
      </c>
      <c r="D35" s="172">
        <v>7310830337.3199997</v>
      </c>
      <c r="E35" s="172">
        <v>36258927.469999999</v>
      </c>
      <c r="F35" s="172">
        <v>189382915.84</v>
      </c>
      <c r="G35" s="172">
        <v>306953230.42000002</v>
      </c>
      <c r="H35" s="172">
        <v>669004187.65999997</v>
      </c>
      <c r="I35" s="172">
        <v>432268036.12</v>
      </c>
      <c r="J35" s="172">
        <v>514948782.91000003</v>
      </c>
      <c r="K35" s="172">
        <v>490863629.23000002</v>
      </c>
      <c r="L35" s="172">
        <v>578536946.11000001</v>
      </c>
      <c r="M35" s="172">
        <v>498063211.64999998</v>
      </c>
      <c r="N35" s="172">
        <v>594711595.46000004</v>
      </c>
      <c r="O35" s="172">
        <v>717607505.08000004</v>
      </c>
      <c r="P35" s="172">
        <v>1879273810.55</v>
      </c>
      <c r="Q35" s="172">
        <f t="shared" si="0"/>
        <v>6907872778.5</v>
      </c>
      <c r="R35"/>
      <c r="S35" s="159"/>
      <c r="T35" s="159"/>
      <c r="U35" s="159"/>
      <c r="V35" s="159"/>
      <c r="W35" s="159"/>
      <c r="X35" s="159"/>
      <c r="Y35" s="159"/>
      <c r="Z35" s="159"/>
      <c r="AA35" s="159"/>
      <c r="AB35" s="159"/>
      <c r="AC35" s="159"/>
      <c r="AD35" s="159"/>
      <c r="AE35" s="159"/>
    </row>
    <row r="36" spans="1:31" x14ac:dyDescent="0.25">
      <c r="A36" s="159"/>
      <c r="B36" s="159" t="s">
        <v>336</v>
      </c>
      <c r="C36" s="173">
        <v>156559202</v>
      </c>
      <c r="D36" s="173">
        <v>932819377.11999989</v>
      </c>
      <c r="E36" s="173">
        <v>4350000</v>
      </c>
      <c r="F36" s="173">
        <v>7882992.4000000004</v>
      </c>
      <c r="G36" s="173">
        <v>32382757.530000001</v>
      </c>
      <c r="H36" s="173">
        <v>37569689.909999996</v>
      </c>
      <c r="I36" s="173">
        <v>63124316.289999999</v>
      </c>
      <c r="J36" s="173">
        <v>217689861.78999999</v>
      </c>
      <c r="K36" s="173">
        <v>61157280.759999998</v>
      </c>
      <c r="L36" s="173">
        <v>117173627.43000001</v>
      </c>
      <c r="M36" s="173">
        <v>140666474.11000001</v>
      </c>
      <c r="N36" s="173">
        <v>91621944.560000002</v>
      </c>
      <c r="O36" s="173">
        <v>111129952.78</v>
      </c>
      <c r="P36" s="173">
        <v>276615652.95999998</v>
      </c>
      <c r="Q36" s="173">
        <f t="shared" si="0"/>
        <v>1161364550.52</v>
      </c>
      <c r="S36" s="159"/>
      <c r="T36" s="159"/>
      <c r="U36" s="159"/>
      <c r="V36" s="159"/>
      <c r="W36" s="159"/>
      <c r="X36" s="159"/>
      <c r="Y36" s="159"/>
      <c r="Z36" s="159"/>
      <c r="AA36" s="159"/>
      <c r="AB36" s="159"/>
      <c r="AC36" s="159"/>
      <c r="AD36" s="159"/>
      <c r="AE36" s="159"/>
    </row>
    <row r="37" spans="1:31" x14ac:dyDescent="0.25">
      <c r="A37" s="159"/>
      <c r="B37" s="159" t="s">
        <v>337</v>
      </c>
      <c r="C37" s="173">
        <v>54960973</v>
      </c>
      <c r="D37" s="173">
        <v>2873518.4299999997</v>
      </c>
      <c r="E37" s="173">
        <v>0</v>
      </c>
      <c r="F37" s="173">
        <v>0</v>
      </c>
      <c r="G37" s="173">
        <v>0</v>
      </c>
      <c r="H37" s="173">
        <v>0</v>
      </c>
      <c r="I37" s="173">
        <v>1003800</v>
      </c>
      <c r="J37" s="173">
        <v>309600</v>
      </c>
      <c r="K37" s="173">
        <v>0</v>
      </c>
      <c r="L37" s="173">
        <v>58872</v>
      </c>
      <c r="M37" s="173">
        <v>0</v>
      </c>
      <c r="N37" s="173">
        <v>1191355</v>
      </c>
      <c r="O37" s="173">
        <v>0</v>
      </c>
      <c r="P37" s="173">
        <v>0</v>
      </c>
      <c r="Q37" s="173">
        <f t="shared" si="0"/>
        <v>2563627</v>
      </c>
      <c r="S37" s="159"/>
      <c r="T37" s="159"/>
      <c r="U37" s="159"/>
      <c r="V37" s="159"/>
      <c r="W37" s="159"/>
      <c r="X37" s="159"/>
      <c r="Y37" s="159"/>
      <c r="Z37" s="159"/>
      <c r="AA37" s="159"/>
      <c r="AB37" s="159"/>
      <c r="AC37" s="159"/>
      <c r="AD37" s="159"/>
      <c r="AE37" s="159"/>
    </row>
    <row r="38" spans="1:31" x14ac:dyDescent="0.25">
      <c r="A38" s="159"/>
      <c r="B38" s="159" t="s">
        <v>338</v>
      </c>
      <c r="C38" s="173">
        <v>452232620</v>
      </c>
      <c r="D38" s="173">
        <v>5202871376.6199999</v>
      </c>
      <c r="E38" s="173">
        <v>26539941.890000001</v>
      </c>
      <c r="F38" s="173">
        <v>109463718.51000001</v>
      </c>
      <c r="G38" s="173">
        <v>142575440.09</v>
      </c>
      <c r="H38" s="173">
        <v>528148500.22000003</v>
      </c>
      <c r="I38" s="173">
        <v>261693836.11000001</v>
      </c>
      <c r="J38" s="173">
        <v>183120601.03</v>
      </c>
      <c r="K38" s="173">
        <v>291756085.52999997</v>
      </c>
      <c r="L38" s="173">
        <v>378899025.05000001</v>
      </c>
      <c r="M38" s="173">
        <v>248655440.62</v>
      </c>
      <c r="N38" s="173">
        <v>394828921.75999999</v>
      </c>
      <c r="O38" s="173">
        <v>508225474.75</v>
      </c>
      <c r="P38" s="173">
        <v>1399992838.77</v>
      </c>
      <c r="Q38" s="173">
        <f t="shared" si="0"/>
        <v>4473899824.3299999</v>
      </c>
      <c r="S38" s="159"/>
      <c r="T38" s="159"/>
      <c r="U38" s="159"/>
      <c r="V38" s="159"/>
      <c r="W38" s="159"/>
      <c r="X38" s="159"/>
      <c r="Y38" s="159"/>
      <c r="Z38" s="159"/>
      <c r="AA38" s="159"/>
      <c r="AB38" s="159"/>
      <c r="AC38" s="159"/>
      <c r="AD38" s="159"/>
      <c r="AE38" s="159"/>
    </row>
    <row r="39" spans="1:31" x14ac:dyDescent="0.25">
      <c r="A39" s="159"/>
      <c r="B39" s="159" t="s">
        <v>339</v>
      </c>
      <c r="C39" s="173">
        <v>252942156</v>
      </c>
      <c r="D39" s="173">
        <v>1172266065.1499999</v>
      </c>
      <c r="E39" s="173">
        <v>5368985.5800000001</v>
      </c>
      <c r="F39" s="173">
        <v>72036204.930000007</v>
      </c>
      <c r="G39" s="173">
        <v>131995032.8</v>
      </c>
      <c r="H39" s="173">
        <v>103285997.53</v>
      </c>
      <c r="I39" s="173">
        <v>106446083.72</v>
      </c>
      <c r="J39" s="173">
        <v>113828720.09</v>
      </c>
      <c r="K39" s="173">
        <v>137950262.94</v>
      </c>
      <c r="L39" s="173">
        <v>82405421.629999995</v>
      </c>
      <c r="M39" s="173">
        <v>108741296.92</v>
      </c>
      <c r="N39" s="173">
        <v>107069374.14</v>
      </c>
      <c r="O39" s="173">
        <v>98252077.549999997</v>
      </c>
      <c r="P39" s="173">
        <v>202665318.81999999</v>
      </c>
      <c r="Q39" s="173">
        <f t="shared" si="0"/>
        <v>1270044776.6500001</v>
      </c>
      <c r="S39" s="159"/>
      <c r="T39" s="159"/>
      <c r="U39" s="159"/>
      <c r="V39" s="159"/>
      <c r="W39" s="159"/>
      <c r="X39" s="159"/>
      <c r="Y39" s="159"/>
      <c r="Z39" s="159"/>
      <c r="AA39" s="159"/>
      <c r="AB39" s="159"/>
      <c r="AC39" s="159"/>
      <c r="AD39" s="159"/>
      <c r="AE39" s="159"/>
    </row>
    <row r="40" spans="1:31" s="67" customFormat="1" x14ac:dyDescent="0.25">
      <c r="A40" s="171"/>
      <c r="B40" s="171" t="s">
        <v>340</v>
      </c>
      <c r="C40" s="172">
        <v>395797873</v>
      </c>
      <c r="D40" s="172">
        <v>400204950</v>
      </c>
      <c r="E40" s="172">
        <v>31591896.579999998</v>
      </c>
      <c r="F40" s="172">
        <v>31591896.579999998</v>
      </c>
      <c r="G40" s="172">
        <v>31591896.579999998</v>
      </c>
      <c r="H40" s="172">
        <v>31591896.579999998</v>
      </c>
      <c r="I40" s="172">
        <v>31591896.579999998</v>
      </c>
      <c r="J40" s="172">
        <v>31591896.579999998</v>
      </c>
      <c r="K40" s="172">
        <v>31591896.579999998</v>
      </c>
      <c r="L40" s="172">
        <v>31591896.579999998</v>
      </c>
      <c r="M40" s="172">
        <v>31591896.579999998</v>
      </c>
      <c r="N40" s="172">
        <v>38091896.579999998</v>
      </c>
      <c r="O40" s="172">
        <v>31421725.579999998</v>
      </c>
      <c r="P40" s="172">
        <v>30853631.91</v>
      </c>
      <c r="Q40" s="172">
        <f t="shared" si="0"/>
        <v>384694323.2899999</v>
      </c>
      <c r="R40"/>
      <c r="S40" s="159"/>
      <c r="T40" s="159"/>
      <c r="U40" s="159"/>
      <c r="V40" s="159"/>
      <c r="W40" s="159"/>
      <c r="X40" s="159"/>
      <c r="Y40" s="159"/>
      <c r="Z40" s="159"/>
      <c r="AA40" s="159"/>
      <c r="AB40" s="159"/>
      <c r="AC40" s="159"/>
      <c r="AD40" s="159"/>
      <c r="AE40" s="159"/>
    </row>
    <row r="41" spans="1:31" x14ac:dyDescent="0.25">
      <c r="A41" s="159"/>
      <c r="B41" s="159" t="s">
        <v>341</v>
      </c>
      <c r="C41" s="173">
        <v>395797873</v>
      </c>
      <c r="D41" s="173">
        <v>400204950</v>
      </c>
      <c r="E41" s="173">
        <v>31591896.579999998</v>
      </c>
      <c r="F41" s="173">
        <v>31591896.579999998</v>
      </c>
      <c r="G41" s="173">
        <v>31591896.579999998</v>
      </c>
      <c r="H41" s="173">
        <v>31591896.579999998</v>
      </c>
      <c r="I41" s="173">
        <v>31591896.579999998</v>
      </c>
      <c r="J41" s="173">
        <v>31591896.579999998</v>
      </c>
      <c r="K41" s="173">
        <v>31591896.579999998</v>
      </c>
      <c r="L41" s="173">
        <v>31591896.579999998</v>
      </c>
      <c r="M41" s="173">
        <v>31591896.579999998</v>
      </c>
      <c r="N41" s="173">
        <v>38091896.579999998</v>
      </c>
      <c r="O41" s="173">
        <v>31421725.579999998</v>
      </c>
      <c r="P41" s="173">
        <v>30853631.91</v>
      </c>
      <c r="Q41" s="173">
        <f t="shared" si="0"/>
        <v>384694323.2899999</v>
      </c>
      <c r="S41" s="159"/>
      <c r="T41" s="159"/>
      <c r="U41" s="159"/>
      <c r="V41" s="159"/>
      <c r="W41" s="159"/>
      <c r="X41" s="159"/>
      <c r="Y41" s="159"/>
      <c r="Z41" s="159"/>
      <c r="AA41" s="159"/>
      <c r="AB41" s="159"/>
      <c r="AC41" s="159"/>
      <c r="AD41" s="159"/>
      <c r="AE41" s="159"/>
    </row>
    <row r="42" spans="1:31" s="67" customFormat="1" x14ac:dyDescent="0.25">
      <c r="A42" s="171"/>
      <c r="B42" s="171" t="s">
        <v>141</v>
      </c>
      <c r="C42" s="172">
        <v>10585802672</v>
      </c>
      <c r="D42" s="172">
        <v>13772304252.130001</v>
      </c>
      <c r="E42" s="172">
        <v>410200909.98000002</v>
      </c>
      <c r="F42" s="172">
        <v>876297933.28999996</v>
      </c>
      <c r="G42" s="172">
        <v>605732832.99000001</v>
      </c>
      <c r="H42" s="172">
        <v>551370018.83000004</v>
      </c>
      <c r="I42" s="172">
        <v>592802709.51999998</v>
      </c>
      <c r="J42" s="172">
        <v>633908075.97000003</v>
      </c>
      <c r="K42" s="172">
        <v>694794431.69000006</v>
      </c>
      <c r="L42" s="172">
        <v>880895136.10000002</v>
      </c>
      <c r="M42" s="172">
        <v>674930792.72000003</v>
      </c>
      <c r="N42" s="172">
        <v>1202612672.51</v>
      </c>
      <c r="O42" s="172">
        <v>2387039235.0900002</v>
      </c>
      <c r="P42" s="172">
        <v>4146161802.5500002</v>
      </c>
      <c r="Q42" s="172">
        <f t="shared" si="0"/>
        <v>13656746551.240002</v>
      </c>
      <c r="R42"/>
      <c r="S42" s="159"/>
      <c r="T42" s="159"/>
      <c r="U42" s="159"/>
      <c r="V42" s="159"/>
      <c r="W42" s="159"/>
      <c r="X42" s="159"/>
      <c r="Y42" s="159"/>
      <c r="Z42" s="159"/>
      <c r="AA42" s="159"/>
      <c r="AB42" s="159"/>
      <c r="AC42" s="159"/>
      <c r="AD42" s="159"/>
      <c r="AE42" s="159"/>
    </row>
    <row r="43" spans="1:31" s="67" customFormat="1" x14ac:dyDescent="0.25">
      <c r="A43" s="171"/>
      <c r="B43" s="171" t="s">
        <v>342</v>
      </c>
      <c r="C43" s="172">
        <v>144531150</v>
      </c>
      <c r="D43" s="172">
        <v>141165594.98000002</v>
      </c>
      <c r="E43" s="172">
        <v>11594439.289999999</v>
      </c>
      <c r="F43" s="172">
        <v>11599156.75</v>
      </c>
      <c r="G43" s="172">
        <v>11583680.76</v>
      </c>
      <c r="H43" s="172">
        <v>11566538.07</v>
      </c>
      <c r="I43" s="172">
        <v>11550693.939999999</v>
      </c>
      <c r="J43" s="172">
        <v>11528622.689999999</v>
      </c>
      <c r="K43" s="172">
        <v>11405473.050000001</v>
      </c>
      <c r="L43" s="172">
        <v>11638602.07</v>
      </c>
      <c r="M43" s="172">
        <v>12441867.48</v>
      </c>
      <c r="N43" s="172">
        <v>12328068.119999999</v>
      </c>
      <c r="O43" s="172">
        <v>12449105.640000001</v>
      </c>
      <c r="P43" s="172">
        <v>11257052.609999999</v>
      </c>
      <c r="Q43" s="172">
        <f t="shared" si="0"/>
        <v>140943300.47000003</v>
      </c>
      <c r="R43"/>
      <c r="S43" s="159"/>
      <c r="T43" s="159"/>
      <c r="U43" s="159"/>
      <c r="V43" s="159"/>
      <c r="W43" s="159"/>
      <c r="X43" s="159"/>
      <c r="Y43" s="159"/>
      <c r="Z43" s="159"/>
      <c r="AA43" s="159"/>
      <c r="AB43" s="159"/>
      <c r="AC43" s="159"/>
      <c r="AD43" s="159"/>
      <c r="AE43" s="159"/>
    </row>
    <row r="44" spans="1:31" x14ac:dyDescent="0.25">
      <c r="A44" s="159"/>
      <c r="B44" s="159" t="s">
        <v>343</v>
      </c>
      <c r="C44" s="173">
        <v>144531150</v>
      </c>
      <c r="D44" s="173">
        <v>141165594.98000002</v>
      </c>
      <c r="E44" s="173">
        <v>11594439.289999999</v>
      </c>
      <c r="F44" s="173">
        <v>11599156.75</v>
      </c>
      <c r="G44" s="173">
        <v>11583680.76</v>
      </c>
      <c r="H44" s="173">
        <v>11566538.07</v>
      </c>
      <c r="I44" s="173">
        <v>11550693.939999999</v>
      </c>
      <c r="J44" s="173">
        <v>11528622.689999999</v>
      </c>
      <c r="K44" s="173">
        <v>11405473.050000001</v>
      </c>
      <c r="L44" s="173">
        <v>11638602.07</v>
      </c>
      <c r="M44" s="173">
        <v>12441867.48</v>
      </c>
      <c r="N44" s="173">
        <v>12328068.119999999</v>
      </c>
      <c r="O44" s="173">
        <v>12449105.640000001</v>
      </c>
      <c r="P44" s="173">
        <v>11257052.609999999</v>
      </c>
      <c r="Q44" s="173">
        <f t="shared" si="0"/>
        <v>140943300.47000003</v>
      </c>
      <c r="S44" s="159"/>
      <c r="T44" s="159"/>
      <c r="U44" s="159"/>
      <c r="V44" s="159"/>
      <c r="W44" s="159"/>
      <c r="X44" s="159"/>
      <c r="Y44" s="159"/>
      <c r="Z44" s="159"/>
      <c r="AA44" s="159"/>
      <c r="AB44" s="159"/>
      <c r="AC44" s="159"/>
      <c r="AD44" s="159"/>
      <c r="AE44" s="159"/>
    </row>
    <row r="45" spans="1:31" s="67" customFormat="1" x14ac:dyDescent="0.25">
      <c r="A45" s="171"/>
      <c r="B45" s="171" t="s">
        <v>344</v>
      </c>
      <c r="C45" s="172">
        <v>10394679482</v>
      </c>
      <c r="D45" s="172">
        <v>13629727650.150002</v>
      </c>
      <c r="E45" s="172">
        <v>398302720.69</v>
      </c>
      <c r="F45" s="172">
        <v>864205026.53999996</v>
      </c>
      <c r="G45" s="172">
        <v>593845402.23000002</v>
      </c>
      <c r="H45" s="172">
        <v>539803480.75999999</v>
      </c>
      <c r="I45" s="172">
        <v>581252015.58000004</v>
      </c>
      <c r="J45" s="172">
        <v>622379453.27999997</v>
      </c>
      <c r="K45" s="172">
        <v>683388958.63999999</v>
      </c>
      <c r="L45" s="172">
        <v>869256534.02999997</v>
      </c>
      <c r="M45" s="172">
        <v>662488925.24000001</v>
      </c>
      <c r="N45" s="172">
        <v>1190284604.3900001</v>
      </c>
      <c r="O45" s="172">
        <v>2374590129.4499998</v>
      </c>
      <c r="P45" s="172">
        <v>4134904749.9400001</v>
      </c>
      <c r="Q45" s="172">
        <f t="shared" si="0"/>
        <v>13514702000.77</v>
      </c>
      <c r="R45"/>
      <c r="S45" s="159"/>
      <c r="T45" s="159"/>
      <c r="U45" s="159"/>
      <c r="V45" s="159"/>
      <c r="W45" s="159"/>
      <c r="X45" s="159"/>
      <c r="Y45" s="159"/>
      <c r="Z45" s="159"/>
      <c r="AA45" s="159"/>
      <c r="AB45" s="159"/>
      <c r="AC45" s="159"/>
      <c r="AD45" s="159"/>
      <c r="AE45" s="159"/>
    </row>
    <row r="46" spans="1:31" x14ac:dyDescent="0.25">
      <c r="A46" s="159"/>
      <c r="B46" s="159" t="s">
        <v>345</v>
      </c>
      <c r="C46" s="173">
        <v>433229601</v>
      </c>
      <c r="D46" s="173">
        <v>442009339.11000001</v>
      </c>
      <c r="E46" s="173">
        <v>29263103.719999999</v>
      </c>
      <c r="F46" s="173">
        <v>44824984.049999997</v>
      </c>
      <c r="G46" s="173">
        <v>33242388.379999999</v>
      </c>
      <c r="H46" s="173">
        <v>30482337.550000001</v>
      </c>
      <c r="I46" s="173">
        <v>37113200.049999997</v>
      </c>
      <c r="J46" s="173">
        <v>34966617.549999997</v>
      </c>
      <c r="K46" s="173">
        <v>29737500.050000001</v>
      </c>
      <c r="L46" s="173">
        <v>34789982.549999997</v>
      </c>
      <c r="M46" s="173">
        <v>36274767.549999997</v>
      </c>
      <c r="N46" s="173">
        <v>35269082.049999997</v>
      </c>
      <c r="O46" s="173">
        <v>40408471.939999998</v>
      </c>
      <c r="P46" s="173">
        <v>55285974.229999997</v>
      </c>
      <c r="Q46" s="173">
        <f t="shared" si="0"/>
        <v>441658409.67000008</v>
      </c>
      <c r="S46" s="159"/>
      <c r="T46" s="159"/>
      <c r="U46" s="159"/>
      <c r="V46" s="159"/>
      <c r="W46" s="159"/>
      <c r="X46" s="159"/>
      <c r="Y46" s="159"/>
      <c r="Z46" s="159"/>
      <c r="AA46" s="159"/>
      <c r="AB46" s="159"/>
      <c r="AC46" s="159"/>
      <c r="AD46" s="159"/>
      <c r="AE46" s="159"/>
    </row>
    <row r="47" spans="1:31" x14ac:dyDescent="0.25">
      <c r="A47" s="159"/>
      <c r="B47" s="159" t="s">
        <v>346</v>
      </c>
      <c r="C47" s="173">
        <v>296380333</v>
      </c>
      <c r="D47" s="173">
        <v>133795121.76000001</v>
      </c>
      <c r="E47" s="173">
        <v>2204662.92</v>
      </c>
      <c r="F47" s="173">
        <v>4271349.05</v>
      </c>
      <c r="G47" s="173">
        <v>4330442.3499999996</v>
      </c>
      <c r="H47" s="173">
        <v>5075788.1900000004</v>
      </c>
      <c r="I47" s="173">
        <v>6894449.6399999997</v>
      </c>
      <c r="J47" s="173">
        <v>7387603.3600000003</v>
      </c>
      <c r="K47" s="173">
        <v>6352453.25</v>
      </c>
      <c r="L47" s="173">
        <v>6642886.4900000002</v>
      </c>
      <c r="M47" s="173">
        <v>6398035.6299999999</v>
      </c>
      <c r="N47" s="173">
        <v>6572894.4299999997</v>
      </c>
      <c r="O47" s="173">
        <v>8375507.6900000004</v>
      </c>
      <c r="P47" s="173">
        <v>16994828.91</v>
      </c>
      <c r="Q47" s="173">
        <f t="shared" si="0"/>
        <v>81500901.910000011</v>
      </c>
      <c r="S47" s="159"/>
      <c r="T47" s="159"/>
      <c r="U47" s="159"/>
      <c r="V47" s="159"/>
      <c r="W47" s="159"/>
      <c r="X47" s="159"/>
      <c r="Y47" s="159"/>
      <c r="Z47" s="159"/>
      <c r="AA47" s="159"/>
      <c r="AB47" s="159"/>
      <c r="AC47" s="159"/>
      <c r="AD47" s="159"/>
      <c r="AE47" s="159"/>
    </row>
    <row r="48" spans="1:31" x14ac:dyDescent="0.25">
      <c r="A48" s="159"/>
      <c r="B48" s="159" t="s">
        <v>347</v>
      </c>
      <c r="C48" s="173">
        <v>89347209</v>
      </c>
      <c r="D48" s="173">
        <v>97179912.109999999</v>
      </c>
      <c r="E48" s="173">
        <v>5328979.62</v>
      </c>
      <c r="F48" s="173">
        <v>8106845.5800000001</v>
      </c>
      <c r="G48" s="173">
        <v>8661845.5600000005</v>
      </c>
      <c r="H48" s="173">
        <v>6536512.2199999997</v>
      </c>
      <c r="I48" s="173">
        <v>8168445.5800000001</v>
      </c>
      <c r="J48" s="173">
        <v>7655378.9100000001</v>
      </c>
      <c r="K48" s="173">
        <v>6436345.5800000001</v>
      </c>
      <c r="L48" s="173">
        <v>7789512.25</v>
      </c>
      <c r="M48" s="173">
        <v>10896578.91</v>
      </c>
      <c r="N48" s="173">
        <v>8478212.25</v>
      </c>
      <c r="O48" s="173">
        <v>8428845.5800000001</v>
      </c>
      <c r="P48" s="173">
        <v>9660844.9600000009</v>
      </c>
      <c r="Q48" s="173">
        <f t="shared" si="0"/>
        <v>96148347</v>
      </c>
      <c r="S48" s="159"/>
      <c r="T48" s="159"/>
      <c r="U48" s="159"/>
      <c r="V48" s="159"/>
      <c r="W48" s="159"/>
      <c r="X48" s="159"/>
      <c r="Y48" s="159"/>
      <c r="Z48" s="159"/>
      <c r="AA48" s="159"/>
      <c r="AB48" s="159"/>
      <c r="AC48" s="159"/>
      <c r="AD48" s="159"/>
      <c r="AE48" s="159"/>
    </row>
    <row r="49" spans="1:31" x14ac:dyDescent="0.25">
      <c r="A49" s="159"/>
      <c r="B49" s="159" t="s">
        <v>348</v>
      </c>
      <c r="C49" s="173">
        <v>3513920399</v>
      </c>
      <c r="D49" s="173">
        <v>3353634783.23</v>
      </c>
      <c r="E49" s="173">
        <v>228886256.03</v>
      </c>
      <c r="F49" s="173">
        <v>311693304.29000002</v>
      </c>
      <c r="G49" s="173">
        <v>276961412.92000002</v>
      </c>
      <c r="H49" s="173">
        <v>270483012.20999998</v>
      </c>
      <c r="I49" s="173">
        <v>287701620.50999999</v>
      </c>
      <c r="J49" s="173">
        <v>276088569.43000001</v>
      </c>
      <c r="K49" s="173">
        <v>257547451.56</v>
      </c>
      <c r="L49" s="173">
        <v>194929356.5</v>
      </c>
      <c r="M49" s="173">
        <v>334417269.25999999</v>
      </c>
      <c r="N49" s="173">
        <v>300788629.69999999</v>
      </c>
      <c r="O49" s="173">
        <v>305605711.37</v>
      </c>
      <c r="P49" s="173">
        <v>282290396.50999999</v>
      </c>
      <c r="Q49" s="173">
        <f t="shared" si="0"/>
        <v>3327392990.29</v>
      </c>
      <c r="S49" s="159"/>
      <c r="T49" s="159"/>
      <c r="U49" s="159"/>
      <c r="V49" s="159"/>
      <c r="W49" s="159"/>
      <c r="X49" s="159"/>
      <c r="Y49" s="159"/>
      <c r="Z49" s="159"/>
      <c r="AA49" s="159"/>
      <c r="AB49" s="159"/>
      <c r="AC49" s="159"/>
      <c r="AD49" s="159"/>
      <c r="AE49" s="159"/>
    </row>
    <row r="50" spans="1:31" x14ac:dyDescent="0.25">
      <c r="A50" s="159"/>
      <c r="B50" s="159" t="s">
        <v>349</v>
      </c>
      <c r="C50" s="173">
        <v>1277838210</v>
      </c>
      <c r="D50" s="173">
        <v>1411884404.8800001</v>
      </c>
      <c r="E50" s="173">
        <v>19195603.09</v>
      </c>
      <c r="F50" s="173">
        <v>19300053.09</v>
      </c>
      <c r="G50" s="173">
        <v>22308103.09</v>
      </c>
      <c r="H50" s="173">
        <v>100901425.73</v>
      </c>
      <c r="I50" s="173">
        <v>76383618.950000003</v>
      </c>
      <c r="J50" s="173">
        <v>87720832.299999997</v>
      </c>
      <c r="K50" s="173">
        <v>101693158.12</v>
      </c>
      <c r="L50" s="173">
        <v>405711930.10000002</v>
      </c>
      <c r="M50" s="173">
        <v>117286953.63</v>
      </c>
      <c r="N50" s="173">
        <v>172941896.22</v>
      </c>
      <c r="O50" s="173">
        <v>94570290.25</v>
      </c>
      <c r="P50" s="173">
        <v>179672498.52000001</v>
      </c>
      <c r="Q50" s="173">
        <f t="shared" si="0"/>
        <v>1397686363.0899999</v>
      </c>
      <c r="S50" s="159"/>
      <c r="T50" s="159"/>
      <c r="U50" s="159"/>
      <c r="V50" s="159"/>
      <c r="W50" s="159"/>
      <c r="X50" s="159"/>
      <c r="Y50" s="159"/>
      <c r="Z50" s="159"/>
      <c r="AA50" s="159"/>
      <c r="AB50" s="159"/>
      <c r="AC50" s="159"/>
      <c r="AD50" s="159"/>
      <c r="AE50" s="159"/>
    </row>
    <row r="51" spans="1:31" x14ac:dyDescent="0.25">
      <c r="A51" s="159"/>
      <c r="B51" s="159" t="s">
        <v>350</v>
      </c>
      <c r="C51" s="173">
        <v>6540701</v>
      </c>
      <c r="D51" s="173">
        <v>6121644</v>
      </c>
      <c r="E51" s="173">
        <v>512970</v>
      </c>
      <c r="F51" s="173">
        <v>512970</v>
      </c>
      <c r="G51" s="173">
        <v>512970</v>
      </c>
      <c r="H51" s="173">
        <v>522970</v>
      </c>
      <c r="I51" s="173">
        <v>526970</v>
      </c>
      <c r="J51" s="173">
        <v>530970</v>
      </c>
      <c r="K51" s="173">
        <v>543970</v>
      </c>
      <c r="L51" s="173">
        <v>548970</v>
      </c>
      <c r="M51" s="173">
        <v>548970</v>
      </c>
      <c r="N51" s="173">
        <v>543470</v>
      </c>
      <c r="O51" s="173">
        <v>542972</v>
      </c>
      <c r="P51" s="173">
        <v>535972</v>
      </c>
      <c r="Q51" s="173">
        <f t="shared" si="0"/>
        <v>6384144</v>
      </c>
      <c r="S51" s="159"/>
      <c r="T51" s="159"/>
      <c r="U51" s="159"/>
      <c r="V51" s="159"/>
      <c r="W51" s="159"/>
      <c r="X51" s="159"/>
      <c r="Y51" s="159"/>
      <c r="Z51" s="159"/>
      <c r="AA51" s="159"/>
      <c r="AB51" s="159"/>
      <c r="AC51" s="159"/>
      <c r="AD51" s="159"/>
      <c r="AE51" s="159"/>
    </row>
    <row r="52" spans="1:31" x14ac:dyDescent="0.25">
      <c r="A52" s="159"/>
      <c r="B52" s="159" t="s">
        <v>351</v>
      </c>
      <c r="C52" s="173">
        <v>427193411</v>
      </c>
      <c r="D52" s="173">
        <v>371160886</v>
      </c>
      <c r="E52" s="173">
        <v>22416860.829999998</v>
      </c>
      <c r="F52" s="173">
        <v>33511660.57</v>
      </c>
      <c r="G52" s="173">
        <v>30747984.559999999</v>
      </c>
      <c r="H52" s="173">
        <v>27818888.550000001</v>
      </c>
      <c r="I52" s="173">
        <v>30781244.559999999</v>
      </c>
      <c r="J52" s="173">
        <v>27950244.539999999</v>
      </c>
      <c r="K52" s="173">
        <v>28826069.66</v>
      </c>
      <c r="L52" s="173">
        <v>36101528.659999996</v>
      </c>
      <c r="M52" s="173">
        <v>28820079.760000002</v>
      </c>
      <c r="N52" s="173">
        <v>28454179.73</v>
      </c>
      <c r="O52" s="173">
        <v>28897565.780000001</v>
      </c>
      <c r="P52" s="173">
        <v>33727655.310000002</v>
      </c>
      <c r="Q52" s="173">
        <f t="shared" si="0"/>
        <v>358053962.50999993</v>
      </c>
      <c r="S52" s="159"/>
      <c r="T52" s="159"/>
      <c r="U52" s="159"/>
      <c r="V52" s="159"/>
      <c r="W52" s="159"/>
      <c r="X52" s="159"/>
      <c r="Y52" s="159"/>
      <c r="Z52" s="159"/>
      <c r="AA52" s="159"/>
      <c r="AB52" s="159"/>
      <c r="AC52" s="159"/>
      <c r="AD52" s="159"/>
      <c r="AE52" s="159"/>
    </row>
    <row r="53" spans="1:31" x14ac:dyDescent="0.25">
      <c r="A53" s="159"/>
      <c r="B53" s="159" t="s">
        <v>352</v>
      </c>
      <c r="C53" s="173">
        <v>626581046</v>
      </c>
      <c r="D53" s="173">
        <v>452455112.63999999</v>
      </c>
      <c r="E53" s="173">
        <v>2199125.67</v>
      </c>
      <c r="F53" s="173">
        <v>5096240.25</v>
      </c>
      <c r="G53" s="173">
        <v>4781901.71</v>
      </c>
      <c r="H53" s="173">
        <v>6956418.5300000003</v>
      </c>
      <c r="I53" s="173">
        <v>39353196.299999997</v>
      </c>
      <c r="J53" s="173">
        <v>12487719.699999999</v>
      </c>
      <c r="K53" s="173">
        <v>137298495.19999999</v>
      </c>
      <c r="L53" s="173">
        <v>50931533.159999996</v>
      </c>
      <c r="M53" s="173">
        <v>33906947.960000001</v>
      </c>
      <c r="N53" s="173">
        <v>6333333.0800000001</v>
      </c>
      <c r="O53" s="173">
        <v>15967890.43</v>
      </c>
      <c r="P53" s="173">
        <v>97535825.739999995</v>
      </c>
      <c r="Q53" s="173">
        <f t="shared" si="0"/>
        <v>412848627.72999996</v>
      </c>
      <c r="S53" s="159"/>
      <c r="T53" s="159"/>
      <c r="U53" s="159"/>
      <c r="V53" s="159"/>
      <c r="W53" s="159"/>
      <c r="X53" s="159"/>
      <c r="Y53" s="159"/>
      <c r="Z53" s="159"/>
      <c r="AA53" s="159"/>
      <c r="AB53" s="159"/>
      <c r="AC53" s="159"/>
      <c r="AD53" s="159"/>
      <c r="AE53" s="159"/>
    </row>
    <row r="54" spans="1:31" x14ac:dyDescent="0.25">
      <c r="A54" s="159"/>
      <c r="B54" s="159" t="s">
        <v>353</v>
      </c>
      <c r="C54" s="173">
        <v>695863131</v>
      </c>
      <c r="D54" s="173">
        <v>3833347228.3099999</v>
      </c>
      <c r="E54" s="173">
        <v>0</v>
      </c>
      <c r="F54" s="173">
        <v>201834450</v>
      </c>
      <c r="G54" s="173">
        <v>14256979.210000001</v>
      </c>
      <c r="H54" s="173">
        <v>1906091.67</v>
      </c>
      <c r="I54" s="173">
        <v>3241112.5</v>
      </c>
      <c r="J54" s="173">
        <v>8568801.4399999995</v>
      </c>
      <c r="K54" s="173">
        <v>7411935.4800000004</v>
      </c>
      <c r="L54" s="173">
        <v>4782166.66</v>
      </c>
      <c r="M54" s="173">
        <v>85000</v>
      </c>
      <c r="N54" s="173">
        <v>537206480.22000003</v>
      </c>
      <c r="O54" s="173">
        <v>1775843324.1199999</v>
      </c>
      <c r="P54" s="173">
        <v>1318035243.8099999</v>
      </c>
      <c r="Q54" s="173">
        <f t="shared" si="0"/>
        <v>3873171585.1100001</v>
      </c>
      <c r="S54" s="159"/>
      <c r="T54" s="159"/>
      <c r="U54" s="159"/>
      <c r="V54" s="159"/>
      <c r="W54" s="159"/>
      <c r="X54" s="159"/>
      <c r="Y54" s="159"/>
      <c r="Z54" s="159"/>
      <c r="AA54" s="159"/>
      <c r="AB54" s="159"/>
      <c r="AC54" s="159"/>
      <c r="AD54" s="159"/>
      <c r="AE54" s="159"/>
    </row>
    <row r="55" spans="1:31" x14ac:dyDescent="0.25">
      <c r="A55" s="159"/>
      <c r="B55" s="159" t="s">
        <v>354</v>
      </c>
      <c r="C55" s="173">
        <v>10886400</v>
      </c>
      <c r="D55" s="173">
        <v>7271656.3999999994</v>
      </c>
      <c r="E55" s="173">
        <v>839308.01</v>
      </c>
      <c r="F55" s="173">
        <v>767601.36</v>
      </c>
      <c r="G55" s="173">
        <v>756192.4</v>
      </c>
      <c r="H55" s="173">
        <v>1120699.06</v>
      </c>
      <c r="I55" s="173">
        <v>753666.94</v>
      </c>
      <c r="J55" s="173">
        <v>617731.96</v>
      </c>
      <c r="K55" s="173">
        <v>618553.89</v>
      </c>
      <c r="L55" s="173">
        <v>206106.77</v>
      </c>
      <c r="M55" s="173">
        <v>204273.54</v>
      </c>
      <c r="N55" s="173">
        <v>339370.46</v>
      </c>
      <c r="O55" s="173">
        <v>454228.12</v>
      </c>
      <c r="P55" s="173">
        <v>548627.01</v>
      </c>
      <c r="Q55" s="173">
        <f t="shared" si="0"/>
        <v>7226359.5199999986</v>
      </c>
      <c r="S55" s="159"/>
      <c r="T55" s="159"/>
      <c r="U55" s="159"/>
      <c r="V55" s="159"/>
      <c r="W55" s="159"/>
      <c r="X55" s="159"/>
      <c r="Y55" s="159"/>
      <c r="Z55" s="159"/>
      <c r="AA55" s="159"/>
      <c r="AB55" s="159"/>
      <c r="AC55" s="159"/>
      <c r="AD55" s="159"/>
      <c r="AE55" s="159"/>
    </row>
    <row r="56" spans="1:31" x14ac:dyDescent="0.25">
      <c r="A56" s="159"/>
      <c r="B56" s="159" t="s">
        <v>355</v>
      </c>
      <c r="C56" s="173">
        <v>906522692</v>
      </c>
      <c r="D56" s="173">
        <v>0</v>
      </c>
      <c r="E56" s="173">
        <v>0</v>
      </c>
      <c r="F56" s="173">
        <v>0</v>
      </c>
      <c r="G56" s="173">
        <v>0</v>
      </c>
      <c r="H56" s="173">
        <v>0</v>
      </c>
      <c r="I56" s="173">
        <v>0</v>
      </c>
      <c r="J56" s="173">
        <v>0</v>
      </c>
      <c r="K56" s="173">
        <v>0</v>
      </c>
      <c r="L56" s="173">
        <v>0</v>
      </c>
      <c r="M56" s="173">
        <v>0</v>
      </c>
      <c r="N56" s="173">
        <v>0</v>
      </c>
      <c r="O56" s="173">
        <v>0</v>
      </c>
      <c r="P56" s="173">
        <v>0</v>
      </c>
      <c r="Q56" s="173">
        <f t="shared" si="0"/>
        <v>0</v>
      </c>
      <c r="S56" s="159"/>
      <c r="T56" s="159"/>
      <c r="U56" s="159"/>
      <c r="V56" s="159"/>
      <c r="W56" s="159"/>
      <c r="X56" s="159"/>
      <c r="Y56" s="159"/>
      <c r="Z56" s="159"/>
      <c r="AA56" s="159"/>
      <c r="AB56" s="159"/>
      <c r="AC56" s="159"/>
      <c r="AD56" s="159"/>
      <c r="AE56" s="159"/>
    </row>
    <row r="57" spans="1:31" x14ac:dyDescent="0.25">
      <c r="A57" s="159"/>
      <c r="B57" s="159" t="s">
        <v>356</v>
      </c>
      <c r="C57" s="173">
        <v>799786144</v>
      </c>
      <c r="D57" s="173">
        <v>857844568.97000003</v>
      </c>
      <c r="E57" s="173">
        <v>66460850.799999997</v>
      </c>
      <c r="F57" s="173">
        <v>72800368.299999997</v>
      </c>
      <c r="G57" s="173">
        <v>69165882.049999997</v>
      </c>
      <c r="H57" s="173">
        <v>68659837.049999997</v>
      </c>
      <c r="I57" s="173">
        <v>69677490.549999997</v>
      </c>
      <c r="J57" s="173">
        <v>70216493.150000006</v>
      </c>
      <c r="K57" s="173">
        <v>70181825.849999994</v>
      </c>
      <c r="L57" s="173">
        <v>73472825.349999994</v>
      </c>
      <c r="M57" s="173">
        <v>72657049</v>
      </c>
      <c r="N57" s="173">
        <v>72488056.25</v>
      </c>
      <c r="O57" s="173">
        <v>73647358.109999999</v>
      </c>
      <c r="P57" s="173">
        <v>75582741.609999999</v>
      </c>
      <c r="Q57" s="173">
        <f t="shared" si="0"/>
        <v>855010778.07000005</v>
      </c>
      <c r="S57" s="159"/>
      <c r="T57" s="159"/>
      <c r="U57" s="159"/>
      <c r="V57" s="159"/>
      <c r="W57" s="159"/>
      <c r="X57" s="159"/>
      <c r="Y57" s="159"/>
      <c r="Z57" s="159"/>
      <c r="AA57" s="159"/>
      <c r="AB57" s="159"/>
      <c r="AC57" s="159"/>
      <c r="AD57" s="159"/>
      <c r="AE57" s="159"/>
    </row>
    <row r="58" spans="1:31" x14ac:dyDescent="0.25">
      <c r="A58" s="159"/>
      <c r="B58" s="159" t="s">
        <v>357</v>
      </c>
      <c r="C58" s="173">
        <v>249754014</v>
      </c>
      <c r="D58" s="173">
        <v>250691430</v>
      </c>
      <c r="E58" s="173">
        <v>20995000</v>
      </c>
      <c r="F58" s="173">
        <v>22304500</v>
      </c>
      <c r="G58" s="173">
        <v>22730000</v>
      </c>
      <c r="H58" s="173">
        <v>19339500</v>
      </c>
      <c r="I58" s="173">
        <v>20657000</v>
      </c>
      <c r="J58" s="173">
        <v>20929500</v>
      </c>
      <c r="K58" s="173">
        <v>20511000</v>
      </c>
      <c r="L58" s="173">
        <v>20672500</v>
      </c>
      <c r="M58" s="173">
        <v>20993000</v>
      </c>
      <c r="N58" s="173">
        <v>20869000</v>
      </c>
      <c r="O58" s="173">
        <v>20911000</v>
      </c>
      <c r="P58" s="173">
        <v>21909847.75</v>
      </c>
      <c r="Q58" s="173">
        <f t="shared" si="0"/>
        <v>252821847.75</v>
      </c>
      <c r="S58" s="159"/>
      <c r="T58" s="159"/>
      <c r="U58" s="159"/>
      <c r="V58" s="159"/>
      <c r="W58" s="159"/>
      <c r="X58" s="159"/>
      <c r="Y58" s="159"/>
      <c r="Z58" s="159"/>
      <c r="AA58" s="159"/>
      <c r="AB58" s="159"/>
      <c r="AC58" s="159"/>
      <c r="AD58" s="159"/>
      <c r="AE58" s="159"/>
    </row>
    <row r="59" spans="1:31" x14ac:dyDescent="0.25">
      <c r="A59" s="159"/>
      <c r="B59" s="159" t="s">
        <v>358</v>
      </c>
      <c r="C59" s="173">
        <v>1060336191</v>
      </c>
      <c r="D59" s="173">
        <v>1882875298.2599995</v>
      </c>
      <c r="E59" s="173">
        <v>0</v>
      </c>
      <c r="F59" s="173">
        <v>0</v>
      </c>
      <c r="G59" s="173">
        <v>192500</v>
      </c>
      <c r="H59" s="173">
        <v>0</v>
      </c>
      <c r="I59" s="173">
        <v>0</v>
      </c>
      <c r="J59" s="173">
        <v>180890.94</v>
      </c>
      <c r="K59" s="173">
        <v>0</v>
      </c>
      <c r="L59" s="173">
        <v>0</v>
      </c>
      <c r="M59" s="173">
        <v>0</v>
      </c>
      <c r="N59" s="173">
        <v>0</v>
      </c>
      <c r="O59" s="173">
        <v>0</v>
      </c>
      <c r="P59" s="173">
        <v>1874932831.8599999</v>
      </c>
      <c r="Q59" s="173">
        <f t="shared" si="0"/>
        <v>1875306222.8</v>
      </c>
      <c r="S59" s="159"/>
      <c r="T59" s="159"/>
      <c r="U59" s="159"/>
      <c r="V59" s="159"/>
      <c r="W59" s="159"/>
      <c r="X59" s="159"/>
      <c r="Y59" s="159"/>
      <c r="Z59" s="159"/>
      <c r="AA59" s="159"/>
      <c r="AB59" s="159"/>
      <c r="AC59" s="159"/>
      <c r="AD59" s="159"/>
      <c r="AE59" s="159"/>
    </row>
    <row r="60" spans="1:31" x14ac:dyDescent="0.25">
      <c r="A60" s="159"/>
      <c r="B60" s="159" t="s">
        <v>359</v>
      </c>
      <c r="C60" s="173">
        <v>500000</v>
      </c>
      <c r="D60" s="173">
        <v>360578135.58000004</v>
      </c>
      <c r="E60" s="173">
        <v>0</v>
      </c>
      <c r="F60" s="173">
        <v>139180700</v>
      </c>
      <c r="G60" s="173">
        <v>105196800</v>
      </c>
      <c r="H60" s="173">
        <v>0</v>
      </c>
      <c r="I60" s="173">
        <v>0</v>
      </c>
      <c r="J60" s="173">
        <v>67078100</v>
      </c>
      <c r="K60" s="173">
        <v>16230200</v>
      </c>
      <c r="L60" s="173">
        <v>32677235.539999999</v>
      </c>
      <c r="M60" s="173">
        <v>0</v>
      </c>
      <c r="N60" s="173">
        <v>0</v>
      </c>
      <c r="O60" s="173">
        <v>205000</v>
      </c>
      <c r="P60" s="173">
        <v>0</v>
      </c>
      <c r="Q60" s="173">
        <f t="shared" si="0"/>
        <v>360568035.54000002</v>
      </c>
      <c r="S60" s="159"/>
      <c r="T60" s="159"/>
      <c r="U60" s="159"/>
      <c r="V60" s="159"/>
      <c r="W60" s="159"/>
      <c r="X60" s="159"/>
      <c r="Y60" s="159"/>
      <c r="Z60" s="159"/>
      <c r="AA60" s="159"/>
      <c r="AB60" s="159"/>
      <c r="AC60" s="159"/>
      <c r="AD60" s="159"/>
      <c r="AE60" s="159"/>
    </row>
    <row r="61" spans="1:31" x14ac:dyDescent="0.25">
      <c r="A61" s="159"/>
      <c r="B61" s="159" t="s">
        <v>360</v>
      </c>
      <c r="C61" s="173">
        <v>0</v>
      </c>
      <c r="D61" s="173">
        <v>168878128.90000001</v>
      </c>
      <c r="E61" s="173">
        <v>0</v>
      </c>
      <c r="F61" s="173">
        <v>0</v>
      </c>
      <c r="G61" s="173">
        <v>0</v>
      </c>
      <c r="H61" s="173">
        <v>0</v>
      </c>
      <c r="I61" s="173">
        <v>0</v>
      </c>
      <c r="J61" s="173">
        <v>0</v>
      </c>
      <c r="K61" s="173">
        <v>0</v>
      </c>
      <c r="L61" s="173">
        <v>0</v>
      </c>
      <c r="M61" s="173">
        <v>0</v>
      </c>
      <c r="N61" s="173">
        <v>0</v>
      </c>
      <c r="O61" s="173">
        <v>731964.06</v>
      </c>
      <c r="P61" s="173">
        <v>168191461.72</v>
      </c>
      <c r="Q61" s="173">
        <f t="shared" si="0"/>
        <v>168923425.78</v>
      </c>
      <c r="S61" s="159"/>
      <c r="T61" s="159"/>
      <c r="U61" s="159"/>
      <c r="V61" s="159"/>
      <c r="W61" s="159"/>
      <c r="X61" s="159"/>
      <c r="Y61" s="159"/>
      <c r="Z61" s="159"/>
      <c r="AA61" s="159"/>
      <c r="AB61" s="159"/>
      <c r="AC61" s="159"/>
      <c r="AD61" s="159"/>
      <c r="AE61" s="159"/>
    </row>
    <row r="62" spans="1:31" s="67" customFormat="1" x14ac:dyDescent="0.25">
      <c r="A62" s="171"/>
      <c r="B62" s="171" t="s">
        <v>361</v>
      </c>
      <c r="C62" s="172">
        <v>46592040</v>
      </c>
      <c r="D62" s="172">
        <v>1411007</v>
      </c>
      <c r="E62" s="172">
        <v>303750</v>
      </c>
      <c r="F62" s="172">
        <v>493750</v>
      </c>
      <c r="G62" s="172">
        <v>303750</v>
      </c>
      <c r="H62" s="172">
        <v>0</v>
      </c>
      <c r="I62" s="172">
        <v>0</v>
      </c>
      <c r="J62" s="172">
        <v>0</v>
      </c>
      <c r="K62" s="172">
        <v>0</v>
      </c>
      <c r="L62" s="172">
        <v>0</v>
      </c>
      <c r="M62" s="172">
        <v>0</v>
      </c>
      <c r="N62" s="172">
        <v>0</v>
      </c>
      <c r="O62" s="172">
        <v>0</v>
      </c>
      <c r="P62" s="172">
        <v>0</v>
      </c>
      <c r="Q62" s="172">
        <f t="shared" si="0"/>
        <v>1101250</v>
      </c>
      <c r="R62"/>
      <c r="S62" s="159"/>
      <c r="T62" s="159"/>
      <c r="U62" s="159"/>
      <c r="V62" s="159"/>
      <c r="W62" s="159"/>
      <c r="X62" s="159"/>
      <c r="Y62" s="159"/>
      <c r="Z62" s="159"/>
      <c r="AA62" s="159"/>
      <c r="AB62" s="159"/>
      <c r="AC62" s="159"/>
      <c r="AD62" s="159"/>
      <c r="AE62" s="159"/>
    </row>
    <row r="63" spans="1:31" x14ac:dyDescent="0.25">
      <c r="A63" s="159"/>
      <c r="B63" s="159" t="s">
        <v>362</v>
      </c>
      <c r="C63" s="173">
        <v>46592040</v>
      </c>
      <c r="D63" s="173">
        <v>1411007</v>
      </c>
      <c r="E63" s="173">
        <v>303750</v>
      </c>
      <c r="F63" s="173">
        <v>493750</v>
      </c>
      <c r="G63" s="173">
        <v>303750</v>
      </c>
      <c r="H63" s="173">
        <v>0</v>
      </c>
      <c r="I63" s="173">
        <v>0</v>
      </c>
      <c r="J63" s="173">
        <v>0</v>
      </c>
      <c r="K63" s="173">
        <v>0</v>
      </c>
      <c r="L63" s="173">
        <v>0</v>
      </c>
      <c r="M63" s="173">
        <v>0</v>
      </c>
      <c r="N63" s="173">
        <v>0</v>
      </c>
      <c r="O63" s="173">
        <v>0</v>
      </c>
      <c r="P63" s="173">
        <v>0</v>
      </c>
      <c r="Q63" s="173">
        <f t="shared" si="0"/>
        <v>1101250</v>
      </c>
      <c r="S63" s="159"/>
      <c r="T63" s="159"/>
      <c r="U63" s="159"/>
      <c r="V63" s="159"/>
      <c r="W63" s="159"/>
      <c r="X63" s="159"/>
      <c r="Y63" s="159"/>
      <c r="Z63" s="159"/>
      <c r="AA63" s="159"/>
      <c r="AB63" s="159"/>
      <c r="AC63" s="159"/>
      <c r="AD63" s="159"/>
      <c r="AE63" s="159"/>
    </row>
    <row r="64" spans="1:31" s="67" customFormat="1" x14ac:dyDescent="0.25">
      <c r="A64" s="171"/>
      <c r="B64" s="171" t="s">
        <v>142</v>
      </c>
      <c r="C64" s="172">
        <v>1729185608</v>
      </c>
      <c r="D64" s="172">
        <v>1003664306.9000001</v>
      </c>
      <c r="E64" s="172">
        <v>88559591.150000006</v>
      </c>
      <c r="F64" s="172">
        <v>89126061.129999995</v>
      </c>
      <c r="G64" s="172">
        <v>92363966.819999993</v>
      </c>
      <c r="H64" s="172">
        <v>91502648.219999999</v>
      </c>
      <c r="I64" s="172">
        <v>86160518.019999996</v>
      </c>
      <c r="J64" s="172">
        <v>83908262.359999999</v>
      </c>
      <c r="K64" s="172">
        <v>84743705.680000007</v>
      </c>
      <c r="L64" s="172">
        <v>82768091.349999994</v>
      </c>
      <c r="M64" s="172">
        <v>82749520.159999996</v>
      </c>
      <c r="N64" s="172">
        <v>86392554.859999999</v>
      </c>
      <c r="O64" s="172">
        <v>66292547.219999999</v>
      </c>
      <c r="P64" s="172">
        <v>62981478.649999999</v>
      </c>
      <c r="Q64" s="172">
        <f t="shared" si="0"/>
        <v>997548945.62000012</v>
      </c>
      <c r="R64"/>
      <c r="S64" s="159"/>
      <c r="T64" s="159"/>
      <c r="U64" s="159"/>
      <c r="V64" s="159"/>
      <c r="W64" s="159"/>
      <c r="X64" s="159"/>
      <c r="Y64" s="159"/>
      <c r="Z64" s="159"/>
      <c r="AA64" s="159"/>
      <c r="AB64" s="159"/>
      <c r="AC64" s="159"/>
      <c r="AD64" s="159"/>
      <c r="AE64" s="159"/>
    </row>
    <row r="65" spans="1:31" s="67" customFormat="1" x14ac:dyDescent="0.25">
      <c r="A65" s="171"/>
      <c r="B65" s="171" t="s">
        <v>363</v>
      </c>
      <c r="C65" s="172">
        <v>58578250</v>
      </c>
      <c r="D65" s="172">
        <v>42860100</v>
      </c>
      <c r="E65" s="172">
        <v>4004339.49</v>
      </c>
      <c r="F65" s="172">
        <v>3124604.49</v>
      </c>
      <c r="G65" s="172">
        <v>3344160.99</v>
      </c>
      <c r="H65" s="172">
        <v>3549810.99</v>
      </c>
      <c r="I65" s="172">
        <v>2989110.99</v>
      </c>
      <c r="J65" s="172">
        <v>3950310.99</v>
      </c>
      <c r="K65" s="172">
        <v>3777510.99</v>
      </c>
      <c r="L65" s="172">
        <v>2989110.99</v>
      </c>
      <c r="M65" s="172">
        <v>3747659.99</v>
      </c>
      <c r="N65" s="172">
        <v>4360859.99</v>
      </c>
      <c r="O65" s="172">
        <v>3884593.36</v>
      </c>
      <c r="P65" s="172">
        <v>3093426.62</v>
      </c>
      <c r="Q65" s="172">
        <f t="shared" si="0"/>
        <v>42815499.88000001</v>
      </c>
      <c r="R65"/>
      <c r="S65" s="159"/>
      <c r="T65" s="159"/>
      <c r="U65" s="159"/>
      <c r="V65" s="159"/>
      <c r="W65" s="159"/>
      <c r="X65" s="159"/>
      <c r="Y65" s="159"/>
      <c r="Z65" s="159"/>
      <c r="AA65" s="159"/>
      <c r="AB65" s="159"/>
      <c r="AC65" s="159"/>
      <c r="AD65" s="159"/>
      <c r="AE65" s="159"/>
    </row>
    <row r="66" spans="1:31" x14ac:dyDescent="0.25">
      <c r="A66" s="159"/>
      <c r="B66" s="159" t="s">
        <v>364</v>
      </c>
      <c r="C66" s="173">
        <v>58128250</v>
      </c>
      <c r="D66" s="173">
        <v>42860100</v>
      </c>
      <c r="E66" s="173">
        <v>4004339.49</v>
      </c>
      <c r="F66" s="173">
        <v>3124604.49</v>
      </c>
      <c r="G66" s="173">
        <v>3344160.99</v>
      </c>
      <c r="H66" s="173">
        <v>3549810.99</v>
      </c>
      <c r="I66" s="173">
        <v>2989110.99</v>
      </c>
      <c r="J66" s="173">
        <v>3950310.99</v>
      </c>
      <c r="K66" s="173">
        <v>3777510.99</v>
      </c>
      <c r="L66" s="173">
        <v>2989110.99</v>
      </c>
      <c r="M66" s="173">
        <v>3747659.99</v>
      </c>
      <c r="N66" s="173">
        <v>4360859.99</v>
      </c>
      <c r="O66" s="173">
        <v>3884593.36</v>
      </c>
      <c r="P66" s="173">
        <v>3093426.62</v>
      </c>
      <c r="Q66" s="173">
        <f t="shared" si="0"/>
        <v>42815499.88000001</v>
      </c>
      <c r="S66" s="159"/>
      <c r="T66" s="159"/>
      <c r="U66" s="159"/>
      <c r="V66" s="159"/>
      <c r="W66" s="159"/>
      <c r="X66" s="159"/>
      <c r="Y66" s="159"/>
      <c r="Z66" s="159"/>
      <c r="AA66" s="159"/>
      <c r="AB66" s="159"/>
      <c r="AC66" s="159"/>
      <c r="AD66" s="159"/>
      <c r="AE66" s="159"/>
    </row>
    <row r="67" spans="1:31" x14ac:dyDescent="0.25">
      <c r="A67" s="159"/>
      <c r="B67" s="159" t="s">
        <v>365</v>
      </c>
      <c r="C67" s="173">
        <v>450000</v>
      </c>
      <c r="D67" s="173">
        <v>0</v>
      </c>
      <c r="E67" s="173">
        <v>0</v>
      </c>
      <c r="F67" s="173">
        <v>0</v>
      </c>
      <c r="G67" s="173">
        <v>0</v>
      </c>
      <c r="H67" s="173">
        <v>0</v>
      </c>
      <c r="I67" s="173">
        <v>0</v>
      </c>
      <c r="J67" s="173">
        <v>0</v>
      </c>
      <c r="K67" s="173">
        <v>0</v>
      </c>
      <c r="L67" s="173">
        <v>0</v>
      </c>
      <c r="M67" s="173">
        <v>0</v>
      </c>
      <c r="N67" s="173">
        <v>0</v>
      </c>
      <c r="O67" s="173">
        <v>0</v>
      </c>
      <c r="P67" s="173">
        <v>0</v>
      </c>
      <c r="Q67" s="173">
        <f t="shared" si="0"/>
        <v>0</v>
      </c>
      <c r="S67" s="159"/>
      <c r="T67" s="159"/>
      <c r="U67" s="159"/>
      <c r="V67" s="159"/>
      <c r="W67" s="159"/>
      <c r="X67" s="159"/>
      <c r="Y67" s="159"/>
      <c r="Z67" s="159"/>
      <c r="AA67" s="159"/>
      <c r="AB67" s="159"/>
      <c r="AC67" s="159"/>
      <c r="AD67" s="159"/>
      <c r="AE67" s="159"/>
    </row>
    <row r="68" spans="1:31" s="67" customFormat="1" x14ac:dyDescent="0.25">
      <c r="A68" s="171"/>
      <c r="B68" s="171" t="s">
        <v>366</v>
      </c>
      <c r="C68" s="172">
        <v>1670607358</v>
      </c>
      <c r="D68" s="172">
        <v>960804206.9000001</v>
      </c>
      <c r="E68" s="172">
        <v>84555251.659999996</v>
      </c>
      <c r="F68" s="172">
        <v>86001456.640000001</v>
      </c>
      <c r="G68" s="172">
        <v>89019805.829999998</v>
      </c>
      <c r="H68" s="172">
        <v>87952837.230000004</v>
      </c>
      <c r="I68" s="172">
        <v>83171407.030000001</v>
      </c>
      <c r="J68" s="172">
        <v>79957951.370000005</v>
      </c>
      <c r="K68" s="172">
        <v>80966194.689999998</v>
      </c>
      <c r="L68" s="172">
        <v>79778980.359999999</v>
      </c>
      <c r="M68" s="172">
        <v>79001860.170000002</v>
      </c>
      <c r="N68" s="172">
        <v>82031694.870000005</v>
      </c>
      <c r="O68" s="172">
        <v>62407953.859999999</v>
      </c>
      <c r="P68" s="172">
        <v>59888052.030000001</v>
      </c>
      <c r="Q68" s="172">
        <f t="shared" si="0"/>
        <v>954733445.74000001</v>
      </c>
      <c r="R68"/>
      <c r="S68" s="159"/>
      <c r="T68" s="159"/>
      <c r="U68" s="159"/>
      <c r="V68" s="159"/>
      <c r="W68" s="159"/>
      <c r="X68" s="159"/>
      <c r="Y68" s="159"/>
      <c r="Z68" s="159"/>
      <c r="AA68" s="159"/>
      <c r="AB68" s="159"/>
      <c r="AC68" s="159"/>
      <c r="AD68" s="159"/>
      <c r="AE68" s="159"/>
    </row>
    <row r="69" spans="1:31" x14ac:dyDescent="0.25">
      <c r="A69" s="159"/>
      <c r="B69" s="159" t="s">
        <v>367</v>
      </c>
      <c r="C69" s="173">
        <v>319529867</v>
      </c>
      <c r="D69" s="173">
        <v>312555242</v>
      </c>
      <c r="E69" s="173">
        <v>25382779.920000002</v>
      </c>
      <c r="F69" s="173">
        <v>26405780.920000002</v>
      </c>
      <c r="G69" s="173">
        <v>25928781.02</v>
      </c>
      <c r="H69" s="173">
        <v>26040156.02</v>
      </c>
      <c r="I69" s="173">
        <v>25522281.02</v>
      </c>
      <c r="J69" s="173">
        <v>25481031.02</v>
      </c>
      <c r="K69" s="173">
        <v>25418406.02</v>
      </c>
      <c r="L69" s="173">
        <v>25371700.609999999</v>
      </c>
      <c r="M69" s="173">
        <v>25380851.48</v>
      </c>
      <c r="N69" s="173">
        <v>25463175.059999999</v>
      </c>
      <c r="O69" s="173">
        <v>25226945.640000001</v>
      </c>
      <c r="P69" s="173">
        <v>25282823.870000001</v>
      </c>
      <c r="Q69" s="173">
        <f t="shared" si="0"/>
        <v>306904712.60000002</v>
      </c>
      <c r="S69" s="159"/>
      <c r="T69" s="159"/>
      <c r="U69" s="159"/>
      <c r="V69" s="159"/>
      <c r="W69" s="159"/>
      <c r="X69" s="159"/>
      <c r="Y69" s="159"/>
      <c r="Z69" s="159"/>
      <c r="AA69" s="159"/>
      <c r="AB69" s="159"/>
      <c r="AC69" s="159"/>
      <c r="AD69" s="159"/>
      <c r="AE69" s="159"/>
    </row>
    <row r="70" spans="1:31" x14ac:dyDescent="0.25">
      <c r="A70" s="159"/>
      <c r="B70" s="159" t="s">
        <v>368</v>
      </c>
      <c r="C70" s="173">
        <v>1351077491</v>
      </c>
      <c r="D70" s="173">
        <v>648248964.9000001</v>
      </c>
      <c r="E70" s="173">
        <v>59172471.740000002</v>
      </c>
      <c r="F70" s="173">
        <v>59595675.719999999</v>
      </c>
      <c r="G70" s="173">
        <v>63091024.810000002</v>
      </c>
      <c r="H70" s="173">
        <v>61912681.210000001</v>
      </c>
      <c r="I70" s="173">
        <v>57649126.009999998</v>
      </c>
      <c r="J70" s="173">
        <v>54476920.350000001</v>
      </c>
      <c r="K70" s="173">
        <v>55547788.670000002</v>
      </c>
      <c r="L70" s="173">
        <v>54407279.75</v>
      </c>
      <c r="M70" s="173">
        <v>53621008.689999998</v>
      </c>
      <c r="N70" s="173">
        <v>56568519.810000002</v>
      </c>
      <c r="O70" s="173">
        <v>37181008.219999999</v>
      </c>
      <c r="P70" s="173">
        <v>34605228.159999996</v>
      </c>
      <c r="Q70" s="173">
        <f t="shared" si="0"/>
        <v>647828733.13999999</v>
      </c>
      <c r="S70" s="159"/>
      <c r="T70" s="159"/>
      <c r="U70" s="159"/>
      <c r="V70" s="159"/>
      <c r="W70" s="159"/>
      <c r="X70" s="159"/>
      <c r="Y70" s="159"/>
      <c r="Z70" s="159"/>
      <c r="AA70" s="159"/>
      <c r="AB70" s="159"/>
      <c r="AC70" s="159"/>
      <c r="AD70" s="159"/>
      <c r="AE70" s="159"/>
    </row>
    <row r="71" spans="1:31" s="67" customFormat="1" x14ac:dyDescent="0.25">
      <c r="A71" s="171"/>
      <c r="B71" s="171" t="s">
        <v>143</v>
      </c>
      <c r="C71" s="172">
        <v>759170997</v>
      </c>
      <c r="D71" s="172">
        <v>438812766.38999999</v>
      </c>
      <c r="E71" s="172">
        <v>39049964.399999999</v>
      </c>
      <c r="F71" s="172">
        <v>32510043.57</v>
      </c>
      <c r="G71" s="172">
        <v>31897040.079999998</v>
      </c>
      <c r="H71" s="172">
        <v>31907040.079999998</v>
      </c>
      <c r="I71" s="172">
        <v>32056040.079999998</v>
      </c>
      <c r="J71" s="172">
        <v>31994040.079999998</v>
      </c>
      <c r="K71" s="172">
        <v>32153040.09</v>
      </c>
      <c r="L71" s="172">
        <v>34021740.090000004</v>
      </c>
      <c r="M71" s="172">
        <v>57954313.579999998</v>
      </c>
      <c r="N71" s="172">
        <v>50573336.399999999</v>
      </c>
      <c r="O71" s="172">
        <v>32623341.09</v>
      </c>
      <c r="P71" s="172">
        <v>29424858.100000001</v>
      </c>
      <c r="Q71" s="172">
        <f t="shared" si="0"/>
        <v>436164797.63999993</v>
      </c>
      <c r="R71"/>
      <c r="S71" s="159"/>
      <c r="T71" s="159"/>
      <c r="U71" s="159"/>
      <c r="V71" s="159"/>
      <c r="W71" s="159"/>
      <c r="X71" s="159"/>
      <c r="Y71" s="159"/>
      <c r="Z71" s="159"/>
      <c r="AA71" s="159"/>
      <c r="AB71" s="159"/>
      <c r="AC71" s="159"/>
      <c r="AD71" s="159"/>
      <c r="AE71" s="159"/>
    </row>
    <row r="72" spans="1:31" s="67" customFormat="1" x14ac:dyDescent="0.25">
      <c r="A72" s="171"/>
      <c r="B72" s="171" t="s">
        <v>369</v>
      </c>
      <c r="C72" s="172">
        <v>759170997</v>
      </c>
      <c r="D72" s="172">
        <v>438812766.38999999</v>
      </c>
      <c r="E72" s="172">
        <v>39049964.399999999</v>
      </c>
      <c r="F72" s="172">
        <v>32510043.57</v>
      </c>
      <c r="G72" s="172">
        <v>31897040.079999998</v>
      </c>
      <c r="H72" s="172">
        <v>31907040.079999998</v>
      </c>
      <c r="I72" s="172">
        <v>32056040.079999998</v>
      </c>
      <c r="J72" s="172">
        <v>31994040.079999998</v>
      </c>
      <c r="K72" s="172">
        <v>32153040.09</v>
      </c>
      <c r="L72" s="172">
        <v>34021740.090000004</v>
      </c>
      <c r="M72" s="172">
        <v>57954313.579999998</v>
      </c>
      <c r="N72" s="172">
        <v>50573336.399999999</v>
      </c>
      <c r="O72" s="172">
        <v>32623341.09</v>
      </c>
      <c r="P72" s="172">
        <v>29424858.100000001</v>
      </c>
      <c r="Q72" s="172">
        <f t="shared" si="0"/>
        <v>436164797.63999993</v>
      </c>
      <c r="R72"/>
      <c r="S72" s="159"/>
      <c r="T72" s="159"/>
      <c r="U72" s="159"/>
      <c r="V72" s="159"/>
      <c r="W72" s="159"/>
      <c r="X72" s="159"/>
      <c r="Y72" s="159"/>
      <c r="Z72" s="159"/>
      <c r="AA72" s="159"/>
      <c r="AB72" s="159"/>
      <c r="AC72" s="159"/>
      <c r="AD72" s="159"/>
      <c r="AE72" s="159"/>
    </row>
    <row r="73" spans="1:31" x14ac:dyDescent="0.25">
      <c r="A73" s="159"/>
      <c r="B73" s="159" t="s">
        <v>370</v>
      </c>
      <c r="C73" s="173">
        <v>265753769</v>
      </c>
      <c r="D73" s="173">
        <v>217857414.72</v>
      </c>
      <c r="E73" s="173">
        <v>17091731.57</v>
      </c>
      <c r="F73" s="173">
        <v>13455869.24</v>
      </c>
      <c r="G73" s="173">
        <v>13113856.6</v>
      </c>
      <c r="H73" s="173">
        <v>13113856.6</v>
      </c>
      <c r="I73" s="173">
        <v>13113856.6</v>
      </c>
      <c r="J73" s="173">
        <v>13113856.6</v>
      </c>
      <c r="K73" s="173">
        <v>13113856.609999999</v>
      </c>
      <c r="L73" s="173">
        <v>13113856.609999999</v>
      </c>
      <c r="M73" s="173">
        <v>41949426.100000001</v>
      </c>
      <c r="N73" s="173">
        <v>34823648.920000002</v>
      </c>
      <c r="O73" s="173">
        <v>16883153.609999999</v>
      </c>
      <c r="P73" s="173">
        <v>13454503.949999999</v>
      </c>
      <c r="Q73" s="173">
        <f t="shared" si="0"/>
        <v>216341473.00999999</v>
      </c>
      <c r="S73" s="159"/>
      <c r="T73" s="159"/>
      <c r="U73" s="159"/>
      <c r="V73" s="159"/>
      <c r="W73" s="159"/>
      <c r="X73" s="159"/>
      <c r="Y73" s="159"/>
      <c r="Z73" s="159"/>
      <c r="AA73" s="159"/>
      <c r="AB73" s="159"/>
      <c r="AC73" s="159"/>
      <c r="AD73" s="159"/>
      <c r="AE73" s="159"/>
    </row>
    <row r="74" spans="1:31" x14ac:dyDescent="0.25">
      <c r="A74" s="159"/>
      <c r="B74" s="159" t="s">
        <v>371</v>
      </c>
      <c r="C74" s="173">
        <v>21358500</v>
      </c>
      <c r="D74" s="173">
        <v>7297766.6699999999</v>
      </c>
      <c r="E74" s="173">
        <v>317900</v>
      </c>
      <c r="F74" s="173">
        <v>41250</v>
      </c>
      <c r="G74" s="173">
        <v>33000</v>
      </c>
      <c r="H74" s="173">
        <v>43000</v>
      </c>
      <c r="I74" s="173">
        <v>192000</v>
      </c>
      <c r="J74" s="173">
        <v>130000</v>
      </c>
      <c r="K74" s="173">
        <v>339000</v>
      </c>
      <c r="L74" s="173">
        <v>2207700</v>
      </c>
      <c r="M74" s="173">
        <v>1054700</v>
      </c>
      <c r="N74" s="173">
        <v>574500</v>
      </c>
      <c r="O74" s="173">
        <v>565000</v>
      </c>
      <c r="P74" s="173">
        <v>795166.67</v>
      </c>
      <c r="Q74" s="173">
        <f t="shared" ref="Q74:Q137" si="1">SUM(E74:P74)</f>
        <v>6293216.6699999999</v>
      </c>
      <c r="S74" s="159"/>
      <c r="T74" s="159"/>
      <c r="U74" s="159"/>
      <c r="V74" s="159"/>
      <c r="W74" s="159"/>
      <c r="X74" s="159"/>
      <c r="Y74" s="159"/>
      <c r="Z74" s="159"/>
      <c r="AA74" s="159"/>
      <c r="AB74" s="159"/>
      <c r="AC74" s="159"/>
      <c r="AD74" s="159"/>
      <c r="AE74" s="159"/>
    </row>
    <row r="75" spans="1:31" x14ac:dyDescent="0.25">
      <c r="A75" s="159"/>
      <c r="B75" s="159" t="s">
        <v>372</v>
      </c>
      <c r="C75" s="173">
        <v>217441393</v>
      </c>
      <c r="D75" s="173">
        <v>10737774</v>
      </c>
      <c r="E75" s="173">
        <v>3522223</v>
      </c>
      <c r="F75" s="173">
        <v>894814.5</v>
      </c>
      <c r="G75" s="173">
        <v>632073.65</v>
      </c>
      <c r="H75" s="173">
        <v>632073.65</v>
      </c>
      <c r="I75" s="173">
        <v>632073.65</v>
      </c>
      <c r="J75" s="173">
        <v>632073.65</v>
      </c>
      <c r="K75" s="173">
        <v>632073.65</v>
      </c>
      <c r="L75" s="173">
        <v>632073.65</v>
      </c>
      <c r="M75" s="173">
        <v>632073.65</v>
      </c>
      <c r="N75" s="173">
        <v>632073.65</v>
      </c>
      <c r="O75" s="173">
        <v>632073.65</v>
      </c>
      <c r="P75" s="173">
        <v>632073.65</v>
      </c>
      <c r="Q75" s="173">
        <f t="shared" si="1"/>
        <v>10737774.000000004</v>
      </c>
      <c r="S75" s="159"/>
      <c r="T75" s="159"/>
      <c r="U75" s="159"/>
      <c r="V75" s="159"/>
      <c r="W75" s="159"/>
      <c r="X75" s="159"/>
      <c r="Y75" s="159"/>
      <c r="Z75" s="159"/>
      <c r="AA75" s="159"/>
      <c r="AB75" s="159"/>
      <c r="AC75" s="159"/>
      <c r="AD75" s="159"/>
      <c r="AE75" s="159"/>
    </row>
    <row r="76" spans="1:31" x14ac:dyDescent="0.25">
      <c r="A76" s="159"/>
      <c r="B76" s="159" t="s">
        <v>373</v>
      </c>
      <c r="C76" s="173">
        <v>254617335</v>
      </c>
      <c r="D76" s="173">
        <v>202919811</v>
      </c>
      <c r="E76" s="173">
        <v>18118109.829999998</v>
      </c>
      <c r="F76" s="173">
        <v>18118109.829999998</v>
      </c>
      <c r="G76" s="173">
        <v>18118109.829999998</v>
      </c>
      <c r="H76" s="173">
        <v>18118109.829999998</v>
      </c>
      <c r="I76" s="173">
        <v>18118109.829999998</v>
      </c>
      <c r="J76" s="173">
        <v>18118109.829999998</v>
      </c>
      <c r="K76" s="173">
        <v>18068109.829999998</v>
      </c>
      <c r="L76" s="173">
        <v>18068109.829999998</v>
      </c>
      <c r="M76" s="173">
        <v>14318113.83</v>
      </c>
      <c r="N76" s="173">
        <v>14543113.83</v>
      </c>
      <c r="O76" s="173">
        <v>14543113.83</v>
      </c>
      <c r="P76" s="173">
        <v>14543113.83</v>
      </c>
      <c r="Q76" s="173">
        <f t="shared" si="1"/>
        <v>202792333.96000004</v>
      </c>
      <c r="S76" s="159"/>
      <c r="T76" s="159"/>
      <c r="U76" s="159"/>
      <c r="V76" s="159"/>
      <c r="W76" s="159"/>
      <c r="X76" s="159"/>
      <c r="Y76" s="159"/>
      <c r="Z76" s="159"/>
      <c r="AA76" s="159"/>
      <c r="AB76" s="159"/>
      <c r="AC76" s="159"/>
      <c r="AD76" s="159"/>
      <c r="AE76" s="159"/>
    </row>
    <row r="77" spans="1:31" s="67" customFormat="1" x14ac:dyDescent="0.25">
      <c r="A77" s="171"/>
      <c r="B77" s="171" t="s">
        <v>144</v>
      </c>
      <c r="C77" s="172">
        <v>24003425688</v>
      </c>
      <c r="D77" s="172">
        <v>24892502980.809998</v>
      </c>
      <c r="E77" s="172">
        <v>1850125679.8499999</v>
      </c>
      <c r="F77" s="172">
        <v>2041363568.9300001</v>
      </c>
      <c r="G77" s="172">
        <v>2032223815.1099999</v>
      </c>
      <c r="H77" s="172">
        <v>1977757746.05</v>
      </c>
      <c r="I77" s="172">
        <v>2011568493.05</v>
      </c>
      <c r="J77" s="172">
        <v>1995892690.53</v>
      </c>
      <c r="K77" s="172">
        <v>2038947910.4100001</v>
      </c>
      <c r="L77" s="172">
        <v>2098694086.8699999</v>
      </c>
      <c r="M77" s="172">
        <v>2145959111.55</v>
      </c>
      <c r="N77" s="172">
        <v>2149246215.4000001</v>
      </c>
      <c r="O77" s="172">
        <v>2182642089.5799999</v>
      </c>
      <c r="P77" s="172">
        <v>2291762485.21</v>
      </c>
      <c r="Q77" s="172">
        <f t="shared" si="1"/>
        <v>24816183892.540001</v>
      </c>
      <c r="R77"/>
      <c r="S77" s="159"/>
      <c r="T77" s="159"/>
      <c r="U77" s="159"/>
      <c r="V77" s="159"/>
      <c r="W77" s="159"/>
      <c r="X77" s="159"/>
      <c r="Y77" s="159"/>
      <c r="Z77" s="159"/>
      <c r="AA77" s="159"/>
      <c r="AB77" s="159"/>
      <c r="AC77" s="159"/>
      <c r="AD77" s="159"/>
      <c r="AE77" s="159"/>
    </row>
    <row r="78" spans="1:31" s="67" customFormat="1" x14ac:dyDescent="0.25">
      <c r="A78" s="171"/>
      <c r="B78" s="171" t="s">
        <v>374</v>
      </c>
      <c r="C78" s="172">
        <v>10572716110</v>
      </c>
      <c r="D78" s="172">
        <v>10980804406.120001</v>
      </c>
      <c r="E78" s="172">
        <v>814065427.30999994</v>
      </c>
      <c r="F78" s="172">
        <v>892999669.05999994</v>
      </c>
      <c r="G78" s="172">
        <v>893048937.60000002</v>
      </c>
      <c r="H78" s="172">
        <v>868357458.21000004</v>
      </c>
      <c r="I78" s="172">
        <v>884002092.48000002</v>
      </c>
      <c r="J78" s="172">
        <v>877489220.83000004</v>
      </c>
      <c r="K78" s="172">
        <v>905106861.54999995</v>
      </c>
      <c r="L78" s="172">
        <v>930547752.58000004</v>
      </c>
      <c r="M78" s="172">
        <v>953072943.80999994</v>
      </c>
      <c r="N78" s="172">
        <v>954878728.11000001</v>
      </c>
      <c r="O78" s="172">
        <v>967126484.16999996</v>
      </c>
      <c r="P78" s="172">
        <v>1027512301.51</v>
      </c>
      <c r="Q78" s="172">
        <f t="shared" si="1"/>
        <v>10968207877.220001</v>
      </c>
      <c r="R78"/>
      <c r="S78" s="159"/>
      <c r="T78" s="159"/>
      <c r="U78" s="159"/>
      <c r="V78" s="159"/>
      <c r="W78" s="159"/>
      <c r="X78" s="159"/>
      <c r="Y78" s="159"/>
      <c r="Z78" s="159"/>
      <c r="AA78" s="159"/>
      <c r="AB78" s="159"/>
      <c r="AC78" s="159"/>
      <c r="AD78" s="159"/>
      <c r="AE78" s="159"/>
    </row>
    <row r="79" spans="1:31" x14ac:dyDescent="0.25">
      <c r="A79" s="159"/>
      <c r="B79" s="159" t="s">
        <v>375</v>
      </c>
      <c r="C79" s="173">
        <v>10572716110</v>
      </c>
      <c r="D79" s="173">
        <v>10980804406.120001</v>
      </c>
      <c r="E79" s="173">
        <v>814065427.30999994</v>
      </c>
      <c r="F79" s="173">
        <v>892999669.05999994</v>
      </c>
      <c r="G79" s="173">
        <v>893048937.60000002</v>
      </c>
      <c r="H79" s="173">
        <v>868357458.21000004</v>
      </c>
      <c r="I79" s="173">
        <v>884002092.48000002</v>
      </c>
      <c r="J79" s="173">
        <v>877489220.83000004</v>
      </c>
      <c r="K79" s="173">
        <v>905106861.54999995</v>
      </c>
      <c r="L79" s="173">
        <v>930547752.58000004</v>
      </c>
      <c r="M79" s="173">
        <v>953072943.80999994</v>
      </c>
      <c r="N79" s="173">
        <v>954878728.11000001</v>
      </c>
      <c r="O79" s="173">
        <v>967126484.16999996</v>
      </c>
      <c r="P79" s="173">
        <v>1027512301.51</v>
      </c>
      <c r="Q79" s="173">
        <f t="shared" si="1"/>
        <v>10968207877.220001</v>
      </c>
      <c r="S79" s="159"/>
      <c r="T79" s="159"/>
      <c r="U79" s="159"/>
      <c r="V79" s="159"/>
      <c r="W79" s="159"/>
      <c r="X79" s="159"/>
      <c r="Y79" s="159"/>
      <c r="Z79" s="159"/>
      <c r="AA79" s="159"/>
      <c r="AB79" s="159"/>
      <c r="AC79" s="159"/>
      <c r="AD79" s="159"/>
      <c r="AE79" s="159"/>
    </row>
    <row r="80" spans="1:31" s="67" customFormat="1" x14ac:dyDescent="0.25">
      <c r="A80" s="171"/>
      <c r="B80" s="171" t="s">
        <v>376</v>
      </c>
      <c r="C80" s="172">
        <v>10403423631</v>
      </c>
      <c r="D80" s="172">
        <v>10798598152.65</v>
      </c>
      <c r="E80" s="172">
        <v>797147971.64999998</v>
      </c>
      <c r="F80" s="172">
        <v>898125621.40999997</v>
      </c>
      <c r="G80" s="172">
        <v>888703278.77999997</v>
      </c>
      <c r="H80" s="172">
        <v>862477280.10000002</v>
      </c>
      <c r="I80" s="172">
        <v>878289999.09000003</v>
      </c>
      <c r="J80" s="172">
        <v>870124733.85000002</v>
      </c>
      <c r="K80" s="172">
        <v>881239765.26999998</v>
      </c>
      <c r="L80" s="172">
        <v>904563880.53999996</v>
      </c>
      <c r="M80" s="172">
        <v>925978081.36000001</v>
      </c>
      <c r="N80" s="172">
        <v>927219481.30999994</v>
      </c>
      <c r="O80" s="172">
        <v>947396320.13</v>
      </c>
      <c r="P80" s="172">
        <v>985029672.92999995</v>
      </c>
      <c r="Q80" s="172">
        <f t="shared" si="1"/>
        <v>10766296086.419998</v>
      </c>
      <c r="R80"/>
      <c r="S80" s="159"/>
      <c r="T80" s="159"/>
      <c r="U80" s="159"/>
      <c r="V80" s="159"/>
      <c r="W80" s="159"/>
      <c r="X80" s="159"/>
      <c r="Y80" s="159"/>
      <c r="Z80" s="159"/>
      <c r="AA80" s="159"/>
      <c r="AB80" s="159"/>
      <c r="AC80" s="159"/>
      <c r="AD80" s="159"/>
      <c r="AE80" s="159"/>
    </row>
    <row r="81" spans="1:33" x14ac:dyDescent="0.25">
      <c r="A81" s="159"/>
      <c r="B81" s="159" t="s">
        <v>377</v>
      </c>
      <c r="C81" s="173">
        <v>10403423631</v>
      </c>
      <c r="D81" s="173">
        <v>10798598152.65</v>
      </c>
      <c r="E81" s="173">
        <v>797147971.64999998</v>
      </c>
      <c r="F81" s="173">
        <v>898125621.40999997</v>
      </c>
      <c r="G81" s="173">
        <v>888703278.77999997</v>
      </c>
      <c r="H81" s="173">
        <v>862477280.10000002</v>
      </c>
      <c r="I81" s="173">
        <v>878289999.09000003</v>
      </c>
      <c r="J81" s="173">
        <v>870124733.85000002</v>
      </c>
      <c r="K81" s="173">
        <v>881239765.26999998</v>
      </c>
      <c r="L81" s="173">
        <v>904563880.53999996</v>
      </c>
      <c r="M81" s="173">
        <v>925978081.36000001</v>
      </c>
      <c r="N81" s="173">
        <v>927219481.30999994</v>
      </c>
      <c r="O81" s="173">
        <v>947396320.13</v>
      </c>
      <c r="P81" s="173">
        <v>985029672.92999995</v>
      </c>
      <c r="Q81" s="173">
        <f t="shared" si="1"/>
        <v>10766296086.419998</v>
      </c>
      <c r="S81" s="159"/>
      <c r="T81" s="159"/>
      <c r="U81" s="159"/>
      <c r="V81" s="159"/>
      <c r="W81" s="159"/>
      <c r="X81" s="159"/>
      <c r="Y81" s="159"/>
      <c r="Z81" s="159"/>
      <c r="AA81" s="159"/>
      <c r="AB81" s="159"/>
      <c r="AC81" s="159"/>
      <c r="AD81" s="159"/>
      <c r="AE81" s="159"/>
    </row>
    <row r="82" spans="1:33" s="67" customFormat="1" x14ac:dyDescent="0.25">
      <c r="A82" s="171"/>
      <c r="B82" s="171" t="s">
        <v>378</v>
      </c>
      <c r="C82" s="172">
        <v>1681346973</v>
      </c>
      <c r="D82" s="172">
        <v>1733719181.0099995</v>
      </c>
      <c r="E82" s="172">
        <v>125914704.76000001</v>
      </c>
      <c r="F82" s="172">
        <v>137229986.94</v>
      </c>
      <c r="G82" s="172">
        <v>137275351.52000001</v>
      </c>
      <c r="H82" s="172">
        <v>133739195.13</v>
      </c>
      <c r="I82" s="172">
        <v>136085834.72</v>
      </c>
      <c r="J82" s="172">
        <v>135104347.56999999</v>
      </c>
      <c r="K82" s="172">
        <v>139450782.78999999</v>
      </c>
      <c r="L82" s="172">
        <v>146171444.03999999</v>
      </c>
      <c r="M82" s="172">
        <v>149500515.44</v>
      </c>
      <c r="N82" s="172">
        <v>149750625.94</v>
      </c>
      <c r="O82" s="172">
        <v>150682354.38</v>
      </c>
      <c r="P82" s="172">
        <v>161859326.46000001</v>
      </c>
      <c r="Q82" s="172">
        <f t="shared" si="1"/>
        <v>1702764469.6900001</v>
      </c>
      <c r="R82"/>
      <c r="S82" s="159"/>
      <c r="T82" s="159"/>
      <c r="U82" s="159"/>
      <c r="V82" s="159"/>
      <c r="W82" s="159"/>
      <c r="X82" s="159"/>
      <c r="Y82" s="159"/>
      <c r="Z82" s="159"/>
      <c r="AA82" s="159"/>
      <c r="AB82" s="159"/>
      <c r="AC82" s="159"/>
      <c r="AD82" s="159"/>
      <c r="AE82" s="159"/>
    </row>
    <row r="83" spans="1:33" x14ac:dyDescent="0.25">
      <c r="A83" s="159"/>
      <c r="B83" s="159" t="s">
        <v>379</v>
      </c>
      <c r="C83" s="173">
        <v>1681346973</v>
      </c>
      <c r="D83" s="173">
        <v>1733719181.0099995</v>
      </c>
      <c r="E83" s="173">
        <v>125914704.76000001</v>
      </c>
      <c r="F83" s="173">
        <v>137229986.94</v>
      </c>
      <c r="G83" s="173">
        <v>137275351.52000001</v>
      </c>
      <c r="H83" s="173">
        <v>133739195.13</v>
      </c>
      <c r="I83" s="173">
        <v>136085834.72</v>
      </c>
      <c r="J83" s="173">
        <v>135104347.56999999</v>
      </c>
      <c r="K83" s="173">
        <v>139450782.78999999</v>
      </c>
      <c r="L83" s="173">
        <v>146171444.03999999</v>
      </c>
      <c r="M83" s="173">
        <v>149500515.44</v>
      </c>
      <c r="N83" s="173">
        <v>149750625.94</v>
      </c>
      <c r="O83" s="173">
        <v>150682354.38</v>
      </c>
      <c r="P83" s="173">
        <v>161859326.46000001</v>
      </c>
      <c r="Q83" s="173">
        <f t="shared" si="1"/>
        <v>1702764469.6900001</v>
      </c>
      <c r="S83" s="159"/>
      <c r="T83" s="159"/>
      <c r="U83" s="159"/>
      <c r="V83" s="159"/>
      <c r="W83" s="159"/>
      <c r="X83" s="159"/>
      <c r="Y83" s="159"/>
      <c r="Z83" s="159"/>
      <c r="AA83" s="159"/>
      <c r="AB83" s="159"/>
      <c r="AC83" s="159"/>
      <c r="AD83" s="159"/>
      <c r="AE83" s="159"/>
    </row>
    <row r="84" spans="1:33" s="67" customFormat="1" x14ac:dyDescent="0.25">
      <c r="A84" s="171"/>
      <c r="B84" s="171" t="s">
        <v>380</v>
      </c>
      <c r="C84" s="172">
        <v>1345938974</v>
      </c>
      <c r="D84" s="172">
        <v>1379381241.03</v>
      </c>
      <c r="E84" s="172">
        <v>112997576.13</v>
      </c>
      <c r="F84" s="172">
        <v>113008291.52</v>
      </c>
      <c r="G84" s="172">
        <v>113196247.20999999</v>
      </c>
      <c r="H84" s="172">
        <v>113183812.61</v>
      </c>
      <c r="I84" s="172">
        <v>113190566.76000001</v>
      </c>
      <c r="J84" s="172">
        <v>113174388.28</v>
      </c>
      <c r="K84" s="172">
        <v>113150500.8</v>
      </c>
      <c r="L84" s="172">
        <v>117411009.70999999</v>
      </c>
      <c r="M84" s="172">
        <v>117407570.94</v>
      </c>
      <c r="N84" s="172">
        <v>117397380.04000001</v>
      </c>
      <c r="O84" s="172">
        <v>117436930.90000001</v>
      </c>
      <c r="P84" s="172">
        <v>117361184.31</v>
      </c>
      <c r="Q84" s="172">
        <f t="shared" si="1"/>
        <v>1378915459.21</v>
      </c>
      <c r="R84"/>
      <c r="S84" s="159"/>
      <c r="T84" s="159"/>
      <c r="U84" s="159"/>
      <c r="V84" s="159"/>
      <c r="W84" s="159"/>
      <c r="X84" s="159"/>
      <c r="Y84" s="159"/>
      <c r="Z84" s="159"/>
      <c r="AA84" s="159"/>
      <c r="AB84" s="159"/>
      <c r="AC84" s="159"/>
      <c r="AD84" s="159"/>
      <c r="AE84" s="159"/>
      <c r="AF84" s="140"/>
      <c r="AG84" s="140"/>
    </row>
    <row r="85" spans="1:33" x14ac:dyDescent="0.25">
      <c r="A85" s="159"/>
      <c r="B85" s="159" t="s">
        <v>381</v>
      </c>
      <c r="C85" s="173">
        <v>1345938974</v>
      </c>
      <c r="D85" s="173">
        <v>1379381241.03</v>
      </c>
      <c r="E85" s="173">
        <v>112997576.13</v>
      </c>
      <c r="F85" s="173">
        <v>113008291.52</v>
      </c>
      <c r="G85" s="173">
        <v>113196247.20999999</v>
      </c>
      <c r="H85" s="173">
        <v>113183812.61</v>
      </c>
      <c r="I85" s="173">
        <v>113190566.76000001</v>
      </c>
      <c r="J85" s="173">
        <v>113174388.28</v>
      </c>
      <c r="K85" s="173">
        <v>113150500.8</v>
      </c>
      <c r="L85" s="173">
        <v>117411009.70999999</v>
      </c>
      <c r="M85" s="173">
        <v>117407570.94</v>
      </c>
      <c r="N85" s="173">
        <v>117397380.04000001</v>
      </c>
      <c r="O85" s="173">
        <v>117436930.90000001</v>
      </c>
      <c r="P85" s="173">
        <v>117361184.31</v>
      </c>
      <c r="Q85" s="173">
        <f t="shared" si="1"/>
        <v>1378915459.21</v>
      </c>
      <c r="S85" s="159"/>
      <c r="T85" s="159"/>
      <c r="U85" s="159"/>
      <c r="V85" s="159"/>
      <c r="W85" s="159"/>
      <c r="X85" s="159"/>
      <c r="Y85" s="159"/>
      <c r="Z85" s="159"/>
      <c r="AA85" s="159"/>
      <c r="AB85" s="159"/>
      <c r="AC85" s="159"/>
      <c r="AD85" s="159"/>
      <c r="AE85" s="159"/>
      <c r="AF85" s="140"/>
      <c r="AG85" s="140"/>
    </row>
    <row r="86" spans="1:33" x14ac:dyDescent="0.25">
      <c r="A86" s="159"/>
      <c r="B86" s="169" t="s">
        <v>145</v>
      </c>
      <c r="C86" s="170">
        <v>69594533465</v>
      </c>
      <c r="D86" s="170">
        <v>63413392662.080002</v>
      </c>
      <c r="E86" s="170">
        <v>1461568655.0999999</v>
      </c>
      <c r="F86" s="170">
        <v>3534719707.4400005</v>
      </c>
      <c r="G86" s="170">
        <v>6945312367.9799986</v>
      </c>
      <c r="H86" s="170">
        <v>4515198693.4399996</v>
      </c>
      <c r="I86" s="170">
        <v>4068723563.71</v>
      </c>
      <c r="J86" s="170">
        <v>4475948035.2600012</v>
      </c>
      <c r="K86" s="170">
        <v>4899774524.0500021</v>
      </c>
      <c r="L86" s="170">
        <v>6228849463.5</v>
      </c>
      <c r="M86" s="170">
        <v>6364440009.1599979</v>
      </c>
      <c r="N86" s="170">
        <v>4695157128.3099985</v>
      </c>
      <c r="O86" s="170">
        <v>3595163186.9300013</v>
      </c>
      <c r="P86" s="170">
        <v>10783284235.170004</v>
      </c>
      <c r="Q86" s="170">
        <f t="shared" si="1"/>
        <v>61568139570.050003</v>
      </c>
      <c r="S86" s="159"/>
      <c r="T86" s="159"/>
      <c r="U86" s="159"/>
      <c r="V86" s="159"/>
      <c r="W86" s="159"/>
      <c r="X86" s="159"/>
      <c r="Y86" s="159"/>
      <c r="Z86" s="159"/>
      <c r="AA86" s="159"/>
      <c r="AB86" s="159"/>
      <c r="AC86" s="159"/>
      <c r="AD86" s="159"/>
      <c r="AE86" s="159"/>
      <c r="AF86" s="140"/>
      <c r="AG86" s="140"/>
    </row>
    <row r="87" spans="1:33" s="67" customFormat="1" x14ac:dyDescent="0.25">
      <c r="A87" s="171"/>
      <c r="B87" s="171" t="s">
        <v>146</v>
      </c>
      <c r="C87" s="172">
        <v>6109662842</v>
      </c>
      <c r="D87" s="172">
        <v>6498122428.4099998</v>
      </c>
      <c r="E87" s="172">
        <v>177417520.52000001</v>
      </c>
      <c r="F87" s="172">
        <v>519010301.26999998</v>
      </c>
      <c r="G87" s="172">
        <v>432242786.45999998</v>
      </c>
      <c r="H87" s="172">
        <v>651802705.03999996</v>
      </c>
      <c r="I87" s="172">
        <v>333407753.38</v>
      </c>
      <c r="J87" s="172">
        <v>662297632.73000002</v>
      </c>
      <c r="K87" s="172">
        <v>588149144.83000004</v>
      </c>
      <c r="L87" s="172">
        <v>545236785.08000004</v>
      </c>
      <c r="M87" s="172">
        <v>507353478.50999999</v>
      </c>
      <c r="N87" s="172">
        <v>729433722.25</v>
      </c>
      <c r="O87" s="172">
        <v>650600481.52999997</v>
      </c>
      <c r="P87" s="172">
        <v>666492407.14999998</v>
      </c>
      <c r="Q87" s="172">
        <f t="shared" si="1"/>
        <v>6463444718.749999</v>
      </c>
      <c r="R87"/>
      <c r="S87" s="159"/>
      <c r="T87" s="159"/>
      <c r="U87" s="159"/>
      <c r="V87" s="159"/>
      <c r="W87" s="159"/>
      <c r="X87" s="159"/>
      <c r="Y87" s="159"/>
      <c r="Z87" s="159"/>
      <c r="AA87" s="159"/>
      <c r="AB87" s="159"/>
      <c r="AC87" s="159"/>
      <c r="AD87" s="159"/>
      <c r="AE87" s="159"/>
      <c r="AF87" s="140"/>
      <c r="AG87" s="140"/>
    </row>
    <row r="88" spans="1:33" s="67" customFormat="1" x14ac:dyDescent="0.25">
      <c r="A88" s="171"/>
      <c r="B88" s="171" t="s">
        <v>382</v>
      </c>
      <c r="C88" s="172">
        <v>21710341</v>
      </c>
      <c r="D88" s="172">
        <v>1923954.2000000002</v>
      </c>
      <c r="E88" s="172">
        <v>21333</v>
      </c>
      <c r="F88" s="172">
        <v>21333</v>
      </c>
      <c r="G88" s="172">
        <v>482389.8</v>
      </c>
      <c r="H88" s="172">
        <v>67353</v>
      </c>
      <c r="I88" s="172">
        <v>84728</v>
      </c>
      <c r="J88" s="172">
        <v>67353</v>
      </c>
      <c r="K88" s="172">
        <v>67353</v>
      </c>
      <c r="L88" s="172">
        <v>42283</v>
      </c>
      <c r="M88" s="172">
        <v>352542.65</v>
      </c>
      <c r="N88" s="172">
        <v>67354</v>
      </c>
      <c r="O88" s="172">
        <v>303354</v>
      </c>
      <c r="P88" s="172">
        <v>285393.2</v>
      </c>
      <c r="Q88" s="172">
        <f t="shared" si="1"/>
        <v>1862769.6500000001</v>
      </c>
      <c r="R88"/>
      <c r="S88" s="159"/>
      <c r="T88" s="159"/>
      <c r="U88" s="159"/>
      <c r="V88" s="159"/>
      <c r="W88" s="159"/>
      <c r="X88" s="159"/>
      <c r="Y88" s="159"/>
      <c r="Z88" s="159"/>
      <c r="AA88" s="159"/>
      <c r="AB88" s="159"/>
      <c r="AC88" s="159"/>
      <c r="AD88" s="159"/>
      <c r="AE88" s="159"/>
      <c r="AF88" s="140"/>
      <c r="AG88" s="140"/>
    </row>
    <row r="89" spans="1:33" x14ac:dyDescent="0.25">
      <c r="A89" s="159"/>
      <c r="B89" s="159" t="s">
        <v>383</v>
      </c>
      <c r="C89" s="173">
        <v>21710341</v>
      </c>
      <c r="D89" s="173">
        <v>1923954.2000000002</v>
      </c>
      <c r="E89" s="173">
        <v>21333</v>
      </c>
      <c r="F89" s="173">
        <v>21333</v>
      </c>
      <c r="G89" s="173">
        <v>482389.8</v>
      </c>
      <c r="H89" s="173">
        <v>67353</v>
      </c>
      <c r="I89" s="173">
        <v>84728</v>
      </c>
      <c r="J89" s="173">
        <v>67353</v>
      </c>
      <c r="K89" s="173">
        <v>67353</v>
      </c>
      <c r="L89" s="173">
        <v>42283</v>
      </c>
      <c r="M89" s="173">
        <v>352542.65</v>
      </c>
      <c r="N89" s="173">
        <v>67354</v>
      </c>
      <c r="O89" s="173">
        <v>303354</v>
      </c>
      <c r="P89" s="173">
        <v>285393.2</v>
      </c>
      <c r="Q89" s="173">
        <f t="shared" si="1"/>
        <v>1862769.6500000001</v>
      </c>
      <c r="S89" s="159"/>
      <c r="T89" s="159"/>
      <c r="U89" s="159"/>
      <c r="V89" s="159"/>
      <c r="W89" s="159"/>
      <c r="X89" s="159"/>
      <c r="Y89" s="159"/>
      <c r="Z89" s="159"/>
      <c r="AA89" s="159"/>
      <c r="AB89" s="159"/>
      <c r="AC89" s="159"/>
      <c r="AD89" s="159"/>
      <c r="AE89" s="159"/>
      <c r="AF89" s="140"/>
      <c r="AG89" s="140"/>
    </row>
    <row r="90" spans="1:33" s="67" customFormat="1" x14ac:dyDescent="0.25">
      <c r="A90" s="171"/>
      <c r="B90" s="171" t="s">
        <v>384</v>
      </c>
      <c r="C90" s="172">
        <v>103626721</v>
      </c>
      <c r="D90" s="172">
        <v>58378686.429999992</v>
      </c>
      <c r="E90" s="172">
        <v>1565901.17</v>
      </c>
      <c r="F90" s="172">
        <v>3863046.43</v>
      </c>
      <c r="G90" s="172">
        <v>4416317.13</v>
      </c>
      <c r="H90" s="172">
        <v>2941943.99</v>
      </c>
      <c r="I90" s="172">
        <v>4395121.3600000003</v>
      </c>
      <c r="J90" s="172">
        <v>4388307.13</v>
      </c>
      <c r="K90" s="172">
        <v>3231771.76</v>
      </c>
      <c r="L90" s="172">
        <v>4054931.43</v>
      </c>
      <c r="M90" s="172">
        <v>3797607.72</v>
      </c>
      <c r="N90" s="172">
        <v>4617929.7300000004</v>
      </c>
      <c r="O90" s="172">
        <v>4627979.3600000003</v>
      </c>
      <c r="P90" s="172">
        <v>5471355.9100000001</v>
      </c>
      <c r="Q90" s="172">
        <f t="shared" si="1"/>
        <v>47372213.11999999</v>
      </c>
      <c r="R90"/>
      <c r="S90" s="159"/>
      <c r="T90" s="159"/>
      <c r="U90" s="159"/>
      <c r="V90" s="159"/>
      <c r="W90" s="159"/>
      <c r="X90" s="159"/>
      <c r="Y90" s="159"/>
      <c r="Z90" s="159"/>
      <c r="AA90" s="159"/>
      <c r="AB90" s="159"/>
      <c r="AC90" s="159"/>
      <c r="AD90" s="159"/>
      <c r="AE90" s="159"/>
      <c r="AF90" s="140"/>
      <c r="AG90" s="140"/>
    </row>
    <row r="91" spans="1:33" x14ac:dyDescent="0.25">
      <c r="A91" s="159"/>
      <c r="B91" s="159" t="s">
        <v>385</v>
      </c>
      <c r="C91" s="173">
        <v>103626721</v>
      </c>
      <c r="D91" s="173">
        <v>58378686.429999992</v>
      </c>
      <c r="E91" s="173">
        <v>1565901.17</v>
      </c>
      <c r="F91" s="173">
        <v>3863046.43</v>
      </c>
      <c r="G91" s="173">
        <v>4416317.13</v>
      </c>
      <c r="H91" s="173">
        <v>2941943.99</v>
      </c>
      <c r="I91" s="173">
        <v>4395121.3600000003</v>
      </c>
      <c r="J91" s="173">
        <v>4388307.13</v>
      </c>
      <c r="K91" s="173">
        <v>3231771.76</v>
      </c>
      <c r="L91" s="173">
        <v>4054931.43</v>
      </c>
      <c r="M91" s="173">
        <v>3797607.72</v>
      </c>
      <c r="N91" s="173">
        <v>4617929.7300000004</v>
      </c>
      <c r="O91" s="173">
        <v>4627979.3600000003</v>
      </c>
      <c r="P91" s="173">
        <v>5471355.9100000001</v>
      </c>
      <c r="Q91" s="173">
        <f t="shared" si="1"/>
        <v>47372213.11999999</v>
      </c>
      <c r="S91" s="159"/>
      <c r="T91" s="159"/>
      <c r="U91" s="159"/>
      <c r="V91" s="159"/>
      <c r="W91" s="159"/>
      <c r="X91" s="159"/>
      <c r="Y91" s="159"/>
      <c r="Z91" s="159"/>
      <c r="AA91" s="159"/>
      <c r="AB91" s="159"/>
      <c r="AC91" s="159"/>
      <c r="AD91" s="159"/>
      <c r="AE91" s="159"/>
      <c r="AF91" s="140"/>
      <c r="AG91" s="140"/>
    </row>
    <row r="92" spans="1:33" s="67" customFormat="1" x14ac:dyDescent="0.25">
      <c r="A92" s="171"/>
      <c r="B92" s="171" t="s">
        <v>386</v>
      </c>
      <c r="C92" s="172">
        <v>1526175605</v>
      </c>
      <c r="D92" s="172">
        <v>1488747724.5</v>
      </c>
      <c r="E92" s="172">
        <v>63228883.159999996</v>
      </c>
      <c r="F92" s="172">
        <v>131468292.29000001</v>
      </c>
      <c r="G92" s="172">
        <v>88572620.329999998</v>
      </c>
      <c r="H92" s="172">
        <v>118039409.8</v>
      </c>
      <c r="I92" s="172">
        <v>136471445.09</v>
      </c>
      <c r="J92" s="172">
        <v>117283722.19</v>
      </c>
      <c r="K92" s="172">
        <v>136972075.36000001</v>
      </c>
      <c r="L92" s="172">
        <v>112239365.7</v>
      </c>
      <c r="M92" s="172">
        <v>126721551.75</v>
      </c>
      <c r="N92" s="172">
        <v>111329653.59999999</v>
      </c>
      <c r="O92" s="172">
        <v>116600682.15000001</v>
      </c>
      <c r="P92" s="172">
        <v>182198671.91</v>
      </c>
      <c r="Q92" s="172">
        <f t="shared" si="1"/>
        <v>1441126373.3300002</v>
      </c>
      <c r="R92"/>
      <c r="S92" s="159"/>
      <c r="T92" s="159"/>
      <c r="U92" s="159"/>
      <c r="V92" s="159"/>
      <c r="W92" s="159"/>
      <c r="X92" s="159"/>
      <c r="Y92" s="159"/>
      <c r="Z92" s="159"/>
      <c r="AA92" s="159"/>
      <c r="AB92" s="159"/>
      <c r="AC92" s="159"/>
      <c r="AD92" s="159"/>
      <c r="AE92" s="159"/>
      <c r="AF92" s="140"/>
      <c r="AG92" s="140"/>
    </row>
    <row r="93" spans="1:33" x14ac:dyDescent="0.25">
      <c r="A93" s="159"/>
      <c r="B93" s="159" t="s">
        <v>387</v>
      </c>
      <c r="C93" s="173">
        <v>1526175605</v>
      </c>
      <c r="D93" s="173">
        <v>1488747724.5</v>
      </c>
      <c r="E93" s="173">
        <v>63228883.159999996</v>
      </c>
      <c r="F93" s="173">
        <v>131468292.29000001</v>
      </c>
      <c r="G93" s="173">
        <v>88572620.329999998</v>
      </c>
      <c r="H93" s="173">
        <v>118039409.8</v>
      </c>
      <c r="I93" s="173">
        <v>136471445.09</v>
      </c>
      <c r="J93" s="173">
        <v>117283722.19</v>
      </c>
      <c r="K93" s="173">
        <v>136972075.36000001</v>
      </c>
      <c r="L93" s="173">
        <v>112239365.7</v>
      </c>
      <c r="M93" s="173">
        <v>126721551.75</v>
      </c>
      <c r="N93" s="173">
        <v>111329653.59999999</v>
      </c>
      <c r="O93" s="173">
        <v>116600682.15000001</v>
      </c>
      <c r="P93" s="173">
        <v>182198671.91</v>
      </c>
      <c r="Q93" s="173">
        <f t="shared" si="1"/>
        <v>1441126373.3300002</v>
      </c>
      <c r="S93" s="159"/>
      <c r="T93" s="159"/>
      <c r="U93" s="159"/>
      <c r="V93" s="159"/>
      <c r="W93" s="159"/>
      <c r="X93" s="159"/>
      <c r="Y93" s="159"/>
      <c r="Z93" s="159"/>
      <c r="AA93" s="159"/>
      <c r="AB93" s="159"/>
      <c r="AC93" s="159"/>
      <c r="AD93" s="159"/>
      <c r="AE93" s="159"/>
      <c r="AF93" s="140"/>
      <c r="AG93" s="140"/>
    </row>
    <row r="94" spans="1:33" s="67" customFormat="1" x14ac:dyDescent="0.25">
      <c r="A94" s="171"/>
      <c r="B94" s="171" t="s">
        <v>388</v>
      </c>
      <c r="C94" s="172">
        <v>7265372</v>
      </c>
      <c r="D94" s="172">
        <v>13800767.600000001</v>
      </c>
      <c r="E94" s="172">
        <v>476840.57</v>
      </c>
      <c r="F94" s="172">
        <v>536997.27</v>
      </c>
      <c r="G94" s="172">
        <v>292362.15999999997</v>
      </c>
      <c r="H94" s="172">
        <v>532400.66</v>
      </c>
      <c r="I94" s="172">
        <v>421270.72</v>
      </c>
      <c r="J94" s="172">
        <v>567321.59</v>
      </c>
      <c r="K94" s="172">
        <v>474495.91</v>
      </c>
      <c r="L94" s="172">
        <v>422639.27</v>
      </c>
      <c r="M94" s="172">
        <v>423652.05</v>
      </c>
      <c r="N94" s="172">
        <v>531786.14</v>
      </c>
      <c r="O94" s="172">
        <v>363624.21</v>
      </c>
      <c r="P94" s="172">
        <v>5077324.79</v>
      </c>
      <c r="Q94" s="172">
        <f t="shared" si="1"/>
        <v>10120715.34</v>
      </c>
      <c r="R94"/>
      <c r="S94" s="159"/>
      <c r="T94" s="159"/>
      <c r="U94" s="159"/>
      <c r="V94" s="159"/>
      <c r="W94" s="159"/>
      <c r="X94" s="159"/>
      <c r="Y94" s="159"/>
      <c r="Z94" s="159"/>
      <c r="AA94" s="159"/>
      <c r="AB94" s="159"/>
      <c r="AC94" s="159"/>
      <c r="AD94" s="159"/>
      <c r="AE94" s="159"/>
      <c r="AF94" s="140"/>
      <c r="AG94" s="140"/>
    </row>
    <row r="95" spans="1:33" x14ac:dyDescent="0.25">
      <c r="A95" s="159"/>
      <c r="B95" s="159" t="s">
        <v>389</v>
      </c>
      <c r="C95" s="173">
        <v>7265372</v>
      </c>
      <c r="D95" s="173">
        <v>13800767.600000001</v>
      </c>
      <c r="E95" s="173">
        <v>476840.57</v>
      </c>
      <c r="F95" s="173">
        <v>536997.27</v>
      </c>
      <c r="G95" s="173">
        <v>292362.15999999997</v>
      </c>
      <c r="H95" s="173">
        <v>532400.66</v>
      </c>
      <c r="I95" s="173">
        <v>421270.72</v>
      </c>
      <c r="J95" s="173">
        <v>567321.59</v>
      </c>
      <c r="K95" s="173">
        <v>474495.91</v>
      </c>
      <c r="L95" s="173">
        <v>422639.27</v>
      </c>
      <c r="M95" s="173">
        <v>423652.05</v>
      </c>
      <c r="N95" s="173">
        <v>531786.14</v>
      </c>
      <c r="O95" s="173">
        <v>363624.21</v>
      </c>
      <c r="P95" s="173">
        <v>5077324.79</v>
      </c>
      <c r="Q95" s="173">
        <f t="shared" si="1"/>
        <v>10120715.34</v>
      </c>
      <c r="S95" s="159"/>
      <c r="T95" s="159"/>
      <c r="U95" s="159"/>
      <c r="V95" s="159"/>
      <c r="W95" s="159"/>
      <c r="X95" s="159"/>
      <c r="Y95" s="159"/>
      <c r="Z95" s="159"/>
      <c r="AA95" s="159"/>
      <c r="AB95" s="159"/>
      <c r="AC95" s="159"/>
      <c r="AD95" s="159"/>
      <c r="AE95" s="159"/>
      <c r="AF95" s="140"/>
      <c r="AG95" s="140"/>
    </row>
    <row r="96" spans="1:33" s="67" customFormat="1" x14ac:dyDescent="0.25">
      <c r="A96" s="171"/>
      <c r="B96" s="171" t="s">
        <v>390</v>
      </c>
      <c r="C96" s="172">
        <v>696530009</v>
      </c>
      <c r="D96" s="172">
        <v>802380958.20000017</v>
      </c>
      <c r="E96" s="172">
        <v>33317154.780000001</v>
      </c>
      <c r="F96" s="172">
        <v>80337909.569999993</v>
      </c>
      <c r="G96" s="172">
        <v>65008347.759999998</v>
      </c>
      <c r="H96" s="172">
        <v>55933064.090000004</v>
      </c>
      <c r="I96" s="172">
        <v>60445395.549999997</v>
      </c>
      <c r="J96" s="172">
        <v>66077136.780000001</v>
      </c>
      <c r="K96" s="172">
        <v>107881050.64</v>
      </c>
      <c r="L96" s="172">
        <v>87744498.849999994</v>
      </c>
      <c r="M96" s="172">
        <v>80996626.329999998</v>
      </c>
      <c r="N96" s="172">
        <v>79120710.549999997</v>
      </c>
      <c r="O96" s="172">
        <v>73777527.709999993</v>
      </c>
      <c r="P96" s="172">
        <v>88634182.010000005</v>
      </c>
      <c r="Q96" s="172">
        <f t="shared" si="1"/>
        <v>879273604.62</v>
      </c>
      <c r="R96"/>
      <c r="S96" s="159"/>
      <c r="T96" s="159"/>
      <c r="U96" s="159"/>
      <c r="V96" s="159"/>
      <c r="W96" s="159"/>
      <c r="X96" s="159"/>
      <c r="Y96" s="159"/>
      <c r="Z96" s="159"/>
      <c r="AA96" s="159"/>
      <c r="AB96" s="159"/>
      <c r="AC96" s="159"/>
      <c r="AD96" s="159"/>
      <c r="AE96" s="159"/>
      <c r="AF96" s="140"/>
      <c r="AG96" s="140"/>
    </row>
    <row r="97" spans="1:33" x14ac:dyDescent="0.25">
      <c r="A97" s="159"/>
      <c r="B97" s="159" t="s">
        <v>391</v>
      </c>
      <c r="C97" s="173">
        <v>696530009</v>
      </c>
      <c r="D97" s="173">
        <v>802380958.20000017</v>
      </c>
      <c r="E97" s="173">
        <v>33317154.780000001</v>
      </c>
      <c r="F97" s="173">
        <v>80337909.569999993</v>
      </c>
      <c r="G97" s="173">
        <v>65008347.759999998</v>
      </c>
      <c r="H97" s="173">
        <v>55933064.090000004</v>
      </c>
      <c r="I97" s="173">
        <v>60445395.549999997</v>
      </c>
      <c r="J97" s="173">
        <v>66077136.780000001</v>
      </c>
      <c r="K97" s="173">
        <v>107881050.64</v>
      </c>
      <c r="L97" s="173">
        <v>87744498.849999994</v>
      </c>
      <c r="M97" s="173">
        <v>80996626.329999998</v>
      </c>
      <c r="N97" s="173">
        <v>79120710.549999997</v>
      </c>
      <c r="O97" s="173">
        <v>73777527.709999993</v>
      </c>
      <c r="P97" s="173">
        <v>88634182.010000005</v>
      </c>
      <c r="Q97" s="173">
        <f t="shared" si="1"/>
        <v>879273604.62</v>
      </c>
      <c r="S97" s="159"/>
      <c r="T97" s="159"/>
      <c r="U97" s="159"/>
      <c r="V97" s="159"/>
      <c r="W97" s="159"/>
      <c r="X97" s="159"/>
      <c r="Y97" s="159"/>
      <c r="Z97" s="159"/>
      <c r="AA97" s="159"/>
      <c r="AB97" s="159"/>
      <c r="AC97" s="159"/>
      <c r="AD97" s="159"/>
      <c r="AE97" s="159"/>
      <c r="AF97" s="140"/>
      <c r="AG97" s="140"/>
    </row>
    <row r="98" spans="1:33" s="67" customFormat="1" x14ac:dyDescent="0.25">
      <c r="A98" s="171"/>
      <c r="B98" s="171" t="s">
        <v>392</v>
      </c>
      <c r="C98" s="172">
        <v>3482534974</v>
      </c>
      <c r="D98" s="172">
        <v>3742663805.9900002</v>
      </c>
      <c r="E98" s="172">
        <v>74907984.189999998</v>
      </c>
      <c r="F98" s="172">
        <v>260424856.69999999</v>
      </c>
      <c r="G98" s="172">
        <v>267928105.03</v>
      </c>
      <c r="H98" s="172">
        <v>441770907.30000001</v>
      </c>
      <c r="I98" s="172">
        <v>98784242.670000002</v>
      </c>
      <c r="J98" s="172">
        <v>452266730.42000002</v>
      </c>
      <c r="K98" s="172">
        <v>273127295.20999998</v>
      </c>
      <c r="L98" s="172">
        <v>291025483.42000002</v>
      </c>
      <c r="M98" s="172">
        <v>268585816.75</v>
      </c>
      <c r="N98" s="172">
        <v>461533266.77999997</v>
      </c>
      <c r="O98" s="172">
        <v>446336082.92000002</v>
      </c>
      <c r="P98" s="172">
        <v>376613894.13</v>
      </c>
      <c r="Q98" s="172">
        <f t="shared" si="1"/>
        <v>3713304665.5200005</v>
      </c>
      <c r="R98"/>
      <c r="S98" s="159"/>
      <c r="T98" s="159"/>
      <c r="U98" s="159"/>
      <c r="V98" s="159"/>
      <c r="W98" s="159"/>
      <c r="X98" s="159"/>
      <c r="Y98" s="159"/>
      <c r="Z98" s="159"/>
      <c r="AA98" s="159"/>
      <c r="AB98" s="159"/>
      <c r="AC98" s="159"/>
      <c r="AD98" s="159"/>
      <c r="AE98" s="159"/>
      <c r="AF98" s="140"/>
      <c r="AG98" s="140"/>
    </row>
    <row r="99" spans="1:33" x14ac:dyDescent="0.25">
      <c r="A99" s="159"/>
      <c r="B99" s="159" t="s">
        <v>393</v>
      </c>
      <c r="C99" s="173">
        <v>1202226027</v>
      </c>
      <c r="D99" s="173">
        <v>1825039941.55</v>
      </c>
      <c r="E99" s="173">
        <v>74907984.189999998</v>
      </c>
      <c r="F99" s="173">
        <v>82842921.459999993</v>
      </c>
      <c r="G99" s="173">
        <v>98935940.120000005</v>
      </c>
      <c r="H99" s="173">
        <v>98718775.400000006</v>
      </c>
      <c r="I99" s="173">
        <v>98784242.670000002</v>
      </c>
      <c r="J99" s="173">
        <v>119711529.09999999</v>
      </c>
      <c r="K99" s="173">
        <v>199178419.97999999</v>
      </c>
      <c r="L99" s="173">
        <v>212243714.72</v>
      </c>
      <c r="M99" s="173">
        <v>195644546.71000001</v>
      </c>
      <c r="N99" s="173">
        <v>183152108.59</v>
      </c>
      <c r="O99" s="173">
        <v>193418748.41</v>
      </c>
      <c r="P99" s="173">
        <v>240096814.47</v>
      </c>
      <c r="Q99" s="173">
        <f t="shared" si="1"/>
        <v>1797635745.8199999</v>
      </c>
      <c r="S99" s="159"/>
      <c r="T99" s="159"/>
      <c r="U99" s="159"/>
      <c r="V99" s="159"/>
      <c r="W99" s="159"/>
      <c r="X99" s="159"/>
      <c r="Y99" s="159"/>
      <c r="Z99" s="159"/>
      <c r="AA99" s="159"/>
      <c r="AB99" s="159"/>
      <c r="AC99" s="159"/>
      <c r="AD99" s="159"/>
      <c r="AE99" s="159"/>
      <c r="AF99" s="140"/>
      <c r="AG99" s="140"/>
    </row>
    <row r="100" spans="1:33" x14ac:dyDescent="0.25">
      <c r="A100" s="159"/>
      <c r="B100" s="159" t="s">
        <v>394</v>
      </c>
      <c r="C100" s="173">
        <v>2280308947</v>
      </c>
      <c r="D100" s="173">
        <v>1917623864.4400003</v>
      </c>
      <c r="E100" s="173">
        <v>0</v>
      </c>
      <c r="F100" s="173">
        <v>177581935.24000001</v>
      </c>
      <c r="G100" s="173">
        <v>168992164.91</v>
      </c>
      <c r="H100" s="173">
        <v>343052131.89999998</v>
      </c>
      <c r="I100" s="173">
        <v>0</v>
      </c>
      <c r="J100" s="173">
        <v>332555201.31999999</v>
      </c>
      <c r="K100" s="173">
        <v>73948875.230000004</v>
      </c>
      <c r="L100" s="173">
        <v>78781768.700000003</v>
      </c>
      <c r="M100" s="173">
        <v>72941270.040000007</v>
      </c>
      <c r="N100" s="173">
        <v>278381158.19</v>
      </c>
      <c r="O100" s="173">
        <v>252917334.50999999</v>
      </c>
      <c r="P100" s="173">
        <v>136517079.66</v>
      </c>
      <c r="Q100" s="173">
        <f t="shared" si="1"/>
        <v>1915668919.7</v>
      </c>
      <c r="S100" s="159"/>
      <c r="T100" s="159"/>
      <c r="U100" s="159"/>
      <c r="V100" s="159"/>
      <c r="W100" s="159"/>
      <c r="X100" s="159"/>
      <c r="Y100" s="159"/>
      <c r="Z100" s="159"/>
      <c r="AA100" s="159"/>
      <c r="AB100" s="159"/>
      <c r="AC100" s="159"/>
      <c r="AD100" s="159"/>
      <c r="AE100" s="159"/>
      <c r="AF100" s="140"/>
      <c r="AG100" s="140"/>
    </row>
    <row r="101" spans="1:33" s="67" customFormat="1" x14ac:dyDescent="0.25">
      <c r="A101" s="171"/>
      <c r="B101" s="171" t="s">
        <v>395</v>
      </c>
      <c r="C101" s="172">
        <v>192626132</v>
      </c>
      <c r="D101" s="172">
        <v>185311136.78</v>
      </c>
      <c r="E101" s="172">
        <v>1835481.09</v>
      </c>
      <c r="F101" s="172">
        <v>21470332.449999999</v>
      </c>
      <c r="G101" s="172">
        <v>2742873.79</v>
      </c>
      <c r="H101" s="172">
        <v>16426625.74</v>
      </c>
      <c r="I101" s="172">
        <v>14546448.869999999</v>
      </c>
      <c r="J101" s="172">
        <v>15015708.16</v>
      </c>
      <c r="K101" s="172">
        <v>15051575.210000001</v>
      </c>
      <c r="L101" s="172">
        <v>8039347.5700000003</v>
      </c>
      <c r="M101" s="172">
        <v>7668135.4000000004</v>
      </c>
      <c r="N101" s="172">
        <v>17470106.640000001</v>
      </c>
      <c r="O101" s="172">
        <v>4961725.9800000004</v>
      </c>
      <c r="P101" s="172">
        <v>4341184.03</v>
      </c>
      <c r="Q101" s="172">
        <f t="shared" si="1"/>
        <v>129569544.93000001</v>
      </c>
      <c r="R101"/>
      <c r="S101" s="159"/>
      <c r="T101" s="159"/>
      <c r="U101" s="159"/>
      <c r="V101" s="159"/>
      <c r="W101" s="159"/>
      <c r="X101" s="159"/>
      <c r="Y101" s="159"/>
      <c r="Z101" s="159"/>
      <c r="AA101" s="159"/>
      <c r="AB101" s="159"/>
      <c r="AC101" s="159"/>
      <c r="AD101" s="159"/>
      <c r="AE101" s="159"/>
      <c r="AF101" s="140"/>
      <c r="AG101" s="140"/>
    </row>
    <row r="102" spans="1:33" x14ac:dyDescent="0.25">
      <c r="A102" s="159"/>
      <c r="B102" s="159" t="s">
        <v>396</v>
      </c>
      <c r="C102" s="173">
        <v>192626132</v>
      </c>
      <c r="D102" s="173">
        <v>185311136.78</v>
      </c>
      <c r="E102" s="173">
        <v>1835481.09</v>
      </c>
      <c r="F102" s="173">
        <v>21470332.449999999</v>
      </c>
      <c r="G102" s="173">
        <v>2742873.79</v>
      </c>
      <c r="H102" s="173">
        <v>16426625.74</v>
      </c>
      <c r="I102" s="173">
        <v>14546448.869999999</v>
      </c>
      <c r="J102" s="173">
        <v>15015708.16</v>
      </c>
      <c r="K102" s="173">
        <v>15051575.210000001</v>
      </c>
      <c r="L102" s="173">
        <v>8039347.5700000003</v>
      </c>
      <c r="M102" s="173">
        <v>7668135.4000000004</v>
      </c>
      <c r="N102" s="173">
        <v>17470106.640000001</v>
      </c>
      <c r="O102" s="173">
        <v>4961725.9800000004</v>
      </c>
      <c r="P102" s="173">
        <v>4341184.03</v>
      </c>
      <c r="Q102" s="173">
        <f t="shared" si="1"/>
        <v>129569544.93000001</v>
      </c>
      <c r="S102" s="159"/>
      <c r="T102" s="159"/>
      <c r="U102" s="159"/>
      <c r="V102" s="159"/>
      <c r="W102" s="159"/>
      <c r="X102" s="159"/>
      <c r="Y102" s="159"/>
      <c r="Z102" s="159"/>
      <c r="AA102" s="159"/>
      <c r="AB102" s="159"/>
      <c r="AC102" s="159"/>
      <c r="AD102" s="159"/>
      <c r="AE102" s="159"/>
      <c r="AF102" s="140"/>
      <c r="AG102" s="140"/>
    </row>
    <row r="103" spans="1:33" s="67" customFormat="1" x14ac:dyDescent="0.25">
      <c r="A103" s="171"/>
      <c r="B103" s="171" t="s">
        <v>397</v>
      </c>
      <c r="C103" s="172">
        <v>79193688</v>
      </c>
      <c r="D103" s="172">
        <v>204915394.71000001</v>
      </c>
      <c r="E103" s="172">
        <v>2063942.56</v>
      </c>
      <c r="F103" s="172">
        <v>20887533.559999999</v>
      </c>
      <c r="G103" s="172">
        <v>2799770.46</v>
      </c>
      <c r="H103" s="172">
        <v>16091000.460000001</v>
      </c>
      <c r="I103" s="172">
        <v>18259101.120000001</v>
      </c>
      <c r="J103" s="172">
        <v>6631353.46</v>
      </c>
      <c r="K103" s="172">
        <v>51343527.740000002</v>
      </c>
      <c r="L103" s="172">
        <v>41668235.840000004</v>
      </c>
      <c r="M103" s="172">
        <v>18807545.859999999</v>
      </c>
      <c r="N103" s="172">
        <v>54762914.810000002</v>
      </c>
      <c r="O103" s="172">
        <v>3629505.2</v>
      </c>
      <c r="P103" s="172">
        <v>3870401.17</v>
      </c>
      <c r="Q103" s="172">
        <f t="shared" si="1"/>
        <v>240814832.23999998</v>
      </c>
      <c r="R103"/>
      <c r="S103" s="159"/>
      <c r="T103" s="159"/>
      <c r="U103" s="159"/>
      <c r="V103" s="159"/>
      <c r="W103" s="159"/>
      <c r="X103" s="159"/>
      <c r="Y103" s="159"/>
      <c r="Z103" s="159"/>
      <c r="AA103" s="159"/>
      <c r="AB103" s="159"/>
      <c r="AC103" s="159"/>
      <c r="AD103" s="159"/>
      <c r="AE103" s="159"/>
      <c r="AF103" s="140"/>
      <c r="AG103" s="140"/>
    </row>
    <row r="104" spans="1:33" x14ac:dyDescent="0.25">
      <c r="A104" s="159"/>
      <c r="B104" s="159" t="s">
        <v>398</v>
      </c>
      <c r="C104" s="173">
        <v>79193688</v>
      </c>
      <c r="D104" s="173">
        <v>204915394.71000001</v>
      </c>
      <c r="E104" s="173">
        <v>2063942.56</v>
      </c>
      <c r="F104" s="173">
        <v>20887533.559999999</v>
      </c>
      <c r="G104" s="173">
        <v>2799770.46</v>
      </c>
      <c r="H104" s="173">
        <v>16091000.460000001</v>
      </c>
      <c r="I104" s="173">
        <v>18259101.120000001</v>
      </c>
      <c r="J104" s="173">
        <v>6631353.46</v>
      </c>
      <c r="K104" s="173">
        <v>51343527.740000002</v>
      </c>
      <c r="L104" s="173">
        <v>41668235.840000004</v>
      </c>
      <c r="M104" s="173">
        <v>18807545.859999999</v>
      </c>
      <c r="N104" s="173">
        <v>54762914.810000002</v>
      </c>
      <c r="O104" s="173">
        <v>3629505.2</v>
      </c>
      <c r="P104" s="173">
        <v>3870401.17</v>
      </c>
      <c r="Q104" s="173">
        <f t="shared" si="1"/>
        <v>240814832.23999998</v>
      </c>
      <c r="S104" s="159"/>
      <c r="T104" s="159"/>
      <c r="U104" s="159"/>
      <c r="V104" s="159"/>
      <c r="W104" s="159"/>
      <c r="X104" s="159"/>
      <c r="Y104" s="159"/>
      <c r="Z104" s="159"/>
      <c r="AA104" s="159"/>
      <c r="AB104" s="159"/>
      <c r="AC104" s="159"/>
      <c r="AD104" s="159"/>
      <c r="AE104" s="159"/>
      <c r="AF104" s="140"/>
      <c r="AG104" s="140"/>
    </row>
    <row r="105" spans="1:33" s="67" customFormat="1" x14ac:dyDescent="0.25">
      <c r="A105" s="171"/>
      <c r="B105" s="171" t="s">
        <v>147</v>
      </c>
      <c r="C105" s="172">
        <v>4779648683</v>
      </c>
      <c r="D105" s="172">
        <v>3855656887.9599996</v>
      </c>
      <c r="E105" s="172">
        <v>18681765.760000002</v>
      </c>
      <c r="F105" s="172">
        <v>259177542.93000001</v>
      </c>
      <c r="G105" s="172">
        <v>224682269.22</v>
      </c>
      <c r="H105" s="172">
        <v>154982647.84</v>
      </c>
      <c r="I105" s="172">
        <v>115115394.91</v>
      </c>
      <c r="J105" s="172">
        <v>246050256.77000001</v>
      </c>
      <c r="K105" s="172">
        <v>265418138.69</v>
      </c>
      <c r="L105" s="172">
        <v>461393290.5</v>
      </c>
      <c r="M105" s="172">
        <v>180769170.19</v>
      </c>
      <c r="N105" s="172">
        <v>320063726.25999999</v>
      </c>
      <c r="O105" s="172">
        <v>304910782.56999999</v>
      </c>
      <c r="P105" s="172">
        <v>1099258261.46</v>
      </c>
      <c r="Q105" s="172">
        <f t="shared" si="1"/>
        <v>3650503247.0999999</v>
      </c>
      <c r="R105"/>
      <c r="S105" s="159"/>
      <c r="T105" s="159"/>
      <c r="U105" s="159"/>
      <c r="V105" s="159"/>
      <c r="W105" s="159"/>
      <c r="X105" s="159"/>
      <c r="Y105" s="159"/>
      <c r="Z105" s="159"/>
      <c r="AA105" s="159"/>
      <c r="AB105" s="159"/>
      <c r="AC105" s="159"/>
      <c r="AD105" s="159"/>
      <c r="AE105" s="159"/>
      <c r="AF105" s="140"/>
      <c r="AG105" s="140"/>
    </row>
    <row r="106" spans="1:33" s="67" customFormat="1" x14ac:dyDescent="0.25">
      <c r="A106" s="171"/>
      <c r="B106" s="171" t="s">
        <v>399</v>
      </c>
      <c r="C106" s="172">
        <v>3872186354</v>
      </c>
      <c r="D106" s="172">
        <v>3549379308.8299994</v>
      </c>
      <c r="E106" s="172">
        <v>14870598.52</v>
      </c>
      <c r="F106" s="172">
        <v>229368710.56999999</v>
      </c>
      <c r="G106" s="172">
        <v>194392652.59</v>
      </c>
      <c r="H106" s="172">
        <v>144857614.5</v>
      </c>
      <c r="I106" s="172">
        <v>95587728.870000005</v>
      </c>
      <c r="J106" s="172">
        <v>220967936.02000001</v>
      </c>
      <c r="K106" s="172">
        <v>248202734.41999999</v>
      </c>
      <c r="L106" s="172">
        <v>442510228.52999997</v>
      </c>
      <c r="M106" s="172">
        <v>167103162.58000001</v>
      </c>
      <c r="N106" s="172">
        <v>297554702.38</v>
      </c>
      <c r="O106" s="172">
        <v>289304589.32999998</v>
      </c>
      <c r="P106" s="172">
        <v>1048508737.7</v>
      </c>
      <c r="Q106" s="172">
        <f t="shared" si="1"/>
        <v>3393229396.0100002</v>
      </c>
      <c r="R106"/>
      <c r="S106" s="159"/>
      <c r="T106" s="159"/>
      <c r="U106" s="159"/>
      <c r="V106" s="159"/>
      <c r="W106" s="159"/>
      <c r="X106" s="159"/>
      <c r="Y106" s="159"/>
      <c r="Z106" s="159"/>
      <c r="AA106" s="159"/>
      <c r="AB106" s="159"/>
      <c r="AC106" s="159"/>
      <c r="AD106" s="159"/>
      <c r="AE106" s="159"/>
      <c r="AF106" s="140"/>
      <c r="AG106" s="140"/>
    </row>
    <row r="107" spans="1:33" x14ac:dyDescent="0.25">
      <c r="A107" s="159"/>
      <c r="B107" s="159" t="s">
        <v>400</v>
      </c>
      <c r="C107" s="173">
        <v>3872186354</v>
      </c>
      <c r="D107" s="173">
        <v>3549379308.8299994</v>
      </c>
      <c r="E107" s="173">
        <v>14870598.52</v>
      </c>
      <c r="F107" s="173">
        <v>229368710.56999999</v>
      </c>
      <c r="G107" s="173">
        <v>194392652.59</v>
      </c>
      <c r="H107" s="173">
        <v>144857614.5</v>
      </c>
      <c r="I107" s="173">
        <v>95587728.870000005</v>
      </c>
      <c r="J107" s="173">
        <v>220967936.02000001</v>
      </c>
      <c r="K107" s="173">
        <v>248202734.41999999</v>
      </c>
      <c r="L107" s="173">
        <v>442510228.52999997</v>
      </c>
      <c r="M107" s="173">
        <v>167103162.58000001</v>
      </c>
      <c r="N107" s="173">
        <v>297554702.38</v>
      </c>
      <c r="O107" s="173">
        <v>289304589.32999998</v>
      </c>
      <c r="P107" s="173">
        <v>1048508737.7</v>
      </c>
      <c r="Q107" s="173">
        <f t="shared" si="1"/>
        <v>3393229396.0100002</v>
      </c>
      <c r="S107" s="159"/>
      <c r="T107" s="159"/>
      <c r="U107" s="159"/>
      <c r="V107" s="159"/>
      <c r="W107" s="159"/>
      <c r="X107" s="159"/>
      <c r="Y107" s="159"/>
      <c r="Z107" s="159"/>
      <c r="AA107" s="159"/>
      <c r="AB107" s="159"/>
      <c r="AC107" s="159"/>
      <c r="AD107" s="159"/>
      <c r="AE107" s="159"/>
      <c r="AF107" s="140"/>
      <c r="AG107" s="140"/>
    </row>
    <row r="108" spans="1:33" s="67" customFormat="1" x14ac:dyDescent="0.25">
      <c r="A108" s="171"/>
      <c r="B108" s="171" t="s">
        <v>401</v>
      </c>
      <c r="C108" s="172">
        <v>907462329</v>
      </c>
      <c r="D108" s="172">
        <v>306277579.13</v>
      </c>
      <c r="E108" s="172">
        <v>3811167.24</v>
      </c>
      <c r="F108" s="172">
        <v>29808832.359999999</v>
      </c>
      <c r="G108" s="172">
        <v>30289616.629999999</v>
      </c>
      <c r="H108" s="172">
        <v>10125033.34</v>
      </c>
      <c r="I108" s="172">
        <v>19527666.039999999</v>
      </c>
      <c r="J108" s="172">
        <v>25082320.75</v>
      </c>
      <c r="K108" s="172">
        <v>17215404.27</v>
      </c>
      <c r="L108" s="172">
        <v>18883061.969999999</v>
      </c>
      <c r="M108" s="172">
        <v>13666007.609999999</v>
      </c>
      <c r="N108" s="172">
        <v>22509023.879999999</v>
      </c>
      <c r="O108" s="172">
        <v>15606193.24</v>
      </c>
      <c r="P108" s="172">
        <v>50749523.759999998</v>
      </c>
      <c r="Q108" s="172">
        <f t="shared" si="1"/>
        <v>257273851.09000003</v>
      </c>
      <c r="R108"/>
      <c r="S108" s="159"/>
      <c r="T108" s="159"/>
      <c r="U108" s="159"/>
      <c r="V108" s="159"/>
      <c r="W108" s="159"/>
      <c r="X108" s="159"/>
      <c r="Y108" s="159"/>
      <c r="Z108" s="159"/>
      <c r="AA108" s="159"/>
      <c r="AB108" s="159"/>
      <c r="AC108" s="159"/>
      <c r="AD108" s="159"/>
      <c r="AE108" s="159"/>
      <c r="AF108" s="140"/>
      <c r="AG108" s="140"/>
    </row>
    <row r="109" spans="1:33" x14ac:dyDescent="0.25">
      <c r="A109" s="159"/>
      <c r="B109" s="159" t="s">
        <v>402</v>
      </c>
      <c r="C109" s="173">
        <v>907462329</v>
      </c>
      <c r="D109" s="173">
        <v>306277579.13</v>
      </c>
      <c r="E109" s="173">
        <v>3811167.24</v>
      </c>
      <c r="F109" s="173">
        <v>29808832.359999999</v>
      </c>
      <c r="G109" s="173">
        <v>30289616.629999999</v>
      </c>
      <c r="H109" s="173">
        <v>10125033.34</v>
      </c>
      <c r="I109" s="173">
        <v>19527666.039999999</v>
      </c>
      <c r="J109" s="173">
        <v>25082320.75</v>
      </c>
      <c r="K109" s="173">
        <v>17215404.27</v>
      </c>
      <c r="L109" s="173">
        <v>18883061.969999999</v>
      </c>
      <c r="M109" s="173">
        <v>13666007.609999999</v>
      </c>
      <c r="N109" s="173">
        <v>22509023.879999999</v>
      </c>
      <c r="O109" s="173">
        <v>15606193.24</v>
      </c>
      <c r="P109" s="173">
        <v>50749523.759999998</v>
      </c>
      <c r="Q109" s="173">
        <f t="shared" si="1"/>
        <v>257273851.09000003</v>
      </c>
      <c r="S109" s="159"/>
      <c r="T109" s="159"/>
      <c r="U109" s="159"/>
      <c r="V109" s="159"/>
      <c r="W109" s="159"/>
      <c r="X109" s="159"/>
      <c r="Y109" s="159"/>
      <c r="Z109" s="159"/>
      <c r="AA109" s="159"/>
      <c r="AB109" s="159"/>
      <c r="AC109" s="159"/>
      <c r="AD109" s="159"/>
      <c r="AE109" s="159"/>
      <c r="AF109" s="140"/>
      <c r="AG109" s="140"/>
    </row>
    <row r="110" spans="1:33" s="67" customFormat="1" x14ac:dyDescent="0.25">
      <c r="A110" s="171"/>
      <c r="B110" s="171" t="s">
        <v>148</v>
      </c>
      <c r="C110" s="172">
        <v>3430592021</v>
      </c>
      <c r="D110" s="172">
        <v>2994412219.2700005</v>
      </c>
      <c r="E110" s="172">
        <v>70129207.420000002</v>
      </c>
      <c r="F110" s="172">
        <v>84601941.049999997</v>
      </c>
      <c r="G110" s="172">
        <v>152675645.25</v>
      </c>
      <c r="H110" s="172">
        <v>145675501.11000001</v>
      </c>
      <c r="I110" s="172">
        <v>185268403</v>
      </c>
      <c r="J110" s="172">
        <v>210543727.69</v>
      </c>
      <c r="K110" s="172">
        <v>155331481.50999999</v>
      </c>
      <c r="L110" s="172">
        <v>300691389.19</v>
      </c>
      <c r="M110" s="172">
        <v>318105178.06999999</v>
      </c>
      <c r="N110" s="172">
        <v>169203387.81</v>
      </c>
      <c r="O110" s="172">
        <v>343327426.86000001</v>
      </c>
      <c r="P110" s="172">
        <v>687261707.57000005</v>
      </c>
      <c r="Q110" s="172">
        <f t="shared" si="1"/>
        <v>2822814996.5300002</v>
      </c>
      <c r="R110"/>
      <c r="S110" s="159"/>
      <c r="T110" s="159"/>
      <c r="U110" s="159"/>
      <c r="V110" s="159"/>
      <c r="W110" s="159"/>
      <c r="X110" s="159"/>
      <c r="Y110" s="159"/>
      <c r="Z110" s="159"/>
      <c r="AA110" s="159"/>
      <c r="AB110" s="159"/>
      <c r="AC110" s="159"/>
      <c r="AD110" s="159"/>
      <c r="AE110" s="159"/>
      <c r="AF110" s="140"/>
      <c r="AG110" s="140"/>
    </row>
    <row r="111" spans="1:33" s="67" customFormat="1" x14ac:dyDescent="0.25">
      <c r="A111" s="171"/>
      <c r="B111" s="171" t="s">
        <v>403</v>
      </c>
      <c r="C111" s="172">
        <v>1867105726</v>
      </c>
      <c r="D111" s="172">
        <v>1968493118.1400001</v>
      </c>
      <c r="E111" s="172">
        <v>24063485.41</v>
      </c>
      <c r="F111" s="172">
        <v>32666203.07</v>
      </c>
      <c r="G111" s="172">
        <v>65059776.630000003</v>
      </c>
      <c r="H111" s="172">
        <v>63544917.259999998</v>
      </c>
      <c r="I111" s="172">
        <v>104245682.2</v>
      </c>
      <c r="J111" s="172">
        <v>137106720.87</v>
      </c>
      <c r="K111" s="172">
        <v>72030422.879999995</v>
      </c>
      <c r="L111" s="172">
        <v>209991635.50999999</v>
      </c>
      <c r="M111" s="172">
        <v>202689819.38</v>
      </c>
      <c r="N111" s="172">
        <v>85525777.640000001</v>
      </c>
      <c r="O111" s="172">
        <v>245598442.03</v>
      </c>
      <c r="P111" s="172">
        <v>586364854</v>
      </c>
      <c r="Q111" s="172">
        <f t="shared" si="1"/>
        <v>1828887736.8799999</v>
      </c>
      <c r="R111"/>
      <c r="S111" s="159"/>
      <c r="T111" s="159"/>
      <c r="U111" s="159"/>
      <c r="V111" s="159"/>
      <c r="W111" s="159"/>
      <c r="X111" s="159"/>
      <c r="Y111" s="159"/>
      <c r="Z111" s="159"/>
      <c r="AA111" s="159"/>
      <c r="AB111" s="159"/>
      <c r="AC111" s="159"/>
      <c r="AD111" s="159"/>
      <c r="AE111" s="159"/>
      <c r="AF111" s="140"/>
      <c r="AG111" s="140"/>
    </row>
    <row r="112" spans="1:33" x14ac:dyDescent="0.25">
      <c r="A112" s="159"/>
      <c r="B112" s="159" t="s">
        <v>404</v>
      </c>
      <c r="C112" s="173">
        <v>1867105726</v>
      </c>
      <c r="D112" s="173">
        <v>1968493118.1400001</v>
      </c>
      <c r="E112" s="173">
        <v>24063485.41</v>
      </c>
      <c r="F112" s="173">
        <v>32666203.07</v>
      </c>
      <c r="G112" s="173">
        <v>65059776.630000003</v>
      </c>
      <c r="H112" s="173">
        <v>63544917.259999998</v>
      </c>
      <c r="I112" s="173">
        <v>104245682.2</v>
      </c>
      <c r="J112" s="173">
        <v>137106720.87</v>
      </c>
      <c r="K112" s="173">
        <v>72030422.879999995</v>
      </c>
      <c r="L112" s="173">
        <v>209991635.50999999</v>
      </c>
      <c r="M112" s="173">
        <v>202689819.38</v>
      </c>
      <c r="N112" s="173">
        <v>85525777.640000001</v>
      </c>
      <c r="O112" s="173">
        <v>245598442.03</v>
      </c>
      <c r="P112" s="173">
        <v>586364854</v>
      </c>
      <c r="Q112" s="173">
        <f t="shared" si="1"/>
        <v>1828887736.8799999</v>
      </c>
      <c r="S112" s="159"/>
      <c r="T112" s="159"/>
      <c r="U112" s="159"/>
      <c r="V112" s="159"/>
      <c r="W112" s="159"/>
      <c r="X112" s="159"/>
      <c r="Y112" s="159"/>
      <c r="Z112" s="159"/>
      <c r="AA112" s="159"/>
      <c r="AB112" s="159"/>
      <c r="AC112" s="159"/>
      <c r="AD112" s="159"/>
      <c r="AE112" s="159"/>
      <c r="AF112" s="140"/>
      <c r="AG112" s="140"/>
    </row>
    <row r="113" spans="1:33" s="67" customFormat="1" x14ac:dyDescent="0.25">
      <c r="A113" s="171"/>
      <c r="B113" s="171" t="s">
        <v>405</v>
      </c>
      <c r="C113" s="172">
        <v>1560296295</v>
      </c>
      <c r="D113" s="172">
        <v>1025878101.1300001</v>
      </c>
      <c r="E113" s="172">
        <v>46065722.009999998</v>
      </c>
      <c r="F113" s="172">
        <v>51935737.979999997</v>
      </c>
      <c r="G113" s="172">
        <v>87615868.620000005</v>
      </c>
      <c r="H113" s="172">
        <v>82130583.849999994</v>
      </c>
      <c r="I113" s="172">
        <v>81022720.799999997</v>
      </c>
      <c r="J113" s="172">
        <v>73437006.819999993</v>
      </c>
      <c r="K113" s="172">
        <v>83301058.629999995</v>
      </c>
      <c r="L113" s="172">
        <v>90699753.680000007</v>
      </c>
      <c r="M113" s="172">
        <v>115415358.69</v>
      </c>
      <c r="N113" s="172">
        <v>83677610.170000002</v>
      </c>
      <c r="O113" s="172">
        <v>97728984.829999998</v>
      </c>
      <c r="P113" s="172">
        <v>100855953.56999999</v>
      </c>
      <c r="Q113" s="172">
        <f t="shared" si="1"/>
        <v>993886359.64999986</v>
      </c>
      <c r="R113"/>
      <c r="S113" s="159"/>
      <c r="T113" s="159"/>
      <c r="U113" s="159"/>
      <c r="V113" s="159"/>
      <c r="W113" s="159"/>
      <c r="X113" s="159"/>
      <c r="Y113" s="159"/>
      <c r="Z113" s="159"/>
      <c r="AA113" s="159"/>
      <c r="AB113" s="159"/>
      <c r="AC113" s="159"/>
      <c r="AD113" s="159"/>
      <c r="AE113" s="159"/>
      <c r="AF113" s="140"/>
      <c r="AG113" s="140"/>
    </row>
    <row r="114" spans="1:33" x14ac:dyDescent="0.25">
      <c r="A114" s="159"/>
      <c r="B114" s="159" t="s">
        <v>406</v>
      </c>
      <c r="C114" s="173">
        <v>675950304</v>
      </c>
      <c r="D114" s="173">
        <v>462564599.52000016</v>
      </c>
      <c r="E114" s="173">
        <v>15982600.76</v>
      </c>
      <c r="F114" s="173">
        <v>21804179.390000001</v>
      </c>
      <c r="G114" s="173">
        <v>48336102.829999998</v>
      </c>
      <c r="H114" s="173">
        <v>34006848.780000001</v>
      </c>
      <c r="I114" s="173">
        <v>32293360.68</v>
      </c>
      <c r="J114" s="173">
        <v>40477391.18</v>
      </c>
      <c r="K114" s="173">
        <v>34647568.270000003</v>
      </c>
      <c r="L114" s="173">
        <v>34490615.25</v>
      </c>
      <c r="M114" s="173">
        <v>56493429.009999998</v>
      </c>
      <c r="N114" s="173">
        <v>33973741.009999998</v>
      </c>
      <c r="O114" s="173">
        <v>35822782.990000002</v>
      </c>
      <c r="P114" s="173">
        <v>43897485.18</v>
      </c>
      <c r="Q114" s="173">
        <f t="shared" si="1"/>
        <v>432226105.33000004</v>
      </c>
      <c r="S114" s="159"/>
      <c r="T114" s="159"/>
      <c r="U114" s="159"/>
      <c r="V114" s="159"/>
      <c r="W114" s="159"/>
      <c r="X114" s="159"/>
      <c r="Y114" s="159"/>
      <c r="Z114" s="159"/>
      <c r="AA114" s="159"/>
      <c r="AB114" s="159"/>
      <c r="AC114" s="159"/>
      <c r="AD114" s="159"/>
      <c r="AE114" s="159"/>
      <c r="AF114" s="140"/>
      <c r="AG114" s="140"/>
    </row>
    <row r="115" spans="1:33" x14ac:dyDescent="0.25">
      <c r="A115" s="159"/>
      <c r="B115" s="159" t="s">
        <v>407</v>
      </c>
      <c r="C115" s="173">
        <v>884345991</v>
      </c>
      <c r="D115" s="173">
        <v>563313501.61000001</v>
      </c>
      <c r="E115" s="173">
        <v>30083121.25</v>
      </c>
      <c r="F115" s="173">
        <v>30131558.59</v>
      </c>
      <c r="G115" s="173">
        <v>39279765.789999999</v>
      </c>
      <c r="H115" s="173">
        <v>48123735.07</v>
      </c>
      <c r="I115" s="173">
        <v>48729360.119999997</v>
      </c>
      <c r="J115" s="173">
        <v>32959615.640000001</v>
      </c>
      <c r="K115" s="173">
        <v>48653490.359999999</v>
      </c>
      <c r="L115" s="173">
        <v>56209138.43</v>
      </c>
      <c r="M115" s="173">
        <v>58921929.68</v>
      </c>
      <c r="N115" s="173">
        <v>49703869.159999996</v>
      </c>
      <c r="O115" s="173">
        <v>61906201.840000004</v>
      </c>
      <c r="P115" s="173">
        <v>56958468.390000001</v>
      </c>
      <c r="Q115" s="173">
        <f t="shared" si="1"/>
        <v>561660254.32000005</v>
      </c>
      <c r="S115" s="159"/>
      <c r="T115" s="159"/>
      <c r="U115" s="159"/>
      <c r="V115" s="159"/>
      <c r="W115" s="159"/>
      <c r="X115" s="159"/>
      <c r="Y115" s="159"/>
      <c r="Z115" s="159"/>
      <c r="AA115" s="159"/>
      <c r="AB115" s="159"/>
      <c r="AC115" s="159"/>
      <c r="AD115" s="159"/>
      <c r="AE115" s="159"/>
      <c r="AF115" s="140"/>
      <c r="AG115" s="140"/>
    </row>
    <row r="116" spans="1:33" s="67" customFormat="1" x14ac:dyDescent="0.25">
      <c r="A116" s="171"/>
      <c r="B116" s="171" t="s">
        <v>408</v>
      </c>
      <c r="C116" s="172">
        <v>3190000</v>
      </c>
      <c r="D116" s="172">
        <v>41000</v>
      </c>
      <c r="E116" s="172">
        <v>0</v>
      </c>
      <c r="F116" s="172">
        <v>0</v>
      </c>
      <c r="G116" s="172">
        <v>0</v>
      </c>
      <c r="H116" s="172">
        <v>0</v>
      </c>
      <c r="I116" s="172">
        <v>0</v>
      </c>
      <c r="J116" s="172">
        <v>0</v>
      </c>
      <c r="K116" s="172">
        <v>0</v>
      </c>
      <c r="L116" s="172">
        <v>0</v>
      </c>
      <c r="M116" s="172">
        <v>0</v>
      </c>
      <c r="N116" s="172">
        <v>0</v>
      </c>
      <c r="O116" s="172">
        <v>0</v>
      </c>
      <c r="P116" s="172">
        <v>40900</v>
      </c>
      <c r="Q116" s="172">
        <f t="shared" si="1"/>
        <v>40900</v>
      </c>
      <c r="R116"/>
      <c r="S116" s="159"/>
      <c r="T116" s="159"/>
      <c r="U116" s="159"/>
      <c r="V116" s="159"/>
      <c r="W116" s="159"/>
      <c r="X116" s="159"/>
      <c r="Y116" s="159"/>
      <c r="Z116" s="159"/>
      <c r="AA116" s="159"/>
      <c r="AB116" s="159"/>
      <c r="AC116" s="159"/>
      <c r="AD116" s="159"/>
      <c r="AE116" s="159"/>
      <c r="AF116" s="140"/>
      <c r="AG116" s="140"/>
    </row>
    <row r="117" spans="1:33" x14ac:dyDescent="0.25">
      <c r="A117" s="159"/>
      <c r="B117" s="159" t="s">
        <v>409</v>
      </c>
      <c r="C117" s="173">
        <v>3190000</v>
      </c>
      <c r="D117" s="173">
        <v>41000</v>
      </c>
      <c r="E117" s="173">
        <v>0</v>
      </c>
      <c r="F117" s="173">
        <v>0</v>
      </c>
      <c r="G117" s="173">
        <v>0</v>
      </c>
      <c r="H117" s="173">
        <v>0</v>
      </c>
      <c r="I117" s="173">
        <v>0</v>
      </c>
      <c r="J117" s="173">
        <v>0</v>
      </c>
      <c r="K117" s="173">
        <v>0</v>
      </c>
      <c r="L117" s="173">
        <v>0</v>
      </c>
      <c r="M117" s="173">
        <v>0</v>
      </c>
      <c r="N117" s="173">
        <v>0</v>
      </c>
      <c r="O117" s="173">
        <v>0</v>
      </c>
      <c r="P117" s="173">
        <v>40900</v>
      </c>
      <c r="Q117" s="173">
        <f t="shared" si="1"/>
        <v>40900</v>
      </c>
      <c r="S117" s="159"/>
      <c r="T117" s="159"/>
      <c r="U117" s="159"/>
      <c r="V117" s="159"/>
      <c r="W117" s="159"/>
      <c r="X117" s="159"/>
      <c r="Y117" s="159"/>
      <c r="Z117" s="159"/>
      <c r="AA117" s="159"/>
      <c r="AB117" s="159"/>
      <c r="AC117" s="159"/>
      <c r="AD117" s="159"/>
      <c r="AE117" s="159"/>
      <c r="AF117" s="140"/>
      <c r="AG117" s="140"/>
    </row>
    <row r="118" spans="1:33" s="67" customFormat="1" x14ac:dyDescent="0.25">
      <c r="A118" s="171"/>
      <c r="B118" s="171" t="s">
        <v>149</v>
      </c>
      <c r="C118" s="172">
        <v>1584584647</v>
      </c>
      <c r="D118" s="172">
        <v>584090725.07000005</v>
      </c>
      <c r="E118" s="172">
        <v>5538662.54</v>
      </c>
      <c r="F118" s="172">
        <v>14835529.640000001</v>
      </c>
      <c r="G118" s="172">
        <v>54287055.119999997</v>
      </c>
      <c r="H118" s="172">
        <v>28955438.09</v>
      </c>
      <c r="I118" s="172">
        <v>26706247.43</v>
      </c>
      <c r="J118" s="172">
        <v>34854645.990000002</v>
      </c>
      <c r="K118" s="172">
        <v>39267522.409999996</v>
      </c>
      <c r="L118" s="172">
        <v>39063783.390000001</v>
      </c>
      <c r="M118" s="172">
        <v>48037197.200000003</v>
      </c>
      <c r="N118" s="172">
        <v>33436942.030000001</v>
      </c>
      <c r="O118" s="172">
        <v>35859812.469999999</v>
      </c>
      <c r="P118" s="172">
        <v>161420732.44</v>
      </c>
      <c r="Q118" s="172">
        <f t="shared" si="1"/>
        <v>522263568.75000006</v>
      </c>
      <c r="R118"/>
      <c r="S118" s="159"/>
      <c r="T118" s="159"/>
      <c r="U118" s="159"/>
      <c r="V118" s="159"/>
      <c r="W118" s="159"/>
      <c r="X118" s="159"/>
      <c r="Y118" s="159"/>
      <c r="Z118" s="159"/>
      <c r="AA118" s="159"/>
      <c r="AB118" s="159"/>
      <c r="AC118" s="159"/>
      <c r="AD118" s="159"/>
      <c r="AE118" s="159"/>
    </row>
    <row r="119" spans="1:33" s="67" customFormat="1" x14ac:dyDescent="0.25">
      <c r="A119" s="171"/>
      <c r="B119" s="171" t="s">
        <v>410</v>
      </c>
      <c r="C119" s="172">
        <v>1336158395</v>
      </c>
      <c r="D119" s="172">
        <v>465857635.59000003</v>
      </c>
      <c r="E119" s="172">
        <v>5033120.5599999996</v>
      </c>
      <c r="F119" s="172">
        <v>11901548.18</v>
      </c>
      <c r="G119" s="172">
        <v>48771656.530000001</v>
      </c>
      <c r="H119" s="172">
        <v>26452815.489999998</v>
      </c>
      <c r="I119" s="172">
        <v>22353208.68</v>
      </c>
      <c r="J119" s="172">
        <v>30419368.390000001</v>
      </c>
      <c r="K119" s="172">
        <v>34054991.25</v>
      </c>
      <c r="L119" s="172">
        <v>34556526.280000001</v>
      </c>
      <c r="M119" s="172">
        <v>38611594.68</v>
      </c>
      <c r="N119" s="172">
        <v>23598279.350000001</v>
      </c>
      <c r="O119" s="172">
        <v>25889063.809999999</v>
      </c>
      <c r="P119" s="172">
        <v>133836726.65000001</v>
      </c>
      <c r="Q119" s="172">
        <f t="shared" si="1"/>
        <v>435478899.85000002</v>
      </c>
      <c r="R119"/>
      <c r="S119" s="159"/>
      <c r="T119" s="159"/>
      <c r="U119" s="159"/>
      <c r="V119" s="159"/>
      <c r="W119" s="159"/>
      <c r="X119" s="159"/>
      <c r="Y119" s="159"/>
      <c r="Z119" s="159"/>
      <c r="AA119" s="159"/>
      <c r="AB119" s="159"/>
      <c r="AC119" s="159"/>
      <c r="AD119" s="159"/>
      <c r="AE119" s="159"/>
    </row>
    <row r="120" spans="1:33" x14ac:dyDescent="0.25">
      <c r="A120" s="159"/>
      <c r="B120" s="159" t="s">
        <v>411</v>
      </c>
      <c r="C120" s="173">
        <v>1336158395</v>
      </c>
      <c r="D120" s="173">
        <v>465857635.59000003</v>
      </c>
      <c r="E120" s="173">
        <v>5033120.5599999996</v>
      </c>
      <c r="F120" s="173">
        <v>11901548.18</v>
      </c>
      <c r="G120" s="173">
        <v>48771656.530000001</v>
      </c>
      <c r="H120" s="173">
        <v>26452815.489999998</v>
      </c>
      <c r="I120" s="173">
        <v>22353208.68</v>
      </c>
      <c r="J120" s="173">
        <v>30419368.390000001</v>
      </c>
      <c r="K120" s="173">
        <v>34054991.25</v>
      </c>
      <c r="L120" s="173">
        <v>34556526.280000001</v>
      </c>
      <c r="M120" s="173">
        <v>38611594.68</v>
      </c>
      <c r="N120" s="173">
        <v>23598279.350000001</v>
      </c>
      <c r="O120" s="173">
        <v>25889063.809999999</v>
      </c>
      <c r="P120" s="173">
        <v>133836726.65000001</v>
      </c>
      <c r="Q120" s="173">
        <f t="shared" si="1"/>
        <v>435478899.85000002</v>
      </c>
      <c r="S120" s="159"/>
      <c r="T120" s="159"/>
      <c r="U120" s="159"/>
      <c r="V120" s="159"/>
      <c r="W120" s="159"/>
      <c r="X120" s="159"/>
      <c r="Y120" s="159"/>
      <c r="Z120" s="159"/>
      <c r="AA120" s="159"/>
      <c r="AB120" s="159"/>
      <c r="AC120" s="159"/>
      <c r="AD120" s="159"/>
      <c r="AE120" s="159"/>
    </row>
    <row r="121" spans="1:33" s="67" customFormat="1" x14ac:dyDescent="0.25">
      <c r="A121" s="171"/>
      <c r="B121" s="171" t="s">
        <v>412</v>
      </c>
      <c r="C121" s="172">
        <v>195147047</v>
      </c>
      <c r="D121" s="172">
        <v>36903779.020000011</v>
      </c>
      <c r="E121" s="172">
        <v>411391.74</v>
      </c>
      <c r="F121" s="172">
        <v>2386101.06</v>
      </c>
      <c r="G121" s="172">
        <v>4165895.54</v>
      </c>
      <c r="H121" s="172">
        <v>1898104.42</v>
      </c>
      <c r="I121" s="172">
        <v>1580828.56</v>
      </c>
      <c r="J121" s="172">
        <v>3266238.8</v>
      </c>
      <c r="K121" s="172">
        <v>4222444.83</v>
      </c>
      <c r="L121" s="172">
        <v>2953017.43</v>
      </c>
      <c r="M121" s="172">
        <v>1953204.38</v>
      </c>
      <c r="N121" s="172">
        <v>3882530.95</v>
      </c>
      <c r="O121" s="172">
        <v>7785645.5499999998</v>
      </c>
      <c r="P121" s="172">
        <v>13417998.51</v>
      </c>
      <c r="Q121" s="172">
        <f t="shared" si="1"/>
        <v>47923401.769999996</v>
      </c>
      <c r="R121"/>
      <c r="S121" s="159"/>
      <c r="T121" s="159"/>
      <c r="U121" s="159"/>
      <c r="V121" s="159"/>
      <c r="W121" s="159"/>
      <c r="X121" s="159"/>
      <c r="Y121" s="159"/>
      <c r="Z121" s="159"/>
      <c r="AA121" s="159"/>
      <c r="AB121" s="159"/>
      <c r="AC121" s="159"/>
      <c r="AD121" s="159"/>
      <c r="AE121" s="159"/>
    </row>
    <row r="122" spans="1:33" x14ac:dyDescent="0.25">
      <c r="A122" s="159"/>
      <c r="B122" s="159" t="s">
        <v>413</v>
      </c>
      <c r="C122" s="173">
        <v>195147047</v>
      </c>
      <c r="D122" s="173">
        <v>36903779.020000011</v>
      </c>
      <c r="E122" s="173">
        <v>411391.74</v>
      </c>
      <c r="F122" s="173">
        <v>2386101.06</v>
      </c>
      <c r="G122" s="173">
        <v>4165895.54</v>
      </c>
      <c r="H122" s="173">
        <v>1898104.42</v>
      </c>
      <c r="I122" s="173">
        <v>1580828.56</v>
      </c>
      <c r="J122" s="173">
        <v>3266238.8</v>
      </c>
      <c r="K122" s="173">
        <v>4222444.83</v>
      </c>
      <c r="L122" s="173">
        <v>2953017.43</v>
      </c>
      <c r="M122" s="173">
        <v>1953204.38</v>
      </c>
      <c r="N122" s="173">
        <v>3882530.95</v>
      </c>
      <c r="O122" s="173">
        <v>7785645.5499999998</v>
      </c>
      <c r="P122" s="173">
        <v>13417998.51</v>
      </c>
      <c r="Q122" s="173">
        <f t="shared" si="1"/>
        <v>47923401.769999996</v>
      </c>
      <c r="S122" s="159"/>
      <c r="T122" s="159"/>
      <c r="U122" s="159"/>
      <c r="V122" s="159"/>
      <c r="W122" s="159"/>
      <c r="X122" s="159"/>
      <c r="Y122" s="159"/>
      <c r="Z122" s="159"/>
      <c r="AA122" s="159"/>
      <c r="AB122" s="159"/>
      <c r="AC122" s="159"/>
      <c r="AD122" s="159"/>
      <c r="AE122" s="159"/>
    </row>
    <row r="123" spans="1:33" s="67" customFormat="1" x14ac:dyDescent="0.25">
      <c r="A123" s="171"/>
      <c r="B123" s="171" t="s">
        <v>414</v>
      </c>
      <c r="C123" s="172">
        <v>25577000</v>
      </c>
      <c r="D123" s="172">
        <v>22090066.759999994</v>
      </c>
      <c r="E123" s="172">
        <v>8333.33</v>
      </c>
      <c r="F123" s="172">
        <v>51382.07</v>
      </c>
      <c r="G123" s="172">
        <v>912792.19</v>
      </c>
      <c r="H123" s="172">
        <v>54165.71</v>
      </c>
      <c r="I123" s="172">
        <v>1759268.48</v>
      </c>
      <c r="J123" s="172">
        <v>105933.33</v>
      </c>
      <c r="K123" s="172">
        <v>191662.85</v>
      </c>
      <c r="L123" s="172">
        <v>191929.9</v>
      </c>
      <c r="M123" s="172">
        <v>4780050.97</v>
      </c>
      <c r="N123" s="172">
        <v>3729937.88</v>
      </c>
      <c r="O123" s="172">
        <v>488578.4</v>
      </c>
      <c r="P123" s="172">
        <v>9504190.3599999994</v>
      </c>
      <c r="Q123" s="172">
        <f t="shared" si="1"/>
        <v>21778225.469999999</v>
      </c>
      <c r="R123"/>
      <c r="S123" s="159"/>
      <c r="T123" s="159"/>
      <c r="U123" s="159"/>
      <c r="V123" s="159"/>
      <c r="W123" s="159"/>
      <c r="X123" s="159"/>
      <c r="Y123" s="159"/>
      <c r="Z123" s="159"/>
      <c r="AA123" s="159"/>
      <c r="AB123" s="159"/>
      <c r="AC123" s="159"/>
      <c r="AD123" s="159"/>
      <c r="AE123" s="159"/>
    </row>
    <row r="124" spans="1:33" x14ac:dyDescent="0.25">
      <c r="A124" s="159"/>
      <c r="B124" s="159" t="s">
        <v>415</v>
      </c>
      <c r="C124" s="173">
        <v>17232000</v>
      </c>
      <c r="D124" s="173">
        <v>20524437.349999994</v>
      </c>
      <c r="E124" s="173">
        <v>8333.33</v>
      </c>
      <c r="F124" s="173">
        <v>51382.07</v>
      </c>
      <c r="G124" s="173">
        <v>912792.19</v>
      </c>
      <c r="H124" s="173">
        <v>54165.71</v>
      </c>
      <c r="I124" s="173">
        <v>1475615.27</v>
      </c>
      <c r="J124" s="173">
        <v>105933.33</v>
      </c>
      <c r="K124" s="173">
        <v>191662.85</v>
      </c>
      <c r="L124" s="173">
        <v>191929.9</v>
      </c>
      <c r="M124" s="173">
        <v>4780050.97</v>
      </c>
      <c r="N124" s="173">
        <v>3729937.88</v>
      </c>
      <c r="O124" s="173">
        <v>417778.4</v>
      </c>
      <c r="P124" s="173">
        <v>8348965.1600000001</v>
      </c>
      <c r="Q124" s="173">
        <f t="shared" si="1"/>
        <v>20268547.060000002</v>
      </c>
      <c r="S124" s="159"/>
      <c r="T124" s="159"/>
      <c r="U124" s="159"/>
      <c r="V124" s="159"/>
      <c r="W124" s="159"/>
      <c r="X124" s="159"/>
      <c r="Y124" s="159"/>
      <c r="Z124" s="159"/>
      <c r="AA124" s="159"/>
      <c r="AB124" s="159"/>
      <c r="AC124" s="159"/>
      <c r="AD124" s="159"/>
      <c r="AE124" s="159"/>
    </row>
    <row r="125" spans="1:33" x14ac:dyDescent="0.25">
      <c r="A125" s="159"/>
      <c r="B125" s="159" t="s">
        <v>416</v>
      </c>
      <c r="C125" s="173">
        <v>8345000</v>
      </c>
      <c r="D125" s="173">
        <v>1565629.41</v>
      </c>
      <c r="E125" s="173">
        <v>0</v>
      </c>
      <c r="F125" s="173">
        <v>0</v>
      </c>
      <c r="G125" s="173">
        <v>0</v>
      </c>
      <c r="H125" s="173">
        <v>0</v>
      </c>
      <c r="I125" s="173">
        <v>283653.21000000002</v>
      </c>
      <c r="J125" s="173">
        <v>0</v>
      </c>
      <c r="K125" s="173">
        <v>0</v>
      </c>
      <c r="L125" s="173">
        <v>0</v>
      </c>
      <c r="M125" s="173">
        <v>0</v>
      </c>
      <c r="N125" s="173">
        <v>0</v>
      </c>
      <c r="O125" s="173">
        <v>70800</v>
      </c>
      <c r="P125" s="173">
        <v>1155225.2</v>
      </c>
      <c r="Q125" s="173">
        <f t="shared" si="1"/>
        <v>1509678.41</v>
      </c>
      <c r="S125" s="159"/>
      <c r="T125" s="159"/>
      <c r="U125" s="159"/>
      <c r="V125" s="159"/>
      <c r="W125" s="159"/>
      <c r="X125" s="159"/>
      <c r="Y125" s="159"/>
      <c r="Z125" s="159"/>
      <c r="AA125" s="159"/>
      <c r="AB125" s="159"/>
      <c r="AC125" s="159"/>
      <c r="AD125" s="159"/>
      <c r="AE125" s="159"/>
    </row>
    <row r="126" spans="1:33" s="67" customFormat="1" x14ac:dyDescent="0.25">
      <c r="A126" s="171"/>
      <c r="B126" s="171" t="s">
        <v>417</v>
      </c>
      <c r="C126" s="172">
        <v>27702205</v>
      </c>
      <c r="D126" s="172">
        <v>59239243.699999988</v>
      </c>
      <c r="E126" s="172">
        <v>85816.91</v>
      </c>
      <c r="F126" s="172">
        <v>496498.33</v>
      </c>
      <c r="G126" s="172">
        <v>436710.86</v>
      </c>
      <c r="H126" s="172">
        <v>550352.47</v>
      </c>
      <c r="I126" s="172">
        <v>1012941.71</v>
      </c>
      <c r="J126" s="172">
        <v>1063105.47</v>
      </c>
      <c r="K126" s="172">
        <v>798423.48</v>
      </c>
      <c r="L126" s="172">
        <v>1362309.78</v>
      </c>
      <c r="M126" s="172">
        <v>2692347.17</v>
      </c>
      <c r="N126" s="172">
        <v>2226193.85</v>
      </c>
      <c r="O126" s="172">
        <v>1696524.71</v>
      </c>
      <c r="P126" s="172">
        <v>4661816.92</v>
      </c>
      <c r="Q126" s="172">
        <f t="shared" si="1"/>
        <v>17083041.659999996</v>
      </c>
      <c r="R126"/>
      <c r="S126" s="159"/>
      <c r="T126" s="159"/>
      <c r="U126" s="159"/>
      <c r="V126" s="159"/>
      <c r="W126" s="159"/>
      <c r="X126" s="159"/>
      <c r="Y126" s="159"/>
      <c r="Z126" s="159"/>
      <c r="AA126" s="159"/>
      <c r="AB126" s="159"/>
      <c r="AC126" s="159"/>
      <c r="AD126" s="159"/>
      <c r="AE126" s="159"/>
    </row>
    <row r="127" spans="1:33" x14ac:dyDescent="0.25">
      <c r="A127" s="159"/>
      <c r="B127" s="159" t="s">
        <v>418</v>
      </c>
      <c r="C127" s="173">
        <v>27702205</v>
      </c>
      <c r="D127" s="173">
        <v>59239243.699999988</v>
      </c>
      <c r="E127" s="173">
        <v>85816.91</v>
      </c>
      <c r="F127" s="173">
        <v>496498.33</v>
      </c>
      <c r="G127" s="173">
        <v>436710.86</v>
      </c>
      <c r="H127" s="173">
        <v>550352.47</v>
      </c>
      <c r="I127" s="173">
        <v>1012941.71</v>
      </c>
      <c r="J127" s="173">
        <v>1063105.47</v>
      </c>
      <c r="K127" s="173">
        <v>798423.48</v>
      </c>
      <c r="L127" s="173">
        <v>1362309.78</v>
      </c>
      <c r="M127" s="173">
        <v>2692347.17</v>
      </c>
      <c r="N127" s="173">
        <v>2226193.85</v>
      </c>
      <c r="O127" s="173">
        <v>1696524.71</v>
      </c>
      <c r="P127" s="173">
        <v>4661816.92</v>
      </c>
      <c r="Q127" s="173">
        <f t="shared" si="1"/>
        <v>17083041.659999996</v>
      </c>
      <c r="S127" s="159"/>
      <c r="T127" s="159"/>
      <c r="U127" s="159"/>
      <c r="V127" s="159"/>
      <c r="W127" s="159"/>
      <c r="X127" s="159"/>
      <c r="Y127" s="159"/>
      <c r="Z127" s="159"/>
      <c r="AA127" s="159"/>
      <c r="AB127" s="159"/>
      <c r="AC127" s="159"/>
      <c r="AD127" s="159"/>
      <c r="AE127" s="159"/>
    </row>
    <row r="128" spans="1:33" s="67" customFormat="1" x14ac:dyDescent="0.25">
      <c r="A128" s="171"/>
      <c r="B128" s="171" t="s">
        <v>150</v>
      </c>
      <c r="C128" s="172">
        <v>4701296059</v>
      </c>
      <c r="D128" s="172">
        <v>5334070529.5200005</v>
      </c>
      <c r="E128" s="172">
        <v>223300905.00999999</v>
      </c>
      <c r="F128" s="172">
        <v>304369656.95999998</v>
      </c>
      <c r="G128" s="172">
        <v>390674603.67000002</v>
      </c>
      <c r="H128" s="172">
        <v>298313244.42000002</v>
      </c>
      <c r="I128" s="172">
        <v>275373748.27999997</v>
      </c>
      <c r="J128" s="172">
        <v>342360550.44999999</v>
      </c>
      <c r="K128" s="172">
        <v>368858711.24000001</v>
      </c>
      <c r="L128" s="172">
        <v>468061263.35000002</v>
      </c>
      <c r="M128" s="172">
        <v>534549444.63</v>
      </c>
      <c r="N128" s="172">
        <v>487683102.63</v>
      </c>
      <c r="O128" s="172">
        <v>465548417.88999999</v>
      </c>
      <c r="P128" s="172">
        <v>936468077.33000004</v>
      </c>
      <c r="Q128" s="172">
        <f t="shared" si="1"/>
        <v>5095561725.8599997</v>
      </c>
      <c r="R128"/>
      <c r="S128" s="159"/>
      <c r="T128" s="159"/>
      <c r="U128" s="159"/>
      <c r="V128" s="159"/>
      <c r="W128" s="159"/>
      <c r="X128" s="159"/>
      <c r="Y128" s="159"/>
      <c r="Z128" s="159"/>
      <c r="AA128" s="159"/>
      <c r="AB128" s="159"/>
      <c r="AC128" s="159"/>
      <c r="AD128" s="159"/>
      <c r="AE128" s="159"/>
    </row>
    <row r="129" spans="1:31" s="67" customFormat="1" x14ac:dyDescent="0.25">
      <c r="A129" s="171"/>
      <c r="B129" s="171" t="s">
        <v>419</v>
      </c>
      <c r="C129" s="172">
        <v>3820417502</v>
      </c>
      <c r="D129" s="172">
        <v>3570748424.4300003</v>
      </c>
      <c r="E129" s="172">
        <v>192793478.19999999</v>
      </c>
      <c r="F129" s="172">
        <v>245483224.61000001</v>
      </c>
      <c r="G129" s="172">
        <v>293324311.76999998</v>
      </c>
      <c r="H129" s="172">
        <v>224380691.19</v>
      </c>
      <c r="I129" s="172">
        <v>213899425.22999999</v>
      </c>
      <c r="J129" s="172">
        <v>226803102.13</v>
      </c>
      <c r="K129" s="172">
        <v>302144356.63999999</v>
      </c>
      <c r="L129" s="172">
        <v>368091115.31999999</v>
      </c>
      <c r="M129" s="172">
        <v>295212423.29000002</v>
      </c>
      <c r="N129" s="172">
        <v>355602829.16000003</v>
      </c>
      <c r="O129" s="172">
        <v>262619943.61000001</v>
      </c>
      <c r="P129" s="172">
        <v>502569812.11000001</v>
      </c>
      <c r="Q129" s="172">
        <f t="shared" si="1"/>
        <v>3482924713.2600002</v>
      </c>
      <c r="R129"/>
      <c r="S129" s="159"/>
      <c r="T129" s="159"/>
      <c r="U129" s="159"/>
      <c r="V129" s="159"/>
      <c r="W129" s="159"/>
      <c r="X129" s="159"/>
      <c r="Y129" s="159"/>
      <c r="Z129" s="159"/>
      <c r="AA129" s="159"/>
      <c r="AB129" s="159"/>
      <c r="AC129" s="159"/>
      <c r="AD129" s="159"/>
      <c r="AE129" s="159"/>
    </row>
    <row r="130" spans="1:31" x14ac:dyDescent="0.25">
      <c r="A130" s="159"/>
      <c r="B130" s="159" t="s">
        <v>420</v>
      </c>
      <c r="C130" s="173">
        <v>3820417502</v>
      </c>
      <c r="D130" s="173">
        <v>3570748424.4300003</v>
      </c>
      <c r="E130" s="173">
        <v>192793478.19999999</v>
      </c>
      <c r="F130" s="173">
        <v>245483224.61000001</v>
      </c>
      <c r="G130" s="173">
        <v>293324311.76999998</v>
      </c>
      <c r="H130" s="173">
        <v>224380691.19</v>
      </c>
      <c r="I130" s="173">
        <v>213899425.22999999</v>
      </c>
      <c r="J130" s="173">
        <v>226803102.13</v>
      </c>
      <c r="K130" s="173">
        <v>302144356.63999999</v>
      </c>
      <c r="L130" s="173">
        <v>368091115.31999999</v>
      </c>
      <c r="M130" s="173">
        <v>295212423.29000002</v>
      </c>
      <c r="N130" s="173">
        <v>355602829.16000003</v>
      </c>
      <c r="O130" s="173">
        <v>262619943.61000001</v>
      </c>
      <c r="P130" s="173">
        <v>502569812.11000001</v>
      </c>
      <c r="Q130" s="173">
        <f t="shared" si="1"/>
        <v>3482924713.2600002</v>
      </c>
      <c r="S130" s="159"/>
      <c r="T130" s="159"/>
      <c r="U130" s="159"/>
      <c r="V130" s="159"/>
      <c r="W130" s="159"/>
      <c r="X130" s="159"/>
      <c r="Y130" s="159"/>
      <c r="Z130" s="159"/>
      <c r="AA130" s="159"/>
      <c r="AB130" s="159"/>
      <c r="AC130" s="159"/>
      <c r="AD130" s="159"/>
      <c r="AE130" s="159"/>
    </row>
    <row r="131" spans="1:31" s="67" customFormat="1" x14ac:dyDescent="0.25">
      <c r="A131" s="171"/>
      <c r="B131" s="171" t="s">
        <v>421</v>
      </c>
      <c r="C131" s="172">
        <v>3804524</v>
      </c>
      <c r="D131" s="172">
        <v>1138829.25</v>
      </c>
      <c r="E131" s="172">
        <v>9460.16</v>
      </c>
      <c r="F131" s="172">
        <v>9460.16</v>
      </c>
      <c r="G131" s="172">
        <v>44364.56</v>
      </c>
      <c r="H131" s="172">
        <v>9460.16</v>
      </c>
      <c r="I131" s="172">
        <v>9460.16</v>
      </c>
      <c r="J131" s="172">
        <v>9460.16</v>
      </c>
      <c r="K131" s="172">
        <v>9460.16</v>
      </c>
      <c r="L131" s="172">
        <v>139614.16</v>
      </c>
      <c r="M131" s="172">
        <v>2009460.16</v>
      </c>
      <c r="N131" s="172">
        <v>938766.83000000007</v>
      </c>
      <c r="O131" s="172">
        <v>9460.16</v>
      </c>
      <c r="P131" s="172">
        <v>1419553.57</v>
      </c>
      <c r="Q131" s="172">
        <f t="shared" si="1"/>
        <v>4617980.4000000004</v>
      </c>
      <c r="R131"/>
      <c r="S131" s="159"/>
      <c r="T131" s="159"/>
      <c r="U131" s="159"/>
      <c r="V131" s="159"/>
      <c r="W131" s="159"/>
      <c r="X131" s="159"/>
      <c r="Y131" s="159"/>
      <c r="Z131" s="159"/>
      <c r="AA131" s="159"/>
      <c r="AB131" s="159"/>
      <c r="AC131" s="159"/>
      <c r="AD131" s="159"/>
      <c r="AE131" s="159"/>
    </row>
    <row r="132" spans="1:31" x14ac:dyDescent="0.25">
      <c r="A132" s="159"/>
      <c r="B132" s="159" t="s">
        <v>422</v>
      </c>
      <c r="C132" s="173">
        <v>3704524</v>
      </c>
      <c r="D132" s="173">
        <v>351824.25</v>
      </c>
      <c r="E132" s="173">
        <v>9460.16</v>
      </c>
      <c r="F132" s="173">
        <v>9460.16</v>
      </c>
      <c r="G132" s="173">
        <v>9460.16</v>
      </c>
      <c r="H132" s="173">
        <v>9460.16</v>
      </c>
      <c r="I132" s="173">
        <v>9460.16</v>
      </c>
      <c r="J132" s="173">
        <v>9460.16</v>
      </c>
      <c r="K132" s="173">
        <v>9460.16</v>
      </c>
      <c r="L132" s="173">
        <v>9460.16</v>
      </c>
      <c r="M132" s="173">
        <v>9460.16</v>
      </c>
      <c r="N132" s="173">
        <v>197760.16</v>
      </c>
      <c r="O132" s="173">
        <v>9460.16</v>
      </c>
      <c r="P132" s="173">
        <v>48460.24</v>
      </c>
      <c r="Q132" s="173">
        <f t="shared" si="1"/>
        <v>340822</v>
      </c>
      <c r="S132" s="159"/>
      <c r="T132" s="159"/>
      <c r="U132" s="159"/>
      <c r="V132" s="159"/>
      <c r="W132" s="159"/>
      <c r="X132" s="159"/>
      <c r="Y132" s="159"/>
      <c r="Z132" s="159"/>
      <c r="AA132" s="159"/>
      <c r="AB132" s="159"/>
      <c r="AC132" s="159"/>
      <c r="AD132" s="159"/>
      <c r="AE132" s="159"/>
    </row>
    <row r="133" spans="1:31" x14ac:dyDescent="0.25">
      <c r="A133" s="159"/>
      <c r="B133" s="159" t="s">
        <v>423</v>
      </c>
      <c r="C133" s="173">
        <v>100000</v>
      </c>
      <c r="D133" s="173">
        <v>787005</v>
      </c>
      <c r="E133" s="173">
        <v>0</v>
      </c>
      <c r="F133" s="173"/>
      <c r="G133" s="173">
        <v>34904.400000000001</v>
      </c>
      <c r="H133" s="173">
        <v>0</v>
      </c>
      <c r="I133" s="173">
        <v>0</v>
      </c>
      <c r="J133" s="173"/>
      <c r="K133" s="173">
        <v>0</v>
      </c>
      <c r="L133" s="173">
        <v>130154</v>
      </c>
      <c r="M133" s="173">
        <v>2000000</v>
      </c>
      <c r="N133" s="173">
        <v>741006.67</v>
      </c>
      <c r="O133" s="173">
        <v>0</v>
      </c>
      <c r="P133" s="173">
        <v>1371093.33</v>
      </c>
      <c r="Q133" s="173">
        <f t="shared" si="1"/>
        <v>4277158.4000000004</v>
      </c>
      <c r="S133" s="159"/>
      <c r="T133" s="159"/>
      <c r="U133" s="159"/>
      <c r="V133" s="159"/>
      <c r="W133" s="159"/>
      <c r="X133" s="159"/>
      <c r="Y133" s="159"/>
      <c r="Z133" s="159"/>
      <c r="AA133" s="159"/>
      <c r="AB133" s="159"/>
      <c r="AC133" s="159"/>
      <c r="AD133" s="159"/>
      <c r="AE133" s="159"/>
    </row>
    <row r="134" spans="1:31" s="67" customFormat="1" x14ac:dyDescent="0.25">
      <c r="A134" s="171"/>
      <c r="B134" s="171" t="s">
        <v>424</v>
      </c>
      <c r="C134" s="172">
        <v>103386101</v>
      </c>
      <c r="D134" s="172">
        <v>119670437.72</v>
      </c>
      <c r="E134" s="172">
        <v>1447408.25</v>
      </c>
      <c r="F134" s="172">
        <v>2164994.9300000002</v>
      </c>
      <c r="G134" s="172">
        <v>3562357.91</v>
      </c>
      <c r="H134" s="172">
        <v>5848831.8099999996</v>
      </c>
      <c r="I134" s="172">
        <v>9888339.3699999992</v>
      </c>
      <c r="J134" s="172">
        <v>19419236.969999999</v>
      </c>
      <c r="K134" s="172">
        <v>7334847.9100000001</v>
      </c>
      <c r="L134" s="172">
        <v>17093238.16</v>
      </c>
      <c r="M134" s="172">
        <v>4984939.59</v>
      </c>
      <c r="N134" s="172">
        <v>8873957.0600000005</v>
      </c>
      <c r="O134" s="172">
        <v>8012194.9000000004</v>
      </c>
      <c r="P134" s="172">
        <v>16251528.08</v>
      </c>
      <c r="Q134" s="172">
        <f t="shared" si="1"/>
        <v>104881874.94</v>
      </c>
      <c r="R134"/>
      <c r="S134" s="159"/>
      <c r="T134" s="159"/>
      <c r="U134" s="159"/>
      <c r="V134" s="159"/>
      <c r="W134" s="159"/>
      <c r="X134" s="159"/>
      <c r="Y134" s="159"/>
      <c r="Z134" s="159"/>
      <c r="AA134" s="159"/>
      <c r="AB134" s="159"/>
      <c r="AC134" s="159"/>
      <c r="AD134" s="159"/>
      <c r="AE134" s="159"/>
    </row>
    <row r="135" spans="1:31" x14ac:dyDescent="0.25">
      <c r="A135" s="159"/>
      <c r="B135" s="159" t="s">
        <v>425</v>
      </c>
      <c r="C135" s="173">
        <v>4960687</v>
      </c>
      <c r="D135" s="173">
        <v>4668467</v>
      </c>
      <c r="E135" s="173">
        <v>204523.41</v>
      </c>
      <c r="F135" s="173">
        <v>204523.41</v>
      </c>
      <c r="G135" s="173">
        <v>204523.41</v>
      </c>
      <c r="H135" s="173">
        <v>204523.41</v>
      </c>
      <c r="I135" s="173">
        <v>204523.41</v>
      </c>
      <c r="J135" s="173">
        <v>204523.41</v>
      </c>
      <c r="K135" s="173">
        <v>204523.41</v>
      </c>
      <c r="L135" s="173">
        <v>204523.41</v>
      </c>
      <c r="M135" s="173">
        <v>204523.41</v>
      </c>
      <c r="N135" s="173">
        <v>204523.41</v>
      </c>
      <c r="O135" s="173">
        <v>204523.41</v>
      </c>
      <c r="P135" s="173">
        <v>2362369.4900000002</v>
      </c>
      <c r="Q135" s="173">
        <f t="shared" si="1"/>
        <v>4612127</v>
      </c>
      <c r="S135" s="159"/>
      <c r="T135" s="159"/>
      <c r="U135" s="159"/>
      <c r="V135" s="159"/>
      <c r="W135" s="159"/>
      <c r="X135" s="159"/>
      <c r="Y135" s="159"/>
      <c r="Z135" s="159"/>
      <c r="AA135" s="159"/>
      <c r="AB135" s="159"/>
      <c r="AC135" s="159"/>
      <c r="AD135" s="159"/>
      <c r="AE135" s="159"/>
    </row>
    <row r="136" spans="1:31" x14ac:dyDescent="0.25">
      <c r="A136" s="159"/>
      <c r="B136" s="159" t="s">
        <v>426</v>
      </c>
      <c r="C136" s="173">
        <v>26898836</v>
      </c>
      <c r="D136" s="173">
        <v>59161679.040000007</v>
      </c>
      <c r="E136" s="173">
        <v>525000</v>
      </c>
      <c r="F136" s="173">
        <v>775789.32</v>
      </c>
      <c r="G136" s="173">
        <v>958151.04</v>
      </c>
      <c r="H136" s="173">
        <v>4113658.66</v>
      </c>
      <c r="I136" s="173">
        <v>8052316.7699999996</v>
      </c>
      <c r="J136" s="173">
        <v>15517444.75</v>
      </c>
      <c r="K136" s="173">
        <v>4005619.67</v>
      </c>
      <c r="L136" s="173">
        <v>11865761.460000001</v>
      </c>
      <c r="M136" s="173">
        <v>1471570.24</v>
      </c>
      <c r="N136" s="173">
        <v>3537198.2</v>
      </c>
      <c r="O136" s="173">
        <v>2150100.7599999998</v>
      </c>
      <c r="P136" s="173">
        <v>2751730.52</v>
      </c>
      <c r="Q136" s="173">
        <f t="shared" si="1"/>
        <v>55724341.390000008</v>
      </c>
      <c r="S136" s="159"/>
      <c r="T136" s="159"/>
      <c r="U136" s="159"/>
      <c r="V136" s="159"/>
      <c r="W136" s="159"/>
      <c r="X136" s="159"/>
      <c r="Y136" s="159"/>
      <c r="Z136" s="159"/>
      <c r="AA136" s="159"/>
      <c r="AB136" s="159"/>
      <c r="AC136" s="159"/>
      <c r="AD136" s="159"/>
      <c r="AE136" s="159"/>
    </row>
    <row r="137" spans="1:31" x14ac:dyDescent="0.25">
      <c r="A137" s="159"/>
      <c r="B137" s="159" t="s">
        <v>427</v>
      </c>
      <c r="C137" s="173">
        <v>18596319</v>
      </c>
      <c r="D137" s="173">
        <v>8874641</v>
      </c>
      <c r="E137" s="173">
        <v>44167</v>
      </c>
      <c r="F137" s="173">
        <v>44167</v>
      </c>
      <c r="G137" s="173">
        <v>249782</v>
      </c>
      <c r="H137" s="173">
        <v>402769</v>
      </c>
      <c r="I137" s="173">
        <v>192268.79999999999</v>
      </c>
      <c r="J137" s="173">
        <v>1133802.6000000001</v>
      </c>
      <c r="K137" s="173">
        <v>389853.27</v>
      </c>
      <c r="L137" s="173">
        <v>466972.21</v>
      </c>
      <c r="M137" s="173">
        <v>958152.94</v>
      </c>
      <c r="N137" s="173">
        <v>1103027.8</v>
      </c>
      <c r="O137" s="173">
        <v>840577.04</v>
      </c>
      <c r="P137" s="173">
        <v>941466.95</v>
      </c>
      <c r="Q137" s="173">
        <f t="shared" si="1"/>
        <v>6767006.6100000003</v>
      </c>
      <c r="S137" s="159"/>
      <c r="T137" s="159"/>
      <c r="U137" s="159"/>
      <c r="V137" s="159"/>
      <c r="W137" s="159"/>
      <c r="X137" s="159"/>
      <c r="Y137" s="159"/>
      <c r="Z137" s="159"/>
      <c r="AA137" s="159"/>
      <c r="AB137" s="159"/>
      <c r="AC137" s="159"/>
      <c r="AD137" s="159"/>
      <c r="AE137" s="159"/>
    </row>
    <row r="138" spans="1:31" x14ac:dyDescent="0.25">
      <c r="A138" s="159"/>
      <c r="B138" s="159" t="s">
        <v>428</v>
      </c>
      <c r="C138" s="173">
        <v>47886015</v>
      </c>
      <c r="D138" s="173">
        <v>46965650.68</v>
      </c>
      <c r="E138" s="173">
        <v>673717.84</v>
      </c>
      <c r="F138" s="173">
        <v>1140515.2</v>
      </c>
      <c r="G138" s="173">
        <v>2149901.46</v>
      </c>
      <c r="H138" s="173">
        <v>1127880.74</v>
      </c>
      <c r="I138" s="173">
        <v>1439230.39</v>
      </c>
      <c r="J138" s="173">
        <v>2563466.21</v>
      </c>
      <c r="K138" s="173">
        <v>2734851.56</v>
      </c>
      <c r="L138" s="173">
        <v>4555981.08</v>
      </c>
      <c r="M138" s="173">
        <v>2350693</v>
      </c>
      <c r="N138" s="173">
        <v>4029207.65</v>
      </c>
      <c r="O138" s="173">
        <v>4816993.6900000004</v>
      </c>
      <c r="P138" s="173">
        <v>10195961.119999999</v>
      </c>
      <c r="Q138" s="173">
        <f t="shared" ref="Q138:Q201" si="2">SUM(E138:P138)</f>
        <v>37778399.939999998</v>
      </c>
      <c r="S138" s="159"/>
      <c r="T138" s="159"/>
      <c r="U138" s="159"/>
      <c r="V138" s="159"/>
      <c r="W138" s="159"/>
      <c r="X138" s="159"/>
      <c r="Y138" s="159"/>
      <c r="Z138" s="159"/>
      <c r="AA138" s="159"/>
      <c r="AB138" s="159"/>
      <c r="AC138" s="159"/>
      <c r="AD138" s="159"/>
      <c r="AE138" s="159"/>
    </row>
    <row r="139" spans="1:31" x14ac:dyDescent="0.25">
      <c r="A139" s="159"/>
      <c r="B139" s="159" t="s">
        <v>429</v>
      </c>
      <c r="C139" s="173">
        <v>5044244</v>
      </c>
      <c r="D139" s="173">
        <v>0</v>
      </c>
      <c r="E139" s="173">
        <v>0</v>
      </c>
      <c r="F139" s="173">
        <v>0</v>
      </c>
      <c r="G139" s="173">
        <v>0</v>
      </c>
      <c r="H139" s="173">
        <v>0</v>
      </c>
      <c r="I139" s="173">
        <v>0</v>
      </c>
      <c r="J139" s="173">
        <v>0</v>
      </c>
      <c r="K139" s="173">
        <v>0</v>
      </c>
      <c r="L139" s="173">
        <v>0</v>
      </c>
      <c r="M139" s="173">
        <v>0</v>
      </c>
      <c r="N139" s="173">
        <v>0</v>
      </c>
      <c r="O139" s="173">
        <v>0</v>
      </c>
      <c r="P139" s="173">
        <v>0</v>
      </c>
      <c r="Q139" s="173">
        <f t="shared" si="2"/>
        <v>0</v>
      </c>
      <c r="S139" s="159"/>
      <c r="T139" s="159"/>
      <c r="U139" s="159"/>
      <c r="V139" s="159"/>
      <c r="W139" s="159"/>
      <c r="X139" s="159"/>
      <c r="Y139" s="159"/>
      <c r="Z139" s="159"/>
      <c r="AA139" s="159"/>
      <c r="AB139" s="159"/>
      <c r="AC139" s="159"/>
      <c r="AD139" s="159"/>
      <c r="AE139" s="159"/>
    </row>
    <row r="140" spans="1:31" s="67" customFormat="1" x14ac:dyDescent="0.25">
      <c r="A140" s="171"/>
      <c r="B140" s="171" t="s">
        <v>430</v>
      </c>
      <c r="C140" s="172">
        <v>223225710</v>
      </c>
      <c r="D140" s="172">
        <v>485742503.75999999</v>
      </c>
      <c r="E140" s="172">
        <v>5040423.67</v>
      </c>
      <c r="F140" s="172">
        <v>14906965.5</v>
      </c>
      <c r="G140" s="172">
        <v>37461560.229999997</v>
      </c>
      <c r="H140" s="172">
        <v>14874119.689999999</v>
      </c>
      <c r="I140" s="172">
        <v>16804441.960000001</v>
      </c>
      <c r="J140" s="172">
        <v>43160851.740000002</v>
      </c>
      <c r="K140" s="172">
        <v>19430635.620000001</v>
      </c>
      <c r="L140" s="172">
        <v>20533281.469999999</v>
      </c>
      <c r="M140" s="172">
        <v>60440157.039999999</v>
      </c>
      <c r="N140" s="172">
        <v>61615479.380000003</v>
      </c>
      <c r="O140" s="172">
        <v>27109081.84</v>
      </c>
      <c r="P140" s="172">
        <v>155163459.25999999</v>
      </c>
      <c r="Q140" s="172">
        <f t="shared" si="2"/>
        <v>476540457.39999998</v>
      </c>
      <c r="R140"/>
      <c r="S140" s="159"/>
      <c r="T140" s="159"/>
      <c r="U140" s="159"/>
      <c r="V140" s="159"/>
      <c r="W140" s="159"/>
      <c r="X140" s="159"/>
      <c r="Y140" s="159"/>
      <c r="Z140" s="159"/>
      <c r="AA140" s="159"/>
      <c r="AB140" s="159"/>
      <c r="AC140" s="159"/>
      <c r="AD140" s="159"/>
      <c r="AE140" s="159"/>
    </row>
    <row r="141" spans="1:31" x14ac:dyDescent="0.25">
      <c r="A141" s="159"/>
      <c r="B141" s="159" t="s">
        <v>431</v>
      </c>
      <c r="C141" s="173">
        <v>223225710</v>
      </c>
      <c r="D141" s="173">
        <v>485742503.75999999</v>
      </c>
      <c r="E141" s="173">
        <v>5040423.67</v>
      </c>
      <c r="F141" s="173">
        <v>14906965.5</v>
      </c>
      <c r="G141" s="173">
        <v>37461560.229999997</v>
      </c>
      <c r="H141" s="173">
        <v>14874119.689999999</v>
      </c>
      <c r="I141" s="173">
        <v>16804441.960000001</v>
      </c>
      <c r="J141" s="173">
        <v>43160851.740000002</v>
      </c>
      <c r="K141" s="173">
        <v>19430635.620000001</v>
      </c>
      <c r="L141" s="173">
        <v>20533281.469999999</v>
      </c>
      <c r="M141" s="173">
        <v>60440157.039999999</v>
      </c>
      <c r="N141" s="173">
        <v>61615479.380000003</v>
      </c>
      <c r="O141" s="173">
        <v>27109081.84</v>
      </c>
      <c r="P141" s="173">
        <v>155163459.25999999</v>
      </c>
      <c r="Q141" s="173">
        <f t="shared" si="2"/>
        <v>476540457.39999998</v>
      </c>
      <c r="S141" s="159"/>
      <c r="T141" s="159"/>
      <c r="U141" s="159"/>
      <c r="V141" s="159"/>
      <c r="W141" s="159"/>
      <c r="X141" s="159"/>
      <c r="Y141" s="159"/>
      <c r="Z141" s="159"/>
      <c r="AA141" s="159"/>
      <c r="AB141" s="159"/>
      <c r="AC141" s="159"/>
      <c r="AD141" s="159"/>
      <c r="AE141" s="159"/>
    </row>
    <row r="142" spans="1:31" s="67" customFormat="1" x14ac:dyDescent="0.25">
      <c r="A142" s="171"/>
      <c r="B142" s="171" t="s">
        <v>432</v>
      </c>
      <c r="C142" s="172">
        <v>133305654</v>
      </c>
      <c r="D142" s="172">
        <v>122044674.24000001</v>
      </c>
      <c r="E142" s="172">
        <v>0</v>
      </c>
      <c r="F142" s="172">
        <v>0</v>
      </c>
      <c r="G142" s="172">
        <v>18553440.719999999</v>
      </c>
      <c r="H142" s="172">
        <v>90000</v>
      </c>
      <c r="I142" s="172">
        <v>198000</v>
      </c>
      <c r="J142" s="172">
        <v>18243492.48</v>
      </c>
      <c r="K142" s="172">
        <v>99000</v>
      </c>
      <c r="L142" s="172">
        <v>8865703.8599999994</v>
      </c>
      <c r="M142" s="172">
        <v>49500</v>
      </c>
      <c r="N142" s="172">
        <v>0</v>
      </c>
      <c r="O142" s="172">
        <v>99000</v>
      </c>
      <c r="P142" s="172">
        <v>23955768</v>
      </c>
      <c r="Q142" s="172">
        <f t="shared" si="2"/>
        <v>70153905.060000002</v>
      </c>
      <c r="R142"/>
      <c r="S142" s="159"/>
      <c r="T142" s="159"/>
      <c r="U142" s="159"/>
      <c r="V142" s="159"/>
      <c r="W142" s="159"/>
      <c r="X142" s="159"/>
      <c r="Y142" s="159"/>
      <c r="Z142" s="159"/>
      <c r="AA142" s="159"/>
      <c r="AB142" s="159"/>
      <c r="AC142" s="159"/>
      <c r="AD142" s="159"/>
      <c r="AE142" s="159"/>
    </row>
    <row r="143" spans="1:31" x14ac:dyDescent="0.25">
      <c r="A143" s="159"/>
      <c r="B143" s="159" t="s">
        <v>433</v>
      </c>
      <c r="C143" s="173">
        <v>133305654</v>
      </c>
      <c r="D143" s="173">
        <v>122044674.24000001</v>
      </c>
      <c r="E143" s="173">
        <v>0</v>
      </c>
      <c r="F143" s="173">
        <v>0</v>
      </c>
      <c r="G143" s="173">
        <v>18553440.719999999</v>
      </c>
      <c r="H143" s="173">
        <v>90000</v>
      </c>
      <c r="I143" s="173">
        <v>198000</v>
      </c>
      <c r="J143" s="173">
        <v>18243492.48</v>
      </c>
      <c r="K143" s="173">
        <v>99000</v>
      </c>
      <c r="L143" s="173">
        <v>8865703.8599999994</v>
      </c>
      <c r="M143" s="173">
        <v>49500</v>
      </c>
      <c r="N143" s="173">
        <v>0</v>
      </c>
      <c r="O143" s="173">
        <v>99000</v>
      </c>
      <c r="P143" s="173">
        <v>23955768</v>
      </c>
      <c r="Q143" s="173">
        <f t="shared" si="2"/>
        <v>70153905.060000002</v>
      </c>
      <c r="S143" s="159"/>
      <c r="T143" s="159"/>
      <c r="U143" s="159"/>
      <c r="V143" s="159"/>
      <c r="W143" s="159"/>
      <c r="X143" s="159"/>
      <c r="Y143" s="159"/>
      <c r="Z143" s="159"/>
      <c r="AA143" s="159"/>
      <c r="AB143" s="159"/>
      <c r="AC143" s="159"/>
      <c r="AD143" s="159"/>
      <c r="AE143" s="159"/>
    </row>
    <row r="144" spans="1:31" s="67" customFormat="1" x14ac:dyDescent="0.25">
      <c r="A144" s="171"/>
      <c r="B144" s="171" t="s">
        <v>434</v>
      </c>
      <c r="C144" s="172">
        <v>8726000</v>
      </c>
      <c r="D144" s="172">
        <v>4523636</v>
      </c>
      <c r="E144" s="172">
        <v>139000</v>
      </c>
      <c r="F144" s="172">
        <v>139000</v>
      </c>
      <c r="G144" s="172">
        <v>414938.28</v>
      </c>
      <c r="H144" s="172">
        <v>139000</v>
      </c>
      <c r="I144" s="172">
        <v>595000</v>
      </c>
      <c r="J144" s="172">
        <v>205000</v>
      </c>
      <c r="K144" s="172">
        <v>230777.77</v>
      </c>
      <c r="L144" s="172">
        <v>904375.32</v>
      </c>
      <c r="M144" s="172">
        <v>224711.11</v>
      </c>
      <c r="N144" s="172">
        <v>376477.16</v>
      </c>
      <c r="O144" s="172">
        <v>555009.26</v>
      </c>
      <c r="P144" s="172">
        <v>399711.11</v>
      </c>
      <c r="Q144" s="172">
        <f t="shared" si="2"/>
        <v>4323000.0100000007</v>
      </c>
      <c r="R144"/>
      <c r="S144" s="159"/>
      <c r="T144" s="159"/>
      <c r="U144" s="159"/>
      <c r="V144" s="159"/>
      <c r="W144" s="159"/>
      <c r="X144" s="159"/>
      <c r="Y144" s="159"/>
      <c r="Z144" s="159"/>
      <c r="AA144" s="159"/>
      <c r="AB144" s="159"/>
      <c r="AC144" s="159"/>
      <c r="AD144" s="159"/>
      <c r="AE144" s="159"/>
    </row>
    <row r="145" spans="1:31" x14ac:dyDescent="0.25">
      <c r="A145" s="159"/>
      <c r="B145" s="159" t="s">
        <v>435</v>
      </c>
      <c r="C145" s="173">
        <v>8726000</v>
      </c>
      <c r="D145" s="173">
        <v>4523636</v>
      </c>
      <c r="E145" s="173">
        <v>139000</v>
      </c>
      <c r="F145" s="173">
        <v>139000</v>
      </c>
      <c r="G145" s="173">
        <v>414938.28</v>
      </c>
      <c r="H145" s="173">
        <v>139000</v>
      </c>
      <c r="I145" s="173">
        <v>595000</v>
      </c>
      <c r="J145" s="173">
        <v>205000</v>
      </c>
      <c r="K145" s="173">
        <v>230777.77</v>
      </c>
      <c r="L145" s="173">
        <v>904375.32</v>
      </c>
      <c r="M145" s="173">
        <v>224711.11</v>
      </c>
      <c r="N145" s="173">
        <v>376477.16</v>
      </c>
      <c r="O145" s="173">
        <v>555009.26</v>
      </c>
      <c r="P145" s="173">
        <v>399711.11</v>
      </c>
      <c r="Q145" s="173">
        <f t="shared" si="2"/>
        <v>4323000.0100000007</v>
      </c>
      <c r="S145" s="159"/>
      <c r="T145" s="159"/>
      <c r="U145" s="159"/>
      <c r="V145" s="159"/>
      <c r="W145" s="159"/>
      <c r="X145" s="159"/>
      <c r="Y145" s="159"/>
      <c r="Z145" s="159"/>
      <c r="AA145" s="159"/>
      <c r="AB145" s="159"/>
      <c r="AC145" s="159"/>
      <c r="AD145" s="159"/>
      <c r="AE145" s="159"/>
    </row>
    <row r="146" spans="1:31" s="67" customFormat="1" x14ac:dyDescent="0.25">
      <c r="A146" s="171"/>
      <c r="B146" s="171" t="s">
        <v>436</v>
      </c>
      <c r="C146" s="172">
        <v>11550000</v>
      </c>
      <c r="D146" s="172">
        <v>181373.54999999702</v>
      </c>
      <c r="E146" s="172">
        <v>0</v>
      </c>
      <c r="F146" s="172">
        <v>0</v>
      </c>
      <c r="G146" s="172">
        <v>0</v>
      </c>
      <c r="H146" s="172">
        <v>0</v>
      </c>
      <c r="I146" s="172">
        <v>0</v>
      </c>
      <c r="J146" s="172">
        <v>0</v>
      </c>
      <c r="K146" s="172">
        <v>31373.55</v>
      </c>
      <c r="L146" s="172">
        <v>0</v>
      </c>
      <c r="M146" s="172">
        <v>0</v>
      </c>
      <c r="N146" s="172">
        <v>0</v>
      </c>
      <c r="O146" s="172">
        <v>0</v>
      </c>
      <c r="P146" s="172">
        <v>0</v>
      </c>
      <c r="Q146" s="172">
        <f t="shared" si="2"/>
        <v>31373.55</v>
      </c>
      <c r="R146"/>
      <c r="S146" s="159"/>
      <c r="T146" s="159"/>
      <c r="U146" s="159"/>
      <c r="V146" s="159"/>
      <c r="W146" s="159"/>
      <c r="X146" s="159"/>
      <c r="Y146" s="159"/>
      <c r="Z146" s="159"/>
      <c r="AA146" s="159"/>
      <c r="AB146" s="159"/>
      <c r="AC146" s="159"/>
      <c r="AD146" s="159"/>
      <c r="AE146" s="159"/>
    </row>
    <row r="147" spans="1:31" x14ac:dyDescent="0.25">
      <c r="A147" s="159"/>
      <c r="B147" s="159" t="s">
        <v>437</v>
      </c>
      <c r="C147" s="173">
        <v>11550000</v>
      </c>
      <c r="D147" s="173">
        <v>181373.54999999702</v>
      </c>
      <c r="E147" s="173">
        <v>0</v>
      </c>
      <c r="F147" s="173">
        <v>0</v>
      </c>
      <c r="G147" s="173">
        <v>0</v>
      </c>
      <c r="H147" s="173">
        <v>0</v>
      </c>
      <c r="I147" s="173">
        <v>0</v>
      </c>
      <c r="J147" s="173">
        <v>0</v>
      </c>
      <c r="K147" s="173">
        <v>31373.55</v>
      </c>
      <c r="L147" s="173">
        <v>0</v>
      </c>
      <c r="M147" s="173">
        <v>0</v>
      </c>
      <c r="N147" s="173">
        <v>0</v>
      </c>
      <c r="O147" s="173">
        <v>0</v>
      </c>
      <c r="P147" s="173">
        <v>0</v>
      </c>
      <c r="Q147" s="173">
        <f t="shared" si="2"/>
        <v>31373.55</v>
      </c>
      <c r="S147" s="159"/>
      <c r="T147" s="159"/>
      <c r="U147" s="159"/>
      <c r="V147" s="159"/>
      <c r="W147" s="159"/>
      <c r="X147" s="159"/>
      <c r="Y147" s="159"/>
      <c r="Z147" s="159"/>
      <c r="AA147" s="159"/>
      <c r="AB147" s="159"/>
      <c r="AC147" s="159"/>
      <c r="AD147" s="159"/>
      <c r="AE147" s="159"/>
    </row>
    <row r="148" spans="1:31" s="67" customFormat="1" x14ac:dyDescent="0.25">
      <c r="A148" s="171"/>
      <c r="B148" s="171" t="s">
        <v>438</v>
      </c>
      <c r="C148" s="172">
        <v>169758986</v>
      </c>
      <c r="D148" s="172">
        <v>102785891.35000001</v>
      </c>
      <c r="E148" s="172">
        <v>1873322.92</v>
      </c>
      <c r="F148" s="172">
        <v>3347873.95</v>
      </c>
      <c r="G148" s="172">
        <v>7964176.1399999997</v>
      </c>
      <c r="H148" s="172">
        <v>9543707.7200000007</v>
      </c>
      <c r="I148" s="172">
        <v>6456807.7599999998</v>
      </c>
      <c r="J148" s="172">
        <v>4060382.34</v>
      </c>
      <c r="K148" s="172">
        <v>5543379.8200000003</v>
      </c>
      <c r="L148" s="172">
        <v>5292617.37</v>
      </c>
      <c r="M148" s="172">
        <v>9974658.7599999998</v>
      </c>
      <c r="N148" s="172">
        <v>3548493.43</v>
      </c>
      <c r="O148" s="172">
        <v>15540192.859999999</v>
      </c>
      <c r="P148" s="172">
        <v>13329394.23</v>
      </c>
      <c r="Q148" s="172">
        <f t="shared" si="2"/>
        <v>86475007.299999997</v>
      </c>
      <c r="R148"/>
      <c r="S148" s="159"/>
      <c r="T148" s="159"/>
      <c r="U148" s="159"/>
      <c r="V148" s="159"/>
      <c r="W148" s="159"/>
      <c r="X148" s="159"/>
      <c r="Y148" s="159"/>
      <c r="Z148" s="159"/>
      <c r="AA148" s="159"/>
      <c r="AB148" s="159"/>
      <c r="AC148" s="159"/>
      <c r="AD148" s="159"/>
      <c r="AE148" s="159"/>
    </row>
    <row r="149" spans="1:31" x14ac:dyDescent="0.25">
      <c r="A149" s="159"/>
      <c r="B149" s="159" t="s">
        <v>439</v>
      </c>
      <c r="C149" s="173">
        <v>169758986</v>
      </c>
      <c r="D149" s="173">
        <v>102785891.35000001</v>
      </c>
      <c r="E149" s="173">
        <v>1873322.92</v>
      </c>
      <c r="F149" s="173">
        <v>3347873.95</v>
      </c>
      <c r="G149" s="173">
        <v>7964176.1399999997</v>
      </c>
      <c r="H149" s="173">
        <v>9543707.7200000007</v>
      </c>
      <c r="I149" s="173">
        <v>6456807.7599999998</v>
      </c>
      <c r="J149" s="173">
        <v>4060382.34</v>
      </c>
      <c r="K149" s="173">
        <v>5543379.8200000003</v>
      </c>
      <c r="L149" s="173">
        <v>5292617.37</v>
      </c>
      <c r="M149" s="173">
        <v>9974658.7599999998</v>
      </c>
      <c r="N149" s="173">
        <v>3548493.43</v>
      </c>
      <c r="O149" s="173">
        <v>15540192.859999999</v>
      </c>
      <c r="P149" s="173">
        <v>13329394.23</v>
      </c>
      <c r="Q149" s="173">
        <f t="shared" si="2"/>
        <v>86475007.299999997</v>
      </c>
      <c r="S149" s="159"/>
      <c r="T149" s="159"/>
      <c r="U149" s="159"/>
      <c r="V149" s="159"/>
      <c r="W149" s="159"/>
      <c r="X149" s="159"/>
      <c r="Y149" s="159"/>
      <c r="Z149" s="159"/>
      <c r="AA149" s="159"/>
      <c r="AB149" s="159"/>
      <c r="AC149" s="159"/>
      <c r="AD149" s="159"/>
      <c r="AE149" s="159"/>
    </row>
    <row r="150" spans="1:31" s="67" customFormat="1" x14ac:dyDescent="0.25">
      <c r="A150" s="171"/>
      <c r="B150" s="171" t="s">
        <v>440</v>
      </c>
      <c r="C150" s="172">
        <v>227121582</v>
      </c>
      <c r="D150" s="172">
        <v>927234759.21999991</v>
      </c>
      <c r="E150" s="172">
        <v>21997811.809999999</v>
      </c>
      <c r="F150" s="172">
        <v>38318137.810000002</v>
      </c>
      <c r="G150" s="172">
        <v>29349454.059999999</v>
      </c>
      <c r="H150" s="172">
        <v>43427433.850000001</v>
      </c>
      <c r="I150" s="172">
        <v>27522273.800000001</v>
      </c>
      <c r="J150" s="172">
        <v>30459024.629999999</v>
      </c>
      <c r="K150" s="172">
        <v>34034879.770000003</v>
      </c>
      <c r="L150" s="172">
        <v>47141317.689999998</v>
      </c>
      <c r="M150" s="172">
        <v>161653594.68000001</v>
      </c>
      <c r="N150" s="172">
        <v>56727099.609999999</v>
      </c>
      <c r="O150" s="172">
        <v>151603535.25999999</v>
      </c>
      <c r="P150" s="172">
        <v>223378850.97</v>
      </c>
      <c r="Q150" s="172">
        <f t="shared" si="2"/>
        <v>865613413.94000006</v>
      </c>
      <c r="R150"/>
      <c r="S150" s="159"/>
      <c r="T150" s="159"/>
      <c r="U150" s="159"/>
      <c r="V150" s="159"/>
      <c r="W150" s="159"/>
      <c r="X150" s="159"/>
      <c r="Y150" s="159"/>
      <c r="Z150" s="159"/>
      <c r="AA150" s="159"/>
      <c r="AB150" s="159"/>
      <c r="AC150" s="159"/>
      <c r="AD150" s="159"/>
      <c r="AE150" s="159"/>
    </row>
    <row r="151" spans="1:31" x14ac:dyDescent="0.25">
      <c r="A151" s="159"/>
      <c r="B151" s="159" t="s">
        <v>441</v>
      </c>
      <c r="C151" s="173">
        <v>227121582</v>
      </c>
      <c r="D151" s="173">
        <v>927234759.21999991</v>
      </c>
      <c r="E151" s="173">
        <v>21997811.809999999</v>
      </c>
      <c r="F151" s="173">
        <v>38318137.810000002</v>
      </c>
      <c r="G151" s="173">
        <v>29349454.059999999</v>
      </c>
      <c r="H151" s="173">
        <v>43427433.850000001</v>
      </c>
      <c r="I151" s="173">
        <v>27522273.800000001</v>
      </c>
      <c r="J151" s="173">
        <v>30459024.629999999</v>
      </c>
      <c r="K151" s="173">
        <v>34034879.770000003</v>
      </c>
      <c r="L151" s="173">
        <v>47141317.689999998</v>
      </c>
      <c r="M151" s="173">
        <v>161653594.68000001</v>
      </c>
      <c r="N151" s="173">
        <v>56727099.609999999</v>
      </c>
      <c r="O151" s="173">
        <v>151603535.25999999</v>
      </c>
      <c r="P151" s="173">
        <v>223378850.97</v>
      </c>
      <c r="Q151" s="173">
        <f t="shared" si="2"/>
        <v>865613413.94000006</v>
      </c>
      <c r="S151" s="159"/>
      <c r="T151" s="159"/>
      <c r="U151" s="159"/>
      <c r="V151" s="159"/>
      <c r="W151" s="159"/>
      <c r="X151" s="159"/>
      <c r="Y151" s="159"/>
      <c r="Z151" s="159"/>
      <c r="AA151" s="159"/>
      <c r="AB151" s="159"/>
      <c r="AC151" s="159"/>
      <c r="AD151" s="159"/>
      <c r="AE151" s="159"/>
    </row>
    <row r="152" spans="1:31" s="67" customFormat="1" x14ac:dyDescent="0.25">
      <c r="A152" s="171"/>
      <c r="B152" s="171" t="s">
        <v>151</v>
      </c>
      <c r="C152" s="172">
        <v>3939179847</v>
      </c>
      <c r="D152" s="172">
        <v>4319729180.5999994</v>
      </c>
      <c r="E152" s="172">
        <v>135968822.19999999</v>
      </c>
      <c r="F152" s="172">
        <v>279910701.87</v>
      </c>
      <c r="G152" s="172">
        <v>488740682.11000001</v>
      </c>
      <c r="H152" s="172">
        <v>481650094.98000002</v>
      </c>
      <c r="I152" s="172">
        <v>247829089.16</v>
      </c>
      <c r="J152" s="172">
        <v>380308865.07999998</v>
      </c>
      <c r="K152" s="172">
        <v>312563712</v>
      </c>
      <c r="L152" s="172">
        <v>293439993.72000003</v>
      </c>
      <c r="M152" s="172">
        <v>308477025.56</v>
      </c>
      <c r="N152" s="172">
        <v>341152816.63</v>
      </c>
      <c r="O152" s="172">
        <v>382827255.91000003</v>
      </c>
      <c r="P152" s="172">
        <v>615785602.04999995</v>
      </c>
      <c r="Q152" s="172">
        <f t="shared" si="2"/>
        <v>4268654661.2699995</v>
      </c>
      <c r="R152"/>
      <c r="S152" s="159"/>
      <c r="T152" s="159"/>
      <c r="U152" s="159"/>
      <c r="V152" s="159"/>
      <c r="W152" s="159"/>
      <c r="X152" s="159"/>
      <c r="Y152" s="159"/>
      <c r="Z152" s="159"/>
      <c r="AA152" s="159"/>
      <c r="AB152" s="159"/>
      <c r="AC152" s="159"/>
      <c r="AD152" s="159"/>
      <c r="AE152" s="159"/>
    </row>
    <row r="153" spans="1:31" s="67" customFormat="1" x14ac:dyDescent="0.25">
      <c r="A153" s="171"/>
      <c r="B153" s="171" t="s">
        <v>442</v>
      </c>
      <c r="C153" s="172">
        <v>154955028</v>
      </c>
      <c r="D153" s="172">
        <v>232669825.26000002</v>
      </c>
      <c r="E153" s="172">
        <v>722868.33</v>
      </c>
      <c r="F153" s="172">
        <v>1980323.64</v>
      </c>
      <c r="G153" s="172">
        <v>16534989.890000001</v>
      </c>
      <c r="H153" s="172">
        <v>15572291.83</v>
      </c>
      <c r="I153" s="172">
        <v>4627951.3600000003</v>
      </c>
      <c r="J153" s="172">
        <v>7057295.54</v>
      </c>
      <c r="K153" s="172">
        <v>17013094.66</v>
      </c>
      <c r="L153" s="172">
        <v>28548389.920000002</v>
      </c>
      <c r="M153" s="172">
        <v>3328657.21</v>
      </c>
      <c r="N153" s="172">
        <v>6865158.46</v>
      </c>
      <c r="O153" s="172">
        <v>38368042.579999998</v>
      </c>
      <c r="P153" s="172">
        <v>2383984.89</v>
      </c>
      <c r="Q153" s="172">
        <f t="shared" si="2"/>
        <v>143003048.30999997</v>
      </c>
      <c r="R153"/>
      <c r="S153" s="159"/>
      <c r="T153" s="159"/>
      <c r="U153" s="159"/>
      <c r="V153" s="159"/>
      <c r="W153" s="159"/>
      <c r="X153" s="159"/>
      <c r="Y153" s="159"/>
      <c r="Z153" s="159"/>
      <c r="AA153" s="159"/>
      <c r="AB153" s="159"/>
      <c r="AC153" s="159"/>
      <c r="AD153" s="159"/>
      <c r="AE153" s="159"/>
    </row>
    <row r="154" spans="1:31" x14ac:dyDescent="0.25">
      <c r="A154" s="159"/>
      <c r="B154" s="159" t="s">
        <v>443</v>
      </c>
      <c r="C154" s="173">
        <v>154955028</v>
      </c>
      <c r="D154" s="173">
        <v>232669825.26000002</v>
      </c>
      <c r="E154" s="173">
        <v>722868.33</v>
      </c>
      <c r="F154" s="173">
        <v>1980323.64</v>
      </c>
      <c r="G154" s="173">
        <v>16534989.890000001</v>
      </c>
      <c r="H154" s="173">
        <v>15572291.83</v>
      </c>
      <c r="I154" s="173">
        <v>4627951.3600000003</v>
      </c>
      <c r="J154" s="173">
        <v>7057295.54</v>
      </c>
      <c r="K154" s="173">
        <v>17013094.66</v>
      </c>
      <c r="L154" s="173">
        <v>28548389.920000002</v>
      </c>
      <c r="M154" s="173">
        <v>3328657.21</v>
      </c>
      <c r="N154" s="173">
        <v>6865158.46</v>
      </c>
      <c r="O154" s="173">
        <v>38368042.579999998</v>
      </c>
      <c r="P154" s="173">
        <v>2383984.89</v>
      </c>
      <c r="Q154" s="173">
        <f t="shared" si="2"/>
        <v>143003048.30999997</v>
      </c>
      <c r="S154" s="159"/>
      <c r="T154" s="159"/>
      <c r="U154" s="159"/>
      <c r="V154" s="159"/>
      <c r="W154" s="159"/>
      <c r="X154" s="159"/>
      <c r="Y154" s="159"/>
      <c r="Z154" s="159"/>
      <c r="AA154" s="159"/>
      <c r="AB154" s="159"/>
      <c r="AC154" s="159"/>
      <c r="AD154" s="159"/>
      <c r="AE154" s="159"/>
    </row>
    <row r="155" spans="1:31" s="67" customFormat="1" x14ac:dyDescent="0.25">
      <c r="A155" s="171"/>
      <c r="B155" s="171" t="s">
        <v>444</v>
      </c>
      <c r="C155" s="172">
        <v>1323756991</v>
      </c>
      <c r="D155" s="172">
        <v>1202288447.2299998</v>
      </c>
      <c r="E155" s="172">
        <v>2675506.42</v>
      </c>
      <c r="F155" s="172">
        <v>42992638.969999999</v>
      </c>
      <c r="G155" s="172">
        <v>187856490.56999999</v>
      </c>
      <c r="H155" s="172">
        <v>239670516.25</v>
      </c>
      <c r="I155" s="172">
        <v>50361194.520000003</v>
      </c>
      <c r="J155" s="172">
        <v>126738926.64</v>
      </c>
      <c r="K155" s="172">
        <v>101423453.87</v>
      </c>
      <c r="L155" s="172">
        <v>58018416.469999999</v>
      </c>
      <c r="M155" s="172">
        <v>55467130.640000001</v>
      </c>
      <c r="N155" s="172">
        <v>137133898.72999999</v>
      </c>
      <c r="O155" s="172">
        <v>147655800.56</v>
      </c>
      <c r="P155" s="172">
        <v>139976620.31999999</v>
      </c>
      <c r="Q155" s="172">
        <f t="shared" si="2"/>
        <v>1289970593.96</v>
      </c>
      <c r="R155"/>
      <c r="S155" s="159"/>
      <c r="T155" s="159"/>
      <c r="U155" s="159"/>
      <c r="V155" s="159"/>
      <c r="W155" s="159"/>
      <c r="X155" s="159"/>
      <c r="Y155" s="159"/>
      <c r="Z155" s="159"/>
      <c r="AA155" s="159"/>
      <c r="AB155" s="159"/>
      <c r="AC155" s="159"/>
      <c r="AD155" s="159"/>
      <c r="AE155" s="159"/>
    </row>
    <row r="156" spans="1:31" x14ac:dyDescent="0.25">
      <c r="A156" s="159"/>
      <c r="B156" s="159" t="s">
        <v>445</v>
      </c>
      <c r="C156" s="173">
        <v>1323756991</v>
      </c>
      <c r="D156" s="173">
        <v>1202288447.2299998</v>
      </c>
      <c r="E156" s="173">
        <v>2675506.42</v>
      </c>
      <c r="F156" s="173">
        <v>42992638.969999999</v>
      </c>
      <c r="G156" s="173">
        <v>187856490.56999999</v>
      </c>
      <c r="H156" s="173">
        <v>239670516.25</v>
      </c>
      <c r="I156" s="173">
        <v>50361194.520000003</v>
      </c>
      <c r="J156" s="173">
        <v>126738926.64</v>
      </c>
      <c r="K156" s="173">
        <v>101423453.87</v>
      </c>
      <c r="L156" s="173">
        <v>58018416.469999999</v>
      </c>
      <c r="M156" s="173">
        <v>55467130.640000001</v>
      </c>
      <c r="N156" s="173">
        <v>137133898.72999999</v>
      </c>
      <c r="O156" s="173">
        <v>147655800.56</v>
      </c>
      <c r="P156" s="173">
        <v>139976620.31999999</v>
      </c>
      <c r="Q156" s="173">
        <f t="shared" si="2"/>
        <v>1289970593.96</v>
      </c>
      <c r="S156" s="159"/>
      <c r="T156" s="159"/>
      <c r="U156" s="159"/>
      <c r="V156" s="159"/>
      <c r="W156" s="159"/>
      <c r="X156" s="159"/>
      <c r="Y156" s="159"/>
      <c r="Z156" s="159"/>
      <c r="AA156" s="159"/>
      <c r="AB156" s="159"/>
      <c r="AC156" s="159"/>
      <c r="AD156" s="159"/>
      <c r="AE156" s="159"/>
    </row>
    <row r="157" spans="1:31" s="67" customFormat="1" x14ac:dyDescent="0.25">
      <c r="A157" s="171"/>
      <c r="B157" s="171" t="s">
        <v>446</v>
      </c>
      <c r="C157" s="172">
        <v>2182339346</v>
      </c>
      <c r="D157" s="172">
        <v>2714269468.8099995</v>
      </c>
      <c r="E157" s="172">
        <v>119736897.51000001</v>
      </c>
      <c r="F157" s="172">
        <v>219885265.46000001</v>
      </c>
      <c r="G157" s="172">
        <v>268441323.60000002</v>
      </c>
      <c r="H157" s="172">
        <v>212218163.43000001</v>
      </c>
      <c r="I157" s="172">
        <v>178899620.94</v>
      </c>
      <c r="J157" s="172">
        <v>230416612.30000001</v>
      </c>
      <c r="K157" s="172">
        <v>179067390.13999999</v>
      </c>
      <c r="L157" s="172">
        <v>192790645.75999999</v>
      </c>
      <c r="M157" s="172">
        <v>236786663.66999999</v>
      </c>
      <c r="N157" s="172">
        <v>184320190.97</v>
      </c>
      <c r="O157" s="172">
        <v>183877924.31999999</v>
      </c>
      <c r="P157" s="172">
        <v>459052842.06</v>
      </c>
      <c r="Q157" s="172">
        <f t="shared" si="2"/>
        <v>2665493540.1600003</v>
      </c>
      <c r="R157"/>
      <c r="S157" s="159"/>
      <c r="T157" s="159"/>
      <c r="U157" s="159"/>
      <c r="V157" s="159"/>
      <c r="W157" s="159"/>
      <c r="X157" s="159"/>
      <c r="Y157" s="159"/>
      <c r="Z157" s="159"/>
      <c r="AA157" s="159"/>
      <c r="AB157" s="159"/>
      <c r="AC157" s="159"/>
      <c r="AD157" s="159"/>
      <c r="AE157" s="159"/>
    </row>
    <row r="158" spans="1:31" x14ac:dyDescent="0.25">
      <c r="A158" s="159"/>
      <c r="B158" s="159" t="s">
        <v>447</v>
      </c>
      <c r="C158" s="173">
        <v>2182339346</v>
      </c>
      <c r="D158" s="173">
        <v>2714269468.8099995</v>
      </c>
      <c r="E158" s="173">
        <v>119736897.51000001</v>
      </c>
      <c r="F158" s="173">
        <v>219885265.46000001</v>
      </c>
      <c r="G158" s="173">
        <v>268441323.60000002</v>
      </c>
      <c r="H158" s="173">
        <v>212218163.43000001</v>
      </c>
      <c r="I158" s="173">
        <v>178899620.94</v>
      </c>
      <c r="J158" s="173">
        <v>230416612.30000001</v>
      </c>
      <c r="K158" s="173">
        <v>179067390.13999999</v>
      </c>
      <c r="L158" s="173">
        <v>192790645.75999999</v>
      </c>
      <c r="M158" s="173">
        <v>236786663.66999999</v>
      </c>
      <c r="N158" s="173">
        <v>184320190.97</v>
      </c>
      <c r="O158" s="173">
        <v>183877924.31999999</v>
      </c>
      <c r="P158" s="173">
        <v>459052842.06</v>
      </c>
      <c r="Q158" s="173">
        <f t="shared" si="2"/>
        <v>2665493540.1600003</v>
      </c>
      <c r="S158" s="159"/>
      <c r="T158" s="159"/>
      <c r="U158" s="159"/>
      <c r="V158" s="159"/>
      <c r="W158" s="159"/>
      <c r="X158" s="159"/>
      <c r="Y158" s="159"/>
      <c r="Z158" s="159"/>
      <c r="AA158" s="159"/>
      <c r="AB158" s="159"/>
      <c r="AC158" s="159"/>
      <c r="AD158" s="159"/>
      <c r="AE158" s="159"/>
    </row>
    <row r="159" spans="1:31" s="67" customFormat="1" x14ac:dyDescent="0.25">
      <c r="A159" s="171"/>
      <c r="B159" s="171" t="s">
        <v>448</v>
      </c>
      <c r="C159" s="172">
        <v>154000000</v>
      </c>
      <c r="D159" s="172">
        <v>154007948.30000001</v>
      </c>
      <c r="E159" s="172">
        <v>12833425.689999999</v>
      </c>
      <c r="F159" s="172">
        <v>12833385.550000001</v>
      </c>
      <c r="G159" s="172">
        <v>12841367.689999999</v>
      </c>
      <c r="H159" s="172">
        <v>12833393</v>
      </c>
      <c r="I159" s="172">
        <v>12830716.09</v>
      </c>
      <c r="J159" s="172">
        <v>12833331.619999999</v>
      </c>
      <c r="K159" s="172">
        <v>12840685.08</v>
      </c>
      <c r="L159" s="172">
        <v>12833393.550000001</v>
      </c>
      <c r="M159" s="172">
        <v>12833416.390000001</v>
      </c>
      <c r="N159" s="172">
        <v>12833444.220000001</v>
      </c>
      <c r="O159" s="172">
        <v>12829879.880000001</v>
      </c>
      <c r="P159" s="172">
        <v>12831509.539999999</v>
      </c>
      <c r="Q159" s="172">
        <f t="shared" si="2"/>
        <v>154007948.29999998</v>
      </c>
      <c r="R159"/>
      <c r="S159" s="159"/>
      <c r="T159" s="159"/>
      <c r="U159" s="159"/>
      <c r="V159" s="159"/>
      <c r="W159" s="159"/>
      <c r="X159" s="159"/>
      <c r="Y159" s="159"/>
      <c r="Z159" s="159"/>
      <c r="AA159" s="159"/>
      <c r="AB159" s="159"/>
      <c r="AC159" s="159"/>
      <c r="AD159" s="159"/>
      <c r="AE159" s="159"/>
    </row>
    <row r="160" spans="1:31" x14ac:dyDescent="0.25">
      <c r="A160" s="159"/>
      <c r="B160" s="159" t="s">
        <v>449</v>
      </c>
      <c r="C160" s="173">
        <v>154000000</v>
      </c>
      <c r="D160" s="173">
        <v>154007948.30000001</v>
      </c>
      <c r="E160" s="173">
        <v>12833425.689999999</v>
      </c>
      <c r="F160" s="173">
        <v>12833385.550000001</v>
      </c>
      <c r="G160" s="173">
        <v>12841367.689999999</v>
      </c>
      <c r="H160" s="173">
        <v>12833393</v>
      </c>
      <c r="I160" s="173">
        <v>12830716.09</v>
      </c>
      <c r="J160" s="173">
        <v>12833331.619999999</v>
      </c>
      <c r="K160" s="173">
        <v>12840685.08</v>
      </c>
      <c r="L160" s="173">
        <v>12833393.550000001</v>
      </c>
      <c r="M160" s="173">
        <v>12833416.390000001</v>
      </c>
      <c r="N160" s="173">
        <v>12833444.220000001</v>
      </c>
      <c r="O160" s="173">
        <v>12829879.880000001</v>
      </c>
      <c r="P160" s="173">
        <v>12831509.539999999</v>
      </c>
      <c r="Q160" s="173">
        <f t="shared" si="2"/>
        <v>154007948.29999998</v>
      </c>
      <c r="S160" s="159"/>
      <c r="T160" s="159"/>
      <c r="U160" s="159"/>
      <c r="V160" s="159"/>
      <c r="W160" s="159"/>
      <c r="X160" s="159"/>
      <c r="Y160" s="159"/>
      <c r="Z160" s="159"/>
      <c r="AA160" s="159"/>
      <c r="AB160" s="159"/>
      <c r="AC160" s="159"/>
      <c r="AD160" s="159"/>
      <c r="AE160" s="159"/>
    </row>
    <row r="161" spans="1:31" s="67" customFormat="1" x14ac:dyDescent="0.25">
      <c r="A161" s="171"/>
      <c r="B161" s="171" t="s">
        <v>450</v>
      </c>
      <c r="C161" s="172">
        <v>300000</v>
      </c>
      <c r="D161" s="172">
        <v>300000</v>
      </c>
      <c r="E161" s="172">
        <v>0</v>
      </c>
      <c r="F161" s="172">
        <v>0</v>
      </c>
      <c r="G161" s="172">
        <v>0</v>
      </c>
      <c r="H161" s="172">
        <v>0</v>
      </c>
      <c r="I161" s="172">
        <v>0</v>
      </c>
      <c r="J161" s="172">
        <v>0</v>
      </c>
      <c r="K161" s="172">
        <v>0</v>
      </c>
      <c r="L161" s="172">
        <v>0</v>
      </c>
      <c r="M161" s="172">
        <v>0</v>
      </c>
      <c r="N161" s="172">
        <v>0</v>
      </c>
      <c r="O161" s="172">
        <v>0</v>
      </c>
      <c r="P161" s="172">
        <v>0</v>
      </c>
      <c r="Q161" s="172">
        <f t="shared" si="2"/>
        <v>0</v>
      </c>
      <c r="R161"/>
      <c r="S161" s="159"/>
      <c r="T161" s="159"/>
      <c r="U161" s="159"/>
      <c r="V161" s="159"/>
      <c r="W161" s="159"/>
      <c r="X161" s="159"/>
      <c r="Y161" s="159"/>
      <c r="Z161" s="159"/>
      <c r="AA161" s="159"/>
      <c r="AB161" s="159"/>
      <c r="AC161" s="159"/>
      <c r="AD161" s="159"/>
      <c r="AE161" s="159"/>
    </row>
    <row r="162" spans="1:31" x14ac:dyDescent="0.25">
      <c r="A162" s="159"/>
      <c r="B162" s="159" t="s">
        <v>451</v>
      </c>
      <c r="C162" s="173">
        <v>300000</v>
      </c>
      <c r="D162" s="173">
        <v>300000</v>
      </c>
      <c r="E162" s="173">
        <v>0</v>
      </c>
      <c r="F162" s="173">
        <v>0</v>
      </c>
      <c r="G162" s="173">
        <v>0</v>
      </c>
      <c r="H162" s="173">
        <v>0</v>
      </c>
      <c r="I162" s="173">
        <v>0</v>
      </c>
      <c r="J162" s="173">
        <v>0</v>
      </c>
      <c r="K162" s="173">
        <v>0</v>
      </c>
      <c r="L162" s="173">
        <v>0</v>
      </c>
      <c r="M162" s="173">
        <v>0</v>
      </c>
      <c r="N162" s="173">
        <v>0</v>
      </c>
      <c r="O162" s="173">
        <v>0</v>
      </c>
      <c r="P162" s="173">
        <v>0</v>
      </c>
      <c r="Q162" s="173">
        <f t="shared" si="2"/>
        <v>0</v>
      </c>
      <c r="S162" s="159"/>
      <c r="T162" s="159"/>
      <c r="U162" s="159"/>
      <c r="V162" s="159"/>
      <c r="W162" s="159"/>
      <c r="X162" s="159"/>
      <c r="Y162" s="159"/>
      <c r="Z162" s="159"/>
      <c r="AA162" s="159"/>
      <c r="AB162" s="159"/>
      <c r="AC162" s="159"/>
      <c r="AD162" s="159"/>
      <c r="AE162" s="159"/>
    </row>
    <row r="163" spans="1:31" s="67" customFormat="1" x14ac:dyDescent="0.25">
      <c r="A163" s="171"/>
      <c r="B163" s="171" t="s">
        <v>452</v>
      </c>
      <c r="C163" s="172">
        <v>0</v>
      </c>
      <c r="D163" s="172">
        <v>246125</v>
      </c>
      <c r="E163" s="172">
        <v>0</v>
      </c>
      <c r="F163" s="172">
        <v>0</v>
      </c>
      <c r="G163" s="172">
        <v>0</v>
      </c>
      <c r="H163" s="172">
        <v>246124.22</v>
      </c>
      <c r="I163" s="172">
        <v>0</v>
      </c>
      <c r="J163" s="172">
        <v>0</v>
      </c>
      <c r="K163" s="172">
        <v>0</v>
      </c>
      <c r="L163" s="172">
        <v>0</v>
      </c>
      <c r="M163" s="172">
        <v>7296.4</v>
      </c>
      <c r="N163" s="172">
        <v>0</v>
      </c>
      <c r="O163" s="172">
        <v>0</v>
      </c>
      <c r="P163" s="172">
        <v>0</v>
      </c>
      <c r="Q163" s="172">
        <f t="shared" si="2"/>
        <v>253420.62</v>
      </c>
      <c r="R163"/>
      <c r="S163" s="159"/>
      <c r="T163" s="159"/>
      <c r="U163" s="159"/>
      <c r="V163" s="159"/>
      <c r="W163" s="159"/>
      <c r="X163" s="159"/>
      <c r="Y163" s="159"/>
      <c r="Z163" s="159"/>
      <c r="AA163" s="159"/>
      <c r="AB163" s="159"/>
      <c r="AC163" s="159"/>
      <c r="AD163" s="159"/>
      <c r="AE163" s="159"/>
    </row>
    <row r="164" spans="1:31" x14ac:dyDescent="0.25">
      <c r="A164" s="159"/>
      <c r="B164" s="159" t="s">
        <v>453</v>
      </c>
      <c r="C164" s="173">
        <v>0</v>
      </c>
      <c r="D164" s="173">
        <v>246125</v>
      </c>
      <c r="E164" s="173">
        <v>0</v>
      </c>
      <c r="F164" s="173">
        <v>0</v>
      </c>
      <c r="G164" s="173">
        <v>0</v>
      </c>
      <c r="H164" s="173">
        <v>246124.22</v>
      </c>
      <c r="I164" s="173">
        <v>0</v>
      </c>
      <c r="J164" s="173">
        <v>0</v>
      </c>
      <c r="K164" s="173">
        <v>0</v>
      </c>
      <c r="L164" s="173">
        <v>0</v>
      </c>
      <c r="M164" s="173">
        <v>7296.4</v>
      </c>
      <c r="N164" s="173">
        <v>0</v>
      </c>
      <c r="O164" s="173">
        <v>0</v>
      </c>
      <c r="P164" s="173">
        <v>0</v>
      </c>
      <c r="Q164" s="173">
        <f t="shared" si="2"/>
        <v>253420.62</v>
      </c>
      <c r="S164" s="159"/>
      <c r="T164" s="159"/>
      <c r="U164" s="159"/>
      <c r="V164" s="159"/>
      <c r="W164" s="159"/>
      <c r="X164" s="159"/>
      <c r="Y164" s="159"/>
      <c r="Z164" s="159"/>
      <c r="AA164" s="159"/>
      <c r="AB164" s="159"/>
      <c r="AC164" s="159"/>
      <c r="AD164" s="159"/>
      <c r="AE164" s="159"/>
    </row>
    <row r="165" spans="1:31" s="67" customFormat="1" x14ac:dyDescent="0.25">
      <c r="A165" s="171"/>
      <c r="B165" s="171" t="s">
        <v>454</v>
      </c>
      <c r="C165" s="172">
        <v>123828482</v>
      </c>
      <c r="D165" s="172">
        <v>15947366</v>
      </c>
      <c r="E165" s="172">
        <v>124.25</v>
      </c>
      <c r="F165" s="172">
        <v>2219088.25</v>
      </c>
      <c r="G165" s="172">
        <v>3066510.36</v>
      </c>
      <c r="H165" s="172">
        <v>1109606.25</v>
      </c>
      <c r="I165" s="172">
        <v>1109606.25</v>
      </c>
      <c r="J165" s="172">
        <v>3262698.98</v>
      </c>
      <c r="K165" s="172">
        <v>2219088.25</v>
      </c>
      <c r="L165" s="172">
        <v>1249148.02</v>
      </c>
      <c r="M165" s="172">
        <v>53861.25</v>
      </c>
      <c r="N165" s="172">
        <v>124.25</v>
      </c>
      <c r="O165" s="172">
        <v>95608.57</v>
      </c>
      <c r="P165" s="172">
        <v>1540645.24</v>
      </c>
      <c r="Q165" s="172">
        <f t="shared" si="2"/>
        <v>15926109.92</v>
      </c>
      <c r="R165"/>
      <c r="S165" s="159"/>
      <c r="T165" s="159"/>
      <c r="U165" s="159"/>
      <c r="V165" s="159"/>
      <c r="W165" s="159"/>
      <c r="X165" s="159"/>
      <c r="Y165" s="159"/>
      <c r="Z165" s="159"/>
      <c r="AA165" s="159"/>
      <c r="AB165" s="159"/>
      <c r="AC165" s="159"/>
      <c r="AD165" s="159"/>
      <c r="AE165" s="159"/>
    </row>
    <row r="166" spans="1:31" x14ac:dyDescent="0.25">
      <c r="A166" s="159"/>
      <c r="B166" s="159" t="s">
        <v>455</v>
      </c>
      <c r="C166" s="173">
        <v>123828482</v>
      </c>
      <c r="D166" s="173">
        <v>15947366</v>
      </c>
      <c r="E166" s="173">
        <v>124.25</v>
      </c>
      <c r="F166" s="173">
        <v>2219088.25</v>
      </c>
      <c r="G166" s="173">
        <v>3066510.36</v>
      </c>
      <c r="H166" s="173">
        <v>1109606.25</v>
      </c>
      <c r="I166" s="173">
        <v>1109606.25</v>
      </c>
      <c r="J166" s="173">
        <v>3262698.98</v>
      </c>
      <c r="K166" s="173">
        <v>2219088.25</v>
      </c>
      <c r="L166" s="173">
        <v>1249148.02</v>
      </c>
      <c r="M166" s="173">
        <v>53861.25</v>
      </c>
      <c r="N166" s="173">
        <v>124.25</v>
      </c>
      <c r="O166" s="173">
        <v>95608.57</v>
      </c>
      <c r="P166" s="173">
        <v>1540645.24</v>
      </c>
      <c r="Q166" s="173">
        <f t="shared" si="2"/>
        <v>15926109.92</v>
      </c>
      <c r="S166" s="159"/>
      <c r="T166" s="159"/>
      <c r="U166" s="159"/>
      <c r="V166" s="159"/>
      <c r="W166" s="159"/>
      <c r="X166" s="159"/>
      <c r="Y166" s="159"/>
      <c r="Z166" s="159"/>
      <c r="AA166" s="159"/>
      <c r="AB166" s="159"/>
      <c r="AC166" s="159"/>
      <c r="AD166" s="159"/>
      <c r="AE166" s="159"/>
    </row>
    <row r="167" spans="1:31" s="67" customFormat="1" x14ac:dyDescent="0.25">
      <c r="A167" s="171"/>
      <c r="B167" s="171" t="s">
        <v>152</v>
      </c>
      <c r="C167" s="172">
        <v>4904677562</v>
      </c>
      <c r="D167" s="172">
        <v>5346399552.250001</v>
      </c>
      <c r="E167" s="172">
        <v>31102719.489999998</v>
      </c>
      <c r="F167" s="172">
        <v>42320198.090000004</v>
      </c>
      <c r="G167" s="172">
        <v>219126470.03999999</v>
      </c>
      <c r="H167" s="172">
        <v>211640209.75999999</v>
      </c>
      <c r="I167" s="172">
        <v>197910377.40000001</v>
      </c>
      <c r="J167" s="172">
        <v>267150646.52000001</v>
      </c>
      <c r="K167" s="172">
        <v>136547965.78</v>
      </c>
      <c r="L167" s="172">
        <v>249131859.81</v>
      </c>
      <c r="M167" s="172">
        <v>296761978.95999998</v>
      </c>
      <c r="N167" s="172">
        <v>241591180.21000001</v>
      </c>
      <c r="O167" s="172">
        <v>197739822.62</v>
      </c>
      <c r="P167" s="172">
        <v>3040336215.0599999</v>
      </c>
      <c r="Q167" s="172">
        <f t="shared" si="2"/>
        <v>5131359643.7399998</v>
      </c>
      <c r="R167"/>
      <c r="S167" s="159"/>
      <c r="T167" s="159"/>
      <c r="U167" s="159"/>
      <c r="V167" s="159"/>
      <c r="W167" s="159"/>
      <c r="X167" s="159"/>
      <c r="Y167" s="159"/>
      <c r="Z167" s="159"/>
      <c r="AA167" s="159"/>
      <c r="AB167" s="159"/>
      <c r="AC167" s="159"/>
      <c r="AD167" s="159"/>
      <c r="AE167" s="159"/>
    </row>
    <row r="168" spans="1:31" s="67" customFormat="1" x14ac:dyDescent="0.25">
      <c r="A168" s="171"/>
      <c r="B168" s="171" t="s">
        <v>456</v>
      </c>
      <c r="C168" s="172">
        <v>2694879601</v>
      </c>
      <c r="D168" s="172">
        <v>3364059252.1500001</v>
      </c>
      <c r="E168" s="172">
        <v>23304869.66</v>
      </c>
      <c r="F168" s="172">
        <v>24588126.879999999</v>
      </c>
      <c r="G168" s="172">
        <v>113859062.15000001</v>
      </c>
      <c r="H168" s="172">
        <v>116764453.41</v>
      </c>
      <c r="I168" s="172">
        <v>95942721.150000006</v>
      </c>
      <c r="J168" s="172">
        <v>110738470.70999999</v>
      </c>
      <c r="K168" s="172">
        <v>98282984.439999998</v>
      </c>
      <c r="L168" s="172">
        <v>145567678.05000001</v>
      </c>
      <c r="M168" s="172">
        <v>152894875.03</v>
      </c>
      <c r="N168" s="172">
        <v>71524101.090000004</v>
      </c>
      <c r="O168" s="172">
        <v>80478129.379999995</v>
      </c>
      <c r="P168" s="172">
        <v>1924550298.8800001</v>
      </c>
      <c r="Q168" s="172">
        <f t="shared" si="2"/>
        <v>2958495770.8299999</v>
      </c>
      <c r="R168"/>
      <c r="S168" s="159"/>
      <c r="T168" s="159"/>
      <c r="U168" s="159"/>
      <c r="V168" s="159"/>
      <c r="W168" s="159"/>
      <c r="X168" s="159"/>
      <c r="Y168" s="159"/>
      <c r="Z168" s="159"/>
      <c r="AA168" s="159"/>
      <c r="AB168" s="159"/>
      <c r="AC168" s="159"/>
      <c r="AD168" s="159"/>
      <c r="AE168" s="159"/>
    </row>
    <row r="169" spans="1:31" x14ac:dyDescent="0.25">
      <c r="A169" s="159"/>
      <c r="B169" s="159" t="s">
        <v>457</v>
      </c>
      <c r="C169" s="173">
        <v>1808819909</v>
      </c>
      <c r="D169" s="173">
        <v>479103434.94000012</v>
      </c>
      <c r="E169" s="173">
        <v>17882811.25</v>
      </c>
      <c r="F169" s="173">
        <v>17883478.899999999</v>
      </c>
      <c r="G169" s="173">
        <v>19634317.129999999</v>
      </c>
      <c r="H169" s="173">
        <v>26711499.120000001</v>
      </c>
      <c r="I169" s="173">
        <v>26383700.82</v>
      </c>
      <c r="J169" s="173">
        <v>26936932.300000001</v>
      </c>
      <c r="K169" s="173">
        <v>25240303.16</v>
      </c>
      <c r="L169" s="173">
        <v>19841745.16</v>
      </c>
      <c r="M169" s="173">
        <v>40354850.189999998</v>
      </c>
      <c r="N169" s="173">
        <v>42283946.920000002</v>
      </c>
      <c r="O169" s="173">
        <v>44921055.659999996</v>
      </c>
      <c r="P169" s="173">
        <v>105999799.54000001</v>
      </c>
      <c r="Q169" s="173">
        <f t="shared" si="2"/>
        <v>414074440.15000004</v>
      </c>
      <c r="S169" s="159"/>
      <c r="T169" s="159"/>
      <c r="U169" s="159"/>
      <c r="V169" s="159"/>
      <c r="W169" s="159"/>
      <c r="X169" s="159"/>
      <c r="Y169" s="159"/>
      <c r="Z169" s="159"/>
      <c r="AA169" s="159"/>
      <c r="AB169" s="159"/>
      <c r="AC169" s="159"/>
      <c r="AD169" s="159"/>
      <c r="AE169" s="159"/>
    </row>
    <row r="170" spans="1:31" x14ac:dyDescent="0.25">
      <c r="A170" s="159"/>
      <c r="B170" s="159" t="s">
        <v>458</v>
      </c>
      <c r="C170" s="173">
        <v>453038376</v>
      </c>
      <c r="D170" s="173">
        <v>2337627015.8000002</v>
      </c>
      <c r="E170" s="173">
        <v>4008125.66</v>
      </c>
      <c r="F170" s="173">
        <v>4007867.33</v>
      </c>
      <c r="G170" s="173">
        <v>77193717.230000004</v>
      </c>
      <c r="H170" s="173">
        <v>80426215.969999999</v>
      </c>
      <c r="I170" s="173">
        <v>61288183.840000004</v>
      </c>
      <c r="J170" s="173">
        <v>73416887.650000006</v>
      </c>
      <c r="K170" s="173">
        <v>62784939.310000002</v>
      </c>
      <c r="L170" s="173">
        <v>102717474.08</v>
      </c>
      <c r="M170" s="173">
        <v>94188937.489999995</v>
      </c>
      <c r="N170" s="173">
        <v>21107067.140000001</v>
      </c>
      <c r="O170" s="173">
        <v>12844160.91</v>
      </c>
      <c r="P170" s="173">
        <v>1582411515.47</v>
      </c>
      <c r="Q170" s="173">
        <f t="shared" si="2"/>
        <v>2176395092.0799999</v>
      </c>
      <c r="S170" s="159"/>
      <c r="T170" s="159"/>
      <c r="U170" s="159"/>
      <c r="V170" s="159"/>
      <c r="W170" s="159"/>
      <c r="X170" s="159"/>
      <c r="Y170" s="159"/>
      <c r="Z170" s="159"/>
      <c r="AA170" s="159"/>
      <c r="AB170" s="159"/>
      <c r="AC170" s="159"/>
      <c r="AD170" s="159"/>
      <c r="AE170" s="159"/>
    </row>
    <row r="171" spans="1:31" x14ac:dyDescent="0.25">
      <c r="A171" s="159"/>
      <c r="B171" s="159" t="s">
        <v>459</v>
      </c>
      <c r="C171" s="173">
        <v>96986200</v>
      </c>
      <c r="D171" s="173">
        <v>63082755.040000021</v>
      </c>
      <c r="E171" s="173">
        <v>125000</v>
      </c>
      <c r="F171" s="173">
        <v>125000</v>
      </c>
      <c r="G171" s="173">
        <v>1465707.87</v>
      </c>
      <c r="H171" s="173">
        <v>1443022.56</v>
      </c>
      <c r="I171" s="173">
        <v>1445451.23</v>
      </c>
      <c r="J171" s="173">
        <v>3345265.06</v>
      </c>
      <c r="K171" s="173">
        <v>808913.53</v>
      </c>
      <c r="L171" s="173">
        <v>1098776.3400000001</v>
      </c>
      <c r="M171" s="173">
        <v>193872.57</v>
      </c>
      <c r="N171" s="173">
        <v>384181.24</v>
      </c>
      <c r="O171" s="173">
        <v>5257282.8099999996</v>
      </c>
      <c r="P171" s="173">
        <v>1583869.7</v>
      </c>
      <c r="Q171" s="173">
        <f t="shared" si="2"/>
        <v>17276342.91</v>
      </c>
      <c r="S171" s="159"/>
      <c r="T171" s="159"/>
      <c r="U171" s="159"/>
      <c r="V171" s="159"/>
      <c r="W171" s="159"/>
      <c r="X171" s="159"/>
      <c r="Y171" s="159"/>
      <c r="Z171" s="159"/>
      <c r="AA171" s="159"/>
      <c r="AB171" s="159"/>
      <c r="AC171" s="159"/>
      <c r="AD171" s="159"/>
      <c r="AE171" s="159"/>
    </row>
    <row r="172" spans="1:31" x14ac:dyDescent="0.25">
      <c r="A172" s="159"/>
      <c r="B172" s="159" t="s">
        <v>460</v>
      </c>
      <c r="C172" s="173">
        <v>130248506</v>
      </c>
      <c r="D172" s="173">
        <v>223531870.59000003</v>
      </c>
      <c r="E172" s="173">
        <v>0</v>
      </c>
      <c r="F172" s="173">
        <v>1024292.2</v>
      </c>
      <c r="G172" s="173">
        <v>1829589.62</v>
      </c>
      <c r="H172" s="173">
        <v>836074.54</v>
      </c>
      <c r="I172" s="173">
        <v>810305.1</v>
      </c>
      <c r="J172" s="173">
        <v>493369.94</v>
      </c>
      <c r="K172" s="173">
        <v>478051.1</v>
      </c>
      <c r="L172" s="173">
        <v>3183409.22</v>
      </c>
      <c r="M172" s="173">
        <v>1300864.6399999999</v>
      </c>
      <c r="N172" s="173">
        <v>3373297.41</v>
      </c>
      <c r="O172" s="173">
        <v>1240399.3999999999</v>
      </c>
      <c r="P172" s="173">
        <v>105729494.58</v>
      </c>
      <c r="Q172" s="173">
        <f t="shared" si="2"/>
        <v>120299147.75</v>
      </c>
      <c r="S172" s="159"/>
      <c r="T172" s="159"/>
      <c r="U172" s="159"/>
      <c r="V172" s="159"/>
      <c r="W172" s="159"/>
      <c r="X172" s="159"/>
      <c r="Y172" s="159"/>
      <c r="Z172" s="159"/>
      <c r="AA172" s="159"/>
      <c r="AB172" s="159"/>
      <c r="AC172" s="159"/>
      <c r="AD172" s="159"/>
      <c r="AE172" s="159"/>
    </row>
    <row r="173" spans="1:31" x14ac:dyDescent="0.25">
      <c r="A173" s="159"/>
      <c r="B173" s="159" t="s">
        <v>461</v>
      </c>
      <c r="C173" s="173">
        <v>500000</v>
      </c>
      <c r="D173" s="173">
        <v>50000</v>
      </c>
      <c r="E173" s="173">
        <v>0</v>
      </c>
      <c r="F173" s="173">
        <v>0</v>
      </c>
      <c r="G173" s="173">
        <v>0</v>
      </c>
      <c r="H173" s="173">
        <v>0</v>
      </c>
      <c r="I173" s="173">
        <v>0</v>
      </c>
      <c r="J173" s="173">
        <v>0</v>
      </c>
      <c r="K173" s="173">
        <v>0</v>
      </c>
      <c r="L173" s="173">
        <v>0</v>
      </c>
      <c r="M173" s="173">
        <v>0</v>
      </c>
      <c r="N173" s="173">
        <v>0</v>
      </c>
      <c r="O173" s="173">
        <v>0</v>
      </c>
      <c r="P173" s="173">
        <v>0</v>
      </c>
      <c r="Q173" s="173">
        <f t="shared" si="2"/>
        <v>0</v>
      </c>
      <c r="S173" s="159"/>
      <c r="T173" s="159"/>
      <c r="U173" s="159"/>
      <c r="V173" s="159"/>
      <c r="W173" s="159"/>
      <c r="X173" s="159"/>
      <c r="Y173" s="159"/>
      <c r="Z173" s="159"/>
      <c r="AA173" s="159"/>
      <c r="AB173" s="159"/>
      <c r="AC173" s="159"/>
      <c r="AD173" s="159"/>
      <c r="AE173" s="159"/>
    </row>
    <row r="174" spans="1:31" x14ac:dyDescent="0.25">
      <c r="A174" s="159"/>
      <c r="B174" s="159" t="s">
        <v>462</v>
      </c>
      <c r="C174" s="173">
        <v>162713161</v>
      </c>
      <c r="D174" s="173">
        <v>233194442.99999997</v>
      </c>
      <c r="E174" s="173">
        <v>727950</v>
      </c>
      <c r="F174" s="173">
        <v>986505.7</v>
      </c>
      <c r="G174" s="173">
        <v>13058748.83</v>
      </c>
      <c r="H174" s="173">
        <v>6785158.4699999997</v>
      </c>
      <c r="I174" s="173">
        <v>5174047.6100000003</v>
      </c>
      <c r="J174" s="173">
        <v>5687638.1299999999</v>
      </c>
      <c r="K174" s="173">
        <v>7947546.0599999996</v>
      </c>
      <c r="L174" s="173">
        <v>17958474.18</v>
      </c>
      <c r="M174" s="173">
        <v>11044323.07</v>
      </c>
      <c r="N174" s="173">
        <v>2733996.16</v>
      </c>
      <c r="O174" s="173">
        <v>13390279.92</v>
      </c>
      <c r="P174" s="173">
        <v>122122526.05</v>
      </c>
      <c r="Q174" s="173">
        <f t="shared" si="2"/>
        <v>207617194.18000001</v>
      </c>
      <c r="S174" s="159"/>
      <c r="T174" s="159"/>
      <c r="U174" s="159"/>
      <c r="V174" s="159"/>
      <c r="W174" s="159"/>
      <c r="X174" s="159"/>
      <c r="Y174" s="159"/>
      <c r="Z174" s="159"/>
      <c r="AA174" s="159"/>
      <c r="AB174" s="159"/>
      <c r="AC174" s="159"/>
      <c r="AD174" s="159"/>
      <c r="AE174" s="159"/>
    </row>
    <row r="175" spans="1:31" x14ac:dyDescent="0.25">
      <c r="A175" s="159"/>
      <c r="B175" s="159" t="s">
        <v>463</v>
      </c>
      <c r="C175" s="173">
        <v>42573449</v>
      </c>
      <c r="D175" s="173">
        <v>26512162.93</v>
      </c>
      <c r="E175" s="173">
        <v>560982.75</v>
      </c>
      <c r="F175" s="173">
        <v>560982.75</v>
      </c>
      <c r="G175" s="173">
        <v>676981.47</v>
      </c>
      <c r="H175" s="173">
        <v>562482.75</v>
      </c>
      <c r="I175" s="173">
        <v>841032.55</v>
      </c>
      <c r="J175" s="173">
        <v>858377.63</v>
      </c>
      <c r="K175" s="173">
        <v>1023231.28</v>
      </c>
      <c r="L175" s="173">
        <v>767799.07</v>
      </c>
      <c r="M175" s="173">
        <v>5619230.2199999997</v>
      </c>
      <c r="N175" s="173">
        <v>1641612.22</v>
      </c>
      <c r="O175" s="173">
        <v>2690321.53</v>
      </c>
      <c r="P175" s="173">
        <v>6222113.6200000001</v>
      </c>
      <c r="Q175" s="173">
        <f t="shared" si="2"/>
        <v>22025147.84</v>
      </c>
      <c r="S175" s="159"/>
      <c r="T175" s="159"/>
      <c r="U175" s="159"/>
      <c r="V175" s="159"/>
      <c r="W175" s="159"/>
      <c r="X175" s="159"/>
      <c r="Y175" s="159"/>
      <c r="Z175" s="159"/>
      <c r="AA175" s="159"/>
      <c r="AB175" s="159"/>
      <c r="AC175" s="159"/>
      <c r="AD175" s="159"/>
      <c r="AE175" s="159"/>
    </row>
    <row r="176" spans="1:31" x14ac:dyDescent="0.25">
      <c r="A176" s="159"/>
      <c r="B176" s="159" t="s">
        <v>464</v>
      </c>
      <c r="C176" s="173">
        <v>0</v>
      </c>
      <c r="D176" s="173">
        <v>957569.85000000009</v>
      </c>
      <c r="E176" s="173">
        <v>0</v>
      </c>
      <c r="F176" s="173">
        <v>0</v>
      </c>
      <c r="G176" s="173">
        <v>0</v>
      </c>
      <c r="H176" s="173">
        <v>0</v>
      </c>
      <c r="I176" s="173">
        <v>0</v>
      </c>
      <c r="J176" s="173">
        <v>0</v>
      </c>
      <c r="K176" s="173">
        <v>0</v>
      </c>
      <c r="L176" s="173">
        <v>0</v>
      </c>
      <c r="M176" s="173">
        <v>192796.85</v>
      </c>
      <c r="N176" s="173">
        <v>0</v>
      </c>
      <c r="O176" s="173">
        <v>134629.15</v>
      </c>
      <c r="P176" s="173">
        <v>480979.92</v>
      </c>
      <c r="Q176" s="173">
        <f t="shared" si="2"/>
        <v>808405.91999999993</v>
      </c>
      <c r="S176" s="159"/>
      <c r="T176" s="159"/>
      <c r="U176" s="159"/>
      <c r="V176" s="159"/>
      <c r="W176" s="159"/>
      <c r="X176" s="159"/>
      <c r="Y176" s="159"/>
      <c r="Z176" s="159"/>
      <c r="AA176" s="159"/>
      <c r="AB176" s="159"/>
      <c r="AC176" s="159"/>
      <c r="AD176" s="159"/>
      <c r="AE176" s="159"/>
    </row>
    <row r="177" spans="1:31" s="67" customFormat="1" x14ac:dyDescent="0.25">
      <c r="A177" s="171"/>
      <c r="B177" s="171" t="s">
        <v>465</v>
      </c>
      <c r="C177" s="172">
        <v>2143144166</v>
      </c>
      <c r="D177" s="172">
        <v>1974571178.8800004</v>
      </c>
      <c r="E177" s="172">
        <v>7589515.8300000001</v>
      </c>
      <c r="F177" s="172">
        <v>17523737.210000001</v>
      </c>
      <c r="G177" s="172">
        <v>105059073.89</v>
      </c>
      <c r="H177" s="172">
        <v>94667422.349999994</v>
      </c>
      <c r="I177" s="172">
        <v>101759322.25</v>
      </c>
      <c r="J177" s="172">
        <v>156203841.81</v>
      </c>
      <c r="K177" s="172">
        <v>38056647.340000004</v>
      </c>
      <c r="L177" s="172">
        <v>103355847.76000001</v>
      </c>
      <c r="M177" s="172">
        <v>143658770.93000001</v>
      </c>
      <c r="N177" s="172">
        <v>169858746.12</v>
      </c>
      <c r="O177" s="172">
        <v>117053362.23999999</v>
      </c>
      <c r="P177" s="172">
        <v>1115565785.1800001</v>
      </c>
      <c r="Q177" s="172">
        <f t="shared" si="2"/>
        <v>2170352072.9099998</v>
      </c>
      <c r="R177"/>
      <c r="S177" s="159"/>
      <c r="T177" s="159"/>
      <c r="U177" s="159"/>
      <c r="V177" s="159"/>
      <c r="W177" s="159"/>
      <c r="X177" s="159"/>
      <c r="Y177" s="159"/>
      <c r="Z177" s="159"/>
      <c r="AA177" s="159"/>
      <c r="AB177" s="159"/>
      <c r="AC177" s="159"/>
      <c r="AD177" s="159"/>
      <c r="AE177" s="159"/>
    </row>
    <row r="178" spans="1:31" x14ac:dyDescent="0.25">
      <c r="A178" s="159"/>
      <c r="B178" s="159" t="s">
        <v>466</v>
      </c>
      <c r="C178" s="173">
        <v>427549199</v>
      </c>
      <c r="D178" s="173">
        <v>71804465.060000062</v>
      </c>
      <c r="E178" s="173">
        <v>910988.16</v>
      </c>
      <c r="F178" s="173">
        <v>1516406.65</v>
      </c>
      <c r="G178" s="173">
        <v>1691388.67</v>
      </c>
      <c r="H178" s="173">
        <v>2522707.9700000002</v>
      </c>
      <c r="I178" s="173">
        <v>1413524.51</v>
      </c>
      <c r="J178" s="173">
        <v>4414532.04</v>
      </c>
      <c r="K178" s="173">
        <v>2469745.42</v>
      </c>
      <c r="L178" s="173">
        <v>2637158.6800000002</v>
      </c>
      <c r="M178" s="173">
        <v>9383934.3399999999</v>
      </c>
      <c r="N178" s="173">
        <v>3958781.59</v>
      </c>
      <c r="O178" s="173">
        <v>1651586.74</v>
      </c>
      <c r="P178" s="173">
        <v>5779875.9000000004</v>
      </c>
      <c r="Q178" s="173">
        <f t="shared" si="2"/>
        <v>38350630.670000002</v>
      </c>
      <c r="S178" s="159"/>
      <c r="T178" s="159"/>
      <c r="U178" s="159"/>
      <c r="V178" s="159"/>
      <c r="W178" s="159"/>
      <c r="X178" s="159"/>
      <c r="Y178" s="159"/>
      <c r="Z178" s="159"/>
      <c r="AA178" s="159"/>
      <c r="AB178" s="159"/>
      <c r="AC178" s="159"/>
      <c r="AD178" s="159"/>
      <c r="AE178" s="159"/>
    </row>
    <row r="179" spans="1:31" x14ac:dyDescent="0.25">
      <c r="A179" s="159"/>
      <c r="B179" s="159" t="s">
        <v>467</v>
      </c>
      <c r="C179" s="173">
        <v>107274963</v>
      </c>
      <c r="D179" s="173">
        <v>75994510.259999976</v>
      </c>
      <c r="E179" s="173">
        <v>839340.33</v>
      </c>
      <c r="F179" s="173">
        <v>1087632.8999999999</v>
      </c>
      <c r="G179" s="173">
        <v>1588360.8</v>
      </c>
      <c r="H179" s="173">
        <v>1517899.25</v>
      </c>
      <c r="I179" s="173">
        <v>6528221.8200000003</v>
      </c>
      <c r="J179" s="173">
        <v>1438253.4</v>
      </c>
      <c r="K179" s="173">
        <v>1328943.28</v>
      </c>
      <c r="L179" s="173">
        <v>2659005.88</v>
      </c>
      <c r="M179" s="173">
        <v>4528062.87</v>
      </c>
      <c r="N179" s="173">
        <v>3151427.89</v>
      </c>
      <c r="O179" s="173">
        <v>4317479.57</v>
      </c>
      <c r="P179" s="173">
        <v>31286965.739999998</v>
      </c>
      <c r="Q179" s="173">
        <f t="shared" si="2"/>
        <v>60271593.730000004</v>
      </c>
      <c r="S179" s="159"/>
      <c r="T179" s="159"/>
      <c r="U179" s="159"/>
      <c r="V179" s="159"/>
      <c r="W179" s="159"/>
      <c r="X179" s="159"/>
      <c r="Y179" s="159"/>
      <c r="Z179" s="159"/>
      <c r="AA179" s="159"/>
      <c r="AB179" s="159"/>
      <c r="AC179" s="159"/>
      <c r="AD179" s="159"/>
      <c r="AE179" s="159"/>
    </row>
    <row r="180" spans="1:31" x14ac:dyDescent="0.25">
      <c r="A180" s="159"/>
      <c r="B180" s="159" t="s">
        <v>468</v>
      </c>
      <c r="C180" s="173">
        <v>1307500</v>
      </c>
      <c r="D180" s="173">
        <v>368487.94999999995</v>
      </c>
      <c r="E180" s="173">
        <v>0</v>
      </c>
      <c r="F180" s="173">
        <v>0</v>
      </c>
      <c r="G180" s="173">
        <v>0</v>
      </c>
      <c r="H180" s="173">
        <v>0</v>
      </c>
      <c r="I180" s="173">
        <v>0</v>
      </c>
      <c r="J180" s="173">
        <v>0</v>
      </c>
      <c r="K180" s="173">
        <v>0</v>
      </c>
      <c r="L180" s="173">
        <v>0</v>
      </c>
      <c r="M180" s="173">
        <v>4159.8999999999996</v>
      </c>
      <c r="N180" s="173">
        <v>0</v>
      </c>
      <c r="O180" s="173">
        <v>0</v>
      </c>
      <c r="P180" s="173">
        <v>1500</v>
      </c>
      <c r="Q180" s="173">
        <f t="shared" si="2"/>
        <v>5659.9</v>
      </c>
      <c r="S180" s="159"/>
      <c r="T180" s="159"/>
      <c r="U180" s="159"/>
      <c r="V180" s="159"/>
      <c r="W180" s="159"/>
      <c r="X180" s="159"/>
      <c r="Y180" s="159"/>
      <c r="Z180" s="159"/>
      <c r="AA180" s="159"/>
      <c r="AB180" s="159"/>
      <c r="AC180" s="159"/>
      <c r="AD180" s="159"/>
      <c r="AE180" s="159"/>
    </row>
    <row r="181" spans="1:31" x14ac:dyDescent="0.25">
      <c r="A181" s="159"/>
      <c r="B181" s="159" t="s">
        <v>469</v>
      </c>
      <c r="C181" s="173">
        <v>26078700</v>
      </c>
      <c r="D181" s="173">
        <v>9979304.2200000007</v>
      </c>
      <c r="E181" s="173">
        <v>91666.67</v>
      </c>
      <c r="F181" s="173">
        <v>136666.68</v>
      </c>
      <c r="G181" s="173">
        <v>211580.81</v>
      </c>
      <c r="H181" s="173">
        <v>582893.49</v>
      </c>
      <c r="I181" s="173">
        <v>892460</v>
      </c>
      <c r="J181" s="173">
        <v>274972.19</v>
      </c>
      <c r="K181" s="173">
        <v>233053.76</v>
      </c>
      <c r="L181" s="173">
        <v>297429.19</v>
      </c>
      <c r="M181" s="173">
        <v>812210.81</v>
      </c>
      <c r="N181" s="173">
        <v>343720.42</v>
      </c>
      <c r="O181" s="173">
        <v>1211303.6100000001</v>
      </c>
      <c r="P181" s="173">
        <v>2676012.52</v>
      </c>
      <c r="Q181" s="173">
        <f t="shared" si="2"/>
        <v>7763970.1500000004</v>
      </c>
      <c r="S181" s="159"/>
      <c r="T181" s="159"/>
      <c r="U181" s="159"/>
      <c r="V181" s="159"/>
      <c r="W181" s="159"/>
      <c r="X181" s="159"/>
      <c r="Y181" s="159"/>
      <c r="Z181" s="159"/>
      <c r="AA181" s="159"/>
      <c r="AB181" s="159"/>
      <c r="AC181" s="159"/>
      <c r="AD181" s="159"/>
      <c r="AE181" s="159"/>
    </row>
    <row r="182" spans="1:31" x14ac:dyDescent="0.25">
      <c r="A182" s="159"/>
      <c r="B182" s="159" t="s">
        <v>470</v>
      </c>
      <c r="C182" s="173">
        <v>41826094</v>
      </c>
      <c r="D182" s="173">
        <v>18453235.120000001</v>
      </c>
      <c r="E182" s="173">
        <v>92674.67</v>
      </c>
      <c r="F182" s="173">
        <v>92674.67</v>
      </c>
      <c r="G182" s="173">
        <v>1523778.68</v>
      </c>
      <c r="H182" s="173">
        <v>92674.67</v>
      </c>
      <c r="I182" s="173">
        <v>122314.67</v>
      </c>
      <c r="J182" s="173">
        <v>1572539.28</v>
      </c>
      <c r="K182" s="173">
        <v>1046744.01</v>
      </c>
      <c r="L182" s="173">
        <v>101145.67</v>
      </c>
      <c r="M182" s="173">
        <v>283778.07</v>
      </c>
      <c r="N182" s="173">
        <v>1563629.19</v>
      </c>
      <c r="O182" s="173">
        <v>5538943.9100000001</v>
      </c>
      <c r="P182" s="173">
        <v>7170374.2599999998</v>
      </c>
      <c r="Q182" s="173">
        <f t="shared" si="2"/>
        <v>19201271.75</v>
      </c>
      <c r="S182" s="159"/>
      <c r="T182" s="159"/>
      <c r="U182" s="159"/>
      <c r="V182" s="159"/>
      <c r="W182" s="159"/>
      <c r="X182" s="159"/>
      <c r="Y182" s="159"/>
      <c r="Z182" s="159"/>
      <c r="AA182" s="159"/>
      <c r="AB182" s="159"/>
      <c r="AC182" s="159"/>
      <c r="AD182" s="159"/>
      <c r="AE182" s="159"/>
    </row>
    <row r="183" spans="1:31" x14ac:dyDescent="0.25">
      <c r="A183" s="159"/>
      <c r="B183" s="159" t="s">
        <v>471</v>
      </c>
      <c r="C183" s="173">
        <v>1305760280</v>
      </c>
      <c r="D183" s="173">
        <v>1567636993.0500002</v>
      </c>
      <c r="E183" s="173">
        <v>4607804.03</v>
      </c>
      <c r="F183" s="173">
        <v>13867996.98</v>
      </c>
      <c r="G183" s="173">
        <v>90232121.579999998</v>
      </c>
      <c r="H183" s="173">
        <v>82093309.079999998</v>
      </c>
      <c r="I183" s="173">
        <v>79978565.280000001</v>
      </c>
      <c r="J183" s="173">
        <v>100585405.28</v>
      </c>
      <c r="K183" s="173">
        <v>25087375.23</v>
      </c>
      <c r="L183" s="173">
        <v>89278804.040000007</v>
      </c>
      <c r="M183" s="173">
        <v>114622777.64</v>
      </c>
      <c r="N183" s="173">
        <v>86760552.959999993</v>
      </c>
      <c r="O183" s="173">
        <v>84484532.310000002</v>
      </c>
      <c r="P183" s="173">
        <v>970833763.71000004</v>
      </c>
      <c r="Q183" s="173">
        <f t="shared" si="2"/>
        <v>1742433008.1200001</v>
      </c>
      <c r="S183" s="159"/>
      <c r="T183" s="159"/>
      <c r="U183" s="159"/>
      <c r="V183" s="159"/>
      <c r="W183" s="159"/>
      <c r="X183" s="159"/>
      <c r="Y183" s="159"/>
      <c r="Z183" s="159"/>
      <c r="AA183" s="159"/>
      <c r="AB183" s="159"/>
      <c r="AC183" s="159"/>
      <c r="AD183" s="159"/>
      <c r="AE183" s="159"/>
    </row>
    <row r="184" spans="1:31" x14ac:dyDescent="0.25">
      <c r="A184" s="159"/>
      <c r="B184" s="159" t="s">
        <v>472</v>
      </c>
      <c r="C184" s="173">
        <v>81650304</v>
      </c>
      <c r="D184" s="173">
        <v>15785842.66</v>
      </c>
      <c r="E184" s="173">
        <v>317042</v>
      </c>
      <c r="F184" s="173">
        <v>344054.47</v>
      </c>
      <c r="G184" s="173">
        <v>1214806.28</v>
      </c>
      <c r="H184" s="173">
        <v>996311.97</v>
      </c>
      <c r="I184" s="173">
        <v>550659.71</v>
      </c>
      <c r="J184" s="173">
        <v>463812.58</v>
      </c>
      <c r="K184" s="173">
        <v>583389.11</v>
      </c>
      <c r="L184" s="173">
        <v>1505843.27</v>
      </c>
      <c r="M184" s="173">
        <v>1195194.6100000001</v>
      </c>
      <c r="N184" s="173">
        <v>1126976.28</v>
      </c>
      <c r="O184" s="173">
        <v>509797.2</v>
      </c>
      <c r="P184" s="173">
        <v>6196513.7599999998</v>
      </c>
      <c r="Q184" s="173">
        <f t="shared" si="2"/>
        <v>15004401.24</v>
      </c>
      <c r="S184" s="159"/>
      <c r="T184" s="159"/>
      <c r="U184" s="159"/>
      <c r="V184" s="159"/>
      <c r="W184" s="159"/>
      <c r="X184" s="159"/>
      <c r="Y184" s="159"/>
      <c r="Z184" s="159"/>
      <c r="AA184" s="159"/>
      <c r="AB184" s="159"/>
      <c r="AC184" s="159"/>
      <c r="AD184" s="159"/>
      <c r="AE184" s="159"/>
    </row>
    <row r="185" spans="1:31" x14ac:dyDescent="0.25">
      <c r="A185" s="159"/>
      <c r="B185" s="159" t="s">
        <v>473</v>
      </c>
      <c r="C185" s="173">
        <v>151697126</v>
      </c>
      <c r="D185" s="173">
        <v>202920666.55999994</v>
      </c>
      <c r="E185" s="173">
        <v>729999.97</v>
      </c>
      <c r="F185" s="173">
        <v>478304.86</v>
      </c>
      <c r="G185" s="173">
        <v>8597037.0700000003</v>
      </c>
      <c r="H185" s="173">
        <v>6663385.9199999999</v>
      </c>
      <c r="I185" s="173">
        <v>12273576.26</v>
      </c>
      <c r="J185" s="173">
        <v>47454327.039999999</v>
      </c>
      <c r="K185" s="173">
        <v>7307396.5300000003</v>
      </c>
      <c r="L185" s="173">
        <v>6714441.1299999999</v>
      </c>
      <c r="M185" s="173">
        <v>3609490.14</v>
      </c>
      <c r="N185" s="173">
        <v>72949681.189999998</v>
      </c>
      <c r="O185" s="173">
        <v>18942965.140000001</v>
      </c>
      <c r="P185" s="173">
        <v>91606401.439999998</v>
      </c>
      <c r="Q185" s="173">
        <f t="shared" si="2"/>
        <v>277327006.69</v>
      </c>
      <c r="S185" s="159"/>
      <c r="T185" s="159"/>
      <c r="U185" s="159"/>
      <c r="V185" s="159"/>
      <c r="W185" s="159"/>
      <c r="X185" s="159"/>
      <c r="Y185" s="159"/>
      <c r="Z185" s="159"/>
      <c r="AA185" s="159"/>
      <c r="AB185" s="159"/>
      <c r="AC185" s="159"/>
      <c r="AD185" s="159"/>
      <c r="AE185" s="159"/>
    </row>
    <row r="186" spans="1:31" x14ac:dyDescent="0.25">
      <c r="A186" s="159"/>
      <c r="B186" s="159" t="s">
        <v>474</v>
      </c>
      <c r="C186" s="173">
        <v>0</v>
      </c>
      <c r="D186" s="173">
        <v>11627674</v>
      </c>
      <c r="E186" s="173">
        <v>0</v>
      </c>
      <c r="F186" s="173">
        <v>0</v>
      </c>
      <c r="G186" s="173">
        <v>0</v>
      </c>
      <c r="H186" s="173">
        <v>198240</v>
      </c>
      <c r="I186" s="173">
        <v>0</v>
      </c>
      <c r="J186" s="173">
        <v>0</v>
      </c>
      <c r="K186" s="173">
        <v>0</v>
      </c>
      <c r="L186" s="173">
        <v>162019.9</v>
      </c>
      <c r="M186" s="173">
        <v>9219162.5500000007</v>
      </c>
      <c r="N186" s="173">
        <v>3976.6</v>
      </c>
      <c r="O186" s="173">
        <v>396753.76</v>
      </c>
      <c r="P186" s="173">
        <v>14377.85</v>
      </c>
      <c r="Q186" s="173">
        <f t="shared" si="2"/>
        <v>9994530.6600000001</v>
      </c>
      <c r="S186" s="159"/>
      <c r="T186" s="159"/>
      <c r="U186" s="159"/>
      <c r="V186" s="159"/>
      <c r="W186" s="159"/>
      <c r="X186" s="159"/>
      <c r="Y186" s="159"/>
      <c r="Z186" s="159"/>
      <c r="AA186" s="159"/>
      <c r="AB186" s="159"/>
      <c r="AC186" s="159"/>
      <c r="AD186" s="159"/>
      <c r="AE186" s="159"/>
    </row>
    <row r="187" spans="1:31" s="67" customFormat="1" x14ac:dyDescent="0.25">
      <c r="A187" s="171"/>
      <c r="B187" s="171" t="s">
        <v>475</v>
      </c>
      <c r="C187" s="172">
        <v>66653795</v>
      </c>
      <c r="D187" s="172">
        <v>7769121.2199999988</v>
      </c>
      <c r="E187" s="172">
        <v>208334</v>
      </c>
      <c r="F187" s="172">
        <v>208334</v>
      </c>
      <c r="G187" s="172">
        <v>208334</v>
      </c>
      <c r="H187" s="172">
        <v>208334</v>
      </c>
      <c r="I187" s="172">
        <v>208334</v>
      </c>
      <c r="J187" s="172">
        <v>208334</v>
      </c>
      <c r="K187" s="172">
        <v>208334</v>
      </c>
      <c r="L187" s="172">
        <v>208334</v>
      </c>
      <c r="M187" s="172">
        <v>208333</v>
      </c>
      <c r="N187" s="172">
        <v>208333</v>
      </c>
      <c r="O187" s="172">
        <v>208331</v>
      </c>
      <c r="P187" s="172">
        <v>220131</v>
      </c>
      <c r="Q187" s="172">
        <f t="shared" si="2"/>
        <v>2511800</v>
      </c>
      <c r="R187"/>
      <c r="S187" s="159"/>
      <c r="T187" s="159"/>
      <c r="U187" s="159"/>
      <c r="V187" s="159"/>
      <c r="W187" s="159"/>
      <c r="X187" s="159"/>
      <c r="Y187" s="159"/>
      <c r="Z187" s="159"/>
      <c r="AA187" s="159"/>
      <c r="AB187" s="159"/>
      <c r="AC187" s="159"/>
      <c r="AD187" s="159"/>
      <c r="AE187" s="159"/>
    </row>
    <row r="188" spans="1:31" x14ac:dyDescent="0.25">
      <c r="A188" s="159"/>
      <c r="B188" s="159" t="s">
        <v>476</v>
      </c>
      <c r="C188" s="173">
        <v>66653795</v>
      </c>
      <c r="D188" s="173">
        <v>7769121.2199999988</v>
      </c>
      <c r="E188" s="173">
        <v>208334</v>
      </c>
      <c r="F188" s="173">
        <v>208334</v>
      </c>
      <c r="G188" s="173">
        <v>208334</v>
      </c>
      <c r="H188" s="173">
        <v>208334</v>
      </c>
      <c r="I188" s="173">
        <v>208334</v>
      </c>
      <c r="J188" s="173">
        <v>208334</v>
      </c>
      <c r="K188" s="173">
        <v>208334</v>
      </c>
      <c r="L188" s="173">
        <v>208334</v>
      </c>
      <c r="M188" s="173">
        <v>208333</v>
      </c>
      <c r="N188" s="173">
        <v>208333</v>
      </c>
      <c r="O188" s="173">
        <v>208331</v>
      </c>
      <c r="P188" s="173">
        <v>220131</v>
      </c>
      <c r="Q188" s="173">
        <f t="shared" si="2"/>
        <v>2511800</v>
      </c>
      <c r="S188" s="159"/>
      <c r="T188" s="159"/>
      <c r="U188" s="159"/>
      <c r="V188" s="159"/>
      <c r="W188" s="159"/>
      <c r="X188" s="159"/>
      <c r="Y188" s="159"/>
      <c r="Z188" s="159"/>
      <c r="AA188" s="159"/>
      <c r="AB188" s="159"/>
      <c r="AC188" s="159"/>
      <c r="AD188" s="159"/>
      <c r="AE188" s="159"/>
    </row>
    <row r="189" spans="1:31" s="67" customFormat="1" x14ac:dyDescent="0.25">
      <c r="A189" s="171"/>
      <c r="B189" s="171" t="s">
        <v>153</v>
      </c>
      <c r="C189" s="172">
        <v>15002752459</v>
      </c>
      <c r="D189" s="172">
        <v>11057778984.699997</v>
      </c>
      <c r="E189" s="172">
        <v>154429365.91</v>
      </c>
      <c r="F189" s="172">
        <v>223409207.41999999</v>
      </c>
      <c r="G189" s="172">
        <v>637535773.78999996</v>
      </c>
      <c r="H189" s="172">
        <v>465057594.61000001</v>
      </c>
      <c r="I189" s="172">
        <v>723377764.77999997</v>
      </c>
      <c r="J189" s="172">
        <v>685886285.03999996</v>
      </c>
      <c r="K189" s="172">
        <v>703656751.59000003</v>
      </c>
      <c r="L189" s="172">
        <v>1250157006.47</v>
      </c>
      <c r="M189" s="172">
        <v>553306831.27999997</v>
      </c>
      <c r="N189" s="172">
        <v>1082927463.03</v>
      </c>
      <c r="O189" s="172">
        <v>785231039.85000002</v>
      </c>
      <c r="P189" s="172">
        <v>3110346099.8899999</v>
      </c>
      <c r="Q189" s="172">
        <f t="shared" si="2"/>
        <v>10375321183.66</v>
      </c>
      <c r="R189"/>
      <c r="S189" s="159"/>
      <c r="T189" s="159"/>
      <c r="U189" s="159"/>
      <c r="V189" s="159"/>
      <c r="W189" s="159"/>
      <c r="X189" s="159"/>
      <c r="Y189" s="159"/>
      <c r="Z189" s="159"/>
      <c r="AA189" s="159"/>
      <c r="AB189" s="159"/>
      <c r="AC189" s="159"/>
      <c r="AD189" s="159"/>
      <c r="AE189" s="159"/>
    </row>
    <row r="190" spans="1:31" s="67" customFormat="1" x14ac:dyDescent="0.25">
      <c r="A190" s="171"/>
      <c r="B190" s="171" t="s">
        <v>477</v>
      </c>
      <c r="C190" s="172">
        <v>52711951</v>
      </c>
      <c r="D190" s="172">
        <v>18345209.900000002</v>
      </c>
      <c r="E190" s="172">
        <v>33333</v>
      </c>
      <c r="F190" s="172">
        <v>58333</v>
      </c>
      <c r="G190" s="172">
        <v>410833</v>
      </c>
      <c r="H190" s="172">
        <v>435833</v>
      </c>
      <c r="I190" s="172">
        <v>435794.56</v>
      </c>
      <c r="J190" s="172">
        <v>5092150.5599999996</v>
      </c>
      <c r="K190" s="172">
        <v>5060833</v>
      </c>
      <c r="L190" s="172">
        <v>60833</v>
      </c>
      <c r="M190" s="172">
        <v>60834</v>
      </c>
      <c r="N190" s="172">
        <v>1612353</v>
      </c>
      <c r="O190" s="172">
        <v>813334</v>
      </c>
      <c r="P190" s="172">
        <v>6554444</v>
      </c>
      <c r="Q190" s="172">
        <f t="shared" si="2"/>
        <v>20628908.119999997</v>
      </c>
      <c r="R190"/>
      <c r="S190" s="159"/>
      <c r="T190" s="159"/>
      <c r="U190" s="159"/>
      <c r="V190" s="159"/>
      <c r="W190" s="159"/>
      <c r="X190" s="159"/>
      <c r="Y190" s="159"/>
      <c r="Z190" s="159"/>
      <c r="AA190" s="159"/>
      <c r="AB190" s="159"/>
      <c r="AC190" s="159"/>
      <c r="AD190" s="159"/>
      <c r="AE190" s="159"/>
    </row>
    <row r="191" spans="1:31" x14ac:dyDescent="0.25">
      <c r="A191" s="159"/>
      <c r="B191" s="159" t="s">
        <v>478</v>
      </c>
      <c r="C191" s="173">
        <v>52711951</v>
      </c>
      <c r="D191" s="173">
        <v>18345209.900000002</v>
      </c>
      <c r="E191" s="173">
        <v>33333</v>
      </c>
      <c r="F191" s="173">
        <v>58333</v>
      </c>
      <c r="G191" s="173">
        <v>410833</v>
      </c>
      <c r="H191" s="173">
        <v>435833</v>
      </c>
      <c r="I191" s="173">
        <v>435794.56</v>
      </c>
      <c r="J191" s="173">
        <v>5092150.5599999996</v>
      </c>
      <c r="K191" s="173">
        <v>5060833</v>
      </c>
      <c r="L191" s="173">
        <v>60833</v>
      </c>
      <c r="M191" s="173">
        <v>60834</v>
      </c>
      <c r="N191" s="173">
        <v>1612353</v>
      </c>
      <c r="O191" s="173">
        <v>813334</v>
      </c>
      <c r="P191" s="173">
        <v>6554444</v>
      </c>
      <c r="Q191" s="173">
        <f t="shared" si="2"/>
        <v>20628908.119999997</v>
      </c>
      <c r="S191" s="159"/>
      <c r="T191" s="159"/>
      <c r="U191" s="159"/>
      <c r="V191" s="159"/>
      <c r="W191" s="159"/>
      <c r="X191" s="159"/>
      <c r="Y191" s="159"/>
      <c r="Z191" s="159"/>
      <c r="AA191" s="159"/>
      <c r="AB191" s="159"/>
      <c r="AC191" s="159"/>
      <c r="AD191" s="159"/>
      <c r="AE191" s="159"/>
    </row>
    <row r="192" spans="1:31" s="67" customFormat="1" x14ac:dyDescent="0.25">
      <c r="A192" s="171"/>
      <c r="B192" s="171" t="s">
        <v>479</v>
      </c>
      <c r="C192" s="172">
        <v>68331639</v>
      </c>
      <c r="D192" s="172">
        <v>61424540.24000001</v>
      </c>
      <c r="E192" s="172">
        <v>2368307.17</v>
      </c>
      <c r="F192" s="172">
        <v>3367969.5</v>
      </c>
      <c r="G192" s="172">
        <v>4899601.51</v>
      </c>
      <c r="H192" s="172">
        <v>2981697.52</v>
      </c>
      <c r="I192" s="172">
        <v>4554509.25</v>
      </c>
      <c r="J192" s="172">
        <v>2987454.21</v>
      </c>
      <c r="K192" s="172">
        <v>2902375.36</v>
      </c>
      <c r="L192" s="172">
        <v>2986370.96</v>
      </c>
      <c r="M192" s="172">
        <v>3119068.07</v>
      </c>
      <c r="N192" s="172">
        <v>3264362.9</v>
      </c>
      <c r="O192" s="172">
        <v>2961987.67</v>
      </c>
      <c r="P192" s="172">
        <v>8604063.2100000009</v>
      </c>
      <c r="Q192" s="172">
        <f t="shared" si="2"/>
        <v>44997767.329999998</v>
      </c>
      <c r="R192"/>
      <c r="S192" s="159"/>
      <c r="T192" s="159"/>
      <c r="U192" s="159"/>
      <c r="V192" s="159"/>
      <c r="W192" s="159"/>
      <c r="X192" s="159"/>
      <c r="Y192" s="159"/>
      <c r="Z192" s="159"/>
      <c r="AA192" s="159"/>
      <c r="AB192" s="159"/>
      <c r="AC192" s="159"/>
      <c r="AD192" s="159"/>
      <c r="AE192" s="159"/>
    </row>
    <row r="193" spans="1:31" x14ac:dyDescent="0.25">
      <c r="A193" s="159"/>
      <c r="B193" s="159" t="s">
        <v>480</v>
      </c>
      <c r="C193" s="173">
        <v>68331639</v>
      </c>
      <c r="D193" s="173">
        <v>61416588.000000007</v>
      </c>
      <c r="E193" s="173">
        <v>2368307.17</v>
      </c>
      <c r="F193" s="173">
        <v>3367969.5</v>
      </c>
      <c r="G193" s="173">
        <v>4899601.51</v>
      </c>
      <c r="H193" s="173">
        <v>2981697.52</v>
      </c>
      <c r="I193" s="173">
        <v>4554509.25</v>
      </c>
      <c r="J193" s="173">
        <v>2987454.21</v>
      </c>
      <c r="K193" s="173">
        <v>2902375.36</v>
      </c>
      <c r="L193" s="173">
        <v>2986370.96</v>
      </c>
      <c r="M193" s="173">
        <v>3119068.07</v>
      </c>
      <c r="N193" s="173">
        <v>3264362.9</v>
      </c>
      <c r="O193" s="173">
        <v>2961987.67</v>
      </c>
      <c r="P193" s="173">
        <v>8604063.2100000009</v>
      </c>
      <c r="Q193" s="173">
        <f t="shared" si="2"/>
        <v>44997767.329999998</v>
      </c>
      <c r="S193" s="159"/>
      <c r="T193" s="159"/>
      <c r="U193" s="159"/>
      <c r="V193" s="159"/>
      <c r="W193" s="159"/>
      <c r="X193" s="159"/>
      <c r="Y193" s="159"/>
      <c r="Z193" s="159"/>
      <c r="AA193" s="159"/>
      <c r="AB193" s="159"/>
      <c r="AC193" s="159"/>
      <c r="AD193" s="159"/>
      <c r="AE193" s="159"/>
    </row>
    <row r="194" spans="1:31" x14ac:dyDescent="0.25">
      <c r="A194" s="171"/>
      <c r="B194" s="159" t="s">
        <v>481</v>
      </c>
      <c r="C194" s="173">
        <v>0</v>
      </c>
      <c r="D194" s="173">
        <v>7952.24</v>
      </c>
      <c r="E194" s="173">
        <v>0</v>
      </c>
      <c r="F194" s="173">
        <v>0</v>
      </c>
      <c r="G194" s="173">
        <v>0</v>
      </c>
      <c r="H194" s="173">
        <v>0</v>
      </c>
      <c r="I194" s="173">
        <v>0</v>
      </c>
      <c r="J194" s="173">
        <v>0</v>
      </c>
      <c r="K194" s="173">
        <v>0</v>
      </c>
      <c r="L194" s="173">
        <v>0</v>
      </c>
      <c r="M194" s="173">
        <v>0</v>
      </c>
      <c r="N194" s="173">
        <v>0</v>
      </c>
      <c r="O194" s="173">
        <v>0</v>
      </c>
      <c r="P194" s="173"/>
      <c r="Q194" s="173">
        <f t="shared" si="2"/>
        <v>0</v>
      </c>
      <c r="S194" s="159"/>
      <c r="T194" s="159"/>
      <c r="U194" s="159"/>
      <c r="V194" s="159"/>
      <c r="W194" s="159"/>
      <c r="X194" s="159"/>
      <c r="Y194" s="159"/>
      <c r="Z194" s="159"/>
      <c r="AA194" s="159"/>
      <c r="AB194" s="159"/>
      <c r="AC194" s="159"/>
      <c r="AD194" s="159"/>
      <c r="AE194" s="159"/>
    </row>
    <row r="195" spans="1:31" s="67" customFormat="1" x14ac:dyDescent="0.25">
      <c r="A195" s="159"/>
      <c r="B195" s="171" t="s">
        <v>482</v>
      </c>
      <c r="C195" s="172">
        <v>177582380</v>
      </c>
      <c r="D195" s="172">
        <v>134287782.91000003</v>
      </c>
      <c r="E195" s="172">
        <v>81167</v>
      </c>
      <c r="F195" s="172">
        <v>121827</v>
      </c>
      <c r="G195" s="172">
        <v>20772283</v>
      </c>
      <c r="H195" s="172">
        <v>123759</v>
      </c>
      <c r="I195" s="172">
        <v>32761720.870000001</v>
      </c>
      <c r="J195" s="172">
        <v>5297271.6100000003</v>
      </c>
      <c r="K195" s="172">
        <v>956362.8</v>
      </c>
      <c r="L195" s="172">
        <v>9131578.2899999991</v>
      </c>
      <c r="M195" s="172">
        <v>4158335.2</v>
      </c>
      <c r="N195" s="172">
        <v>5396074.1799999997</v>
      </c>
      <c r="O195" s="172">
        <v>3020496.92</v>
      </c>
      <c r="P195" s="172">
        <v>21118202.5</v>
      </c>
      <c r="Q195" s="172">
        <f t="shared" si="2"/>
        <v>102939078.36999999</v>
      </c>
      <c r="R195"/>
      <c r="S195" s="159"/>
      <c r="T195" s="159"/>
      <c r="U195" s="159"/>
      <c r="V195" s="159"/>
      <c r="W195" s="159"/>
      <c r="X195" s="159"/>
      <c r="Y195" s="159"/>
      <c r="Z195" s="159"/>
      <c r="AA195" s="159"/>
      <c r="AB195" s="159"/>
      <c r="AC195" s="159"/>
      <c r="AD195" s="159"/>
      <c r="AE195" s="159"/>
    </row>
    <row r="196" spans="1:31" x14ac:dyDescent="0.25">
      <c r="A196" s="171"/>
      <c r="B196" s="159" t="s">
        <v>483</v>
      </c>
      <c r="C196" s="173">
        <v>177582380</v>
      </c>
      <c r="D196" s="173">
        <v>134287782.91000003</v>
      </c>
      <c r="E196" s="173">
        <v>81167</v>
      </c>
      <c r="F196" s="173">
        <v>121827</v>
      </c>
      <c r="G196" s="173">
        <v>20772283</v>
      </c>
      <c r="H196" s="173">
        <v>123759</v>
      </c>
      <c r="I196" s="173">
        <v>32761720.870000001</v>
      </c>
      <c r="J196" s="173">
        <v>5297271.6100000003</v>
      </c>
      <c r="K196" s="173">
        <v>956362.8</v>
      </c>
      <c r="L196" s="173">
        <v>9131578.2899999991</v>
      </c>
      <c r="M196" s="173">
        <v>4158335.2</v>
      </c>
      <c r="N196" s="173">
        <v>5396074.1799999997</v>
      </c>
      <c r="O196" s="173">
        <v>3020496.92</v>
      </c>
      <c r="P196" s="173">
        <v>21118202.5</v>
      </c>
      <c r="Q196" s="173">
        <f t="shared" si="2"/>
        <v>102939078.36999999</v>
      </c>
      <c r="S196" s="159"/>
      <c r="T196" s="159"/>
      <c r="U196" s="159"/>
      <c r="V196" s="159"/>
      <c r="W196" s="159"/>
      <c r="X196" s="159"/>
      <c r="Y196" s="159"/>
      <c r="Z196" s="159"/>
      <c r="AA196" s="159"/>
      <c r="AB196" s="159"/>
      <c r="AC196" s="159"/>
      <c r="AD196" s="159"/>
      <c r="AE196" s="159"/>
    </row>
    <row r="197" spans="1:31" s="67" customFormat="1" x14ac:dyDescent="0.25">
      <c r="A197" s="159"/>
      <c r="B197" s="171" t="s">
        <v>484</v>
      </c>
      <c r="C197" s="172">
        <v>8667702</v>
      </c>
      <c r="D197" s="172">
        <v>20837481.599999998</v>
      </c>
      <c r="E197" s="172">
        <v>955993.47</v>
      </c>
      <c r="F197" s="172">
        <v>270667</v>
      </c>
      <c r="G197" s="172">
        <v>2215325.16</v>
      </c>
      <c r="H197" s="172">
        <v>1530649.27</v>
      </c>
      <c r="I197" s="172">
        <v>650867</v>
      </c>
      <c r="J197" s="172">
        <v>6704849.5999999996</v>
      </c>
      <c r="K197" s="172">
        <v>1577577.18</v>
      </c>
      <c r="L197" s="172">
        <v>1199855.71</v>
      </c>
      <c r="M197" s="172">
        <v>2426664.2000000002</v>
      </c>
      <c r="N197" s="172">
        <v>3102889.96</v>
      </c>
      <c r="O197" s="172">
        <v>2135683.12</v>
      </c>
      <c r="P197" s="172">
        <v>1274866</v>
      </c>
      <c r="Q197" s="172">
        <f t="shared" si="2"/>
        <v>24045887.670000002</v>
      </c>
      <c r="R197"/>
      <c r="S197" s="159"/>
      <c r="T197" s="159"/>
      <c r="U197" s="159"/>
      <c r="V197" s="159"/>
      <c r="W197" s="159"/>
      <c r="X197" s="159"/>
      <c r="Y197" s="159"/>
      <c r="Z197" s="159"/>
      <c r="AA197" s="159"/>
      <c r="AB197" s="159"/>
      <c r="AC197" s="159"/>
      <c r="AD197" s="159"/>
      <c r="AE197" s="159"/>
    </row>
    <row r="198" spans="1:31" x14ac:dyDescent="0.25">
      <c r="A198" s="171"/>
      <c r="B198" s="159" t="s">
        <v>485</v>
      </c>
      <c r="C198" s="173">
        <v>8667702</v>
      </c>
      <c r="D198" s="173">
        <v>20837481.599999998</v>
      </c>
      <c r="E198" s="173">
        <v>955993.47</v>
      </c>
      <c r="F198" s="173">
        <v>270667</v>
      </c>
      <c r="G198" s="173">
        <v>2215325.16</v>
      </c>
      <c r="H198" s="173">
        <v>1530649.27</v>
      </c>
      <c r="I198" s="173">
        <v>650867</v>
      </c>
      <c r="J198" s="173">
        <v>6704849.5999999996</v>
      </c>
      <c r="K198" s="173">
        <v>1577577.18</v>
      </c>
      <c r="L198" s="173">
        <v>1199855.71</v>
      </c>
      <c r="M198" s="173">
        <v>2426664.2000000002</v>
      </c>
      <c r="N198" s="173">
        <v>3102889.96</v>
      </c>
      <c r="O198" s="173">
        <v>2135683.12</v>
      </c>
      <c r="P198" s="173">
        <v>1274866</v>
      </c>
      <c r="Q198" s="173">
        <f t="shared" si="2"/>
        <v>24045887.670000002</v>
      </c>
      <c r="S198" s="159"/>
      <c r="T198" s="159"/>
      <c r="U198" s="159"/>
      <c r="V198" s="159"/>
      <c r="W198" s="159"/>
      <c r="X198" s="159"/>
      <c r="Y198" s="159"/>
      <c r="Z198" s="159"/>
      <c r="AA198" s="159"/>
      <c r="AB198" s="159"/>
      <c r="AC198" s="159"/>
      <c r="AD198" s="159"/>
      <c r="AE198" s="159"/>
    </row>
    <row r="199" spans="1:31" s="67" customFormat="1" x14ac:dyDescent="0.25">
      <c r="A199" s="159"/>
      <c r="B199" s="171" t="s">
        <v>486</v>
      </c>
      <c r="C199" s="172">
        <v>222514787</v>
      </c>
      <c r="D199" s="172">
        <v>204579133.27000001</v>
      </c>
      <c r="E199" s="172">
        <v>4141163.56</v>
      </c>
      <c r="F199" s="172">
        <v>5606729.5800000001</v>
      </c>
      <c r="G199" s="172">
        <v>13140526.83</v>
      </c>
      <c r="H199" s="172">
        <v>14930303.220000001</v>
      </c>
      <c r="I199" s="172">
        <v>8933306.6099999994</v>
      </c>
      <c r="J199" s="172">
        <v>23954692.23</v>
      </c>
      <c r="K199" s="172">
        <v>10948578.279999999</v>
      </c>
      <c r="L199" s="172">
        <v>12411968.689999999</v>
      </c>
      <c r="M199" s="172">
        <v>14554146.91</v>
      </c>
      <c r="N199" s="172">
        <v>6613739.8300000001</v>
      </c>
      <c r="O199" s="172">
        <v>21593801.350000001</v>
      </c>
      <c r="P199" s="172">
        <v>38007159.219999999</v>
      </c>
      <c r="Q199" s="172">
        <f t="shared" si="2"/>
        <v>174836116.31</v>
      </c>
      <c r="R199"/>
      <c r="S199" s="159"/>
      <c r="T199" s="159"/>
      <c r="U199" s="159"/>
      <c r="V199" s="159"/>
      <c r="W199" s="159"/>
      <c r="X199" s="159"/>
      <c r="Y199" s="159"/>
      <c r="Z199" s="159"/>
      <c r="AA199" s="159"/>
      <c r="AB199" s="159"/>
      <c r="AC199" s="159"/>
      <c r="AD199" s="159"/>
      <c r="AE199" s="159"/>
    </row>
    <row r="200" spans="1:31" x14ac:dyDescent="0.25">
      <c r="A200" s="159"/>
      <c r="B200" s="159" t="s">
        <v>487</v>
      </c>
      <c r="C200" s="173">
        <v>127528585</v>
      </c>
      <c r="D200" s="173">
        <v>98685519.639999986</v>
      </c>
      <c r="E200" s="173">
        <v>631370.43000000005</v>
      </c>
      <c r="F200" s="173">
        <v>2126291.9</v>
      </c>
      <c r="G200" s="173">
        <v>5351439.7699999996</v>
      </c>
      <c r="H200" s="173">
        <v>3542287.45</v>
      </c>
      <c r="I200" s="173">
        <v>3138074.82</v>
      </c>
      <c r="J200" s="173">
        <v>16955076.190000001</v>
      </c>
      <c r="K200" s="173">
        <v>6058122.3499999996</v>
      </c>
      <c r="L200" s="173">
        <v>4405137.7300000004</v>
      </c>
      <c r="M200" s="173">
        <v>6925179.6799999997</v>
      </c>
      <c r="N200" s="173">
        <v>2023428.75</v>
      </c>
      <c r="O200" s="173">
        <v>14702768.77</v>
      </c>
      <c r="P200" s="173">
        <v>14649657.960000001</v>
      </c>
      <c r="Q200" s="173">
        <f t="shared" si="2"/>
        <v>80508835.800000012</v>
      </c>
      <c r="S200" s="159"/>
      <c r="T200" s="159"/>
      <c r="U200" s="159"/>
      <c r="V200" s="159"/>
      <c r="W200" s="159"/>
      <c r="X200" s="159"/>
      <c r="Y200" s="159"/>
      <c r="Z200" s="159"/>
      <c r="AA200" s="159"/>
      <c r="AB200" s="159"/>
      <c r="AC200" s="159"/>
      <c r="AD200" s="159"/>
      <c r="AE200" s="159"/>
    </row>
    <row r="201" spans="1:31" x14ac:dyDescent="0.25">
      <c r="A201" s="159"/>
      <c r="B201" s="159" t="s">
        <v>488</v>
      </c>
      <c r="C201" s="173">
        <v>7000047</v>
      </c>
      <c r="D201" s="173">
        <v>14429013.650000002</v>
      </c>
      <c r="E201" s="173">
        <v>420783.07</v>
      </c>
      <c r="F201" s="173">
        <v>181123.07</v>
      </c>
      <c r="G201" s="173">
        <v>217232.07</v>
      </c>
      <c r="H201" s="173">
        <v>583645</v>
      </c>
      <c r="I201" s="173">
        <v>1560860.02</v>
      </c>
      <c r="J201" s="173">
        <v>1078888.33</v>
      </c>
      <c r="K201" s="173">
        <v>623408.07999999996</v>
      </c>
      <c r="L201" s="173">
        <v>752470.84</v>
      </c>
      <c r="M201" s="173">
        <v>520253.04</v>
      </c>
      <c r="N201" s="173">
        <v>501222.72</v>
      </c>
      <c r="O201" s="173">
        <v>280971.65000000002</v>
      </c>
      <c r="P201" s="173">
        <v>5351353.72</v>
      </c>
      <c r="Q201" s="173">
        <f t="shared" si="2"/>
        <v>12072211.609999999</v>
      </c>
      <c r="S201" s="159"/>
      <c r="T201" s="159"/>
      <c r="U201" s="159"/>
      <c r="V201" s="159"/>
      <c r="W201" s="159"/>
      <c r="X201" s="159"/>
      <c r="Y201" s="159"/>
      <c r="Z201" s="159"/>
      <c r="AA201" s="159"/>
      <c r="AB201" s="159"/>
      <c r="AC201" s="159"/>
      <c r="AD201" s="159"/>
      <c r="AE201" s="159"/>
    </row>
    <row r="202" spans="1:31" x14ac:dyDescent="0.25">
      <c r="A202" s="171"/>
      <c r="B202" s="159" t="s">
        <v>489</v>
      </c>
      <c r="C202" s="173">
        <v>87986155</v>
      </c>
      <c r="D202" s="173">
        <v>91464599.980000004</v>
      </c>
      <c r="E202" s="173">
        <v>3089010.06</v>
      </c>
      <c r="F202" s="173">
        <v>3299314.61</v>
      </c>
      <c r="G202" s="173">
        <v>7571854.9900000002</v>
      </c>
      <c r="H202" s="173">
        <v>10804370.77</v>
      </c>
      <c r="I202" s="173">
        <v>4234371.7699999996</v>
      </c>
      <c r="J202" s="173">
        <v>5920727.71</v>
      </c>
      <c r="K202" s="173">
        <v>4267047.8499999996</v>
      </c>
      <c r="L202" s="173">
        <v>7254360.1200000001</v>
      </c>
      <c r="M202" s="173">
        <v>7108714.1900000004</v>
      </c>
      <c r="N202" s="173">
        <v>4089088.36</v>
      </c>
      <c r="O202" s="173">
        <v>6610060.9299999997</v>
      </c>
      <c r="P202" s="173">
        <v>18006147.539999999</v>
      </c>
      <c r="Q202" s="173">
        <f t="shared" ref="Q202:Q265" si="3">SUM(E202:P202)</f>
        <v>82255068.899999991</v>
      </c>
      <c r="S202" s="159"/>
      <c r="T202" s="159"/>
      <c r="U202" s="159"/>
      <c r="V202" s="159"/>
      <c r="W202" s="159"/>
      <c r="X202" s="159"/>
      <c r="Y202" s="159"/>
      <c r="Z202" s="159"/>
      <c r="AA202" s="159"/>
      <c r="AB202" s="159"/>
      <c r="AC202" s="159"/>
      <c r="AD202" s="159"/>
      <c r="AE202" s="159"/>
    </row>
    <row r="203" spans="1:31" s="67" customFormat="1" x14ac:dyDescent="0.25">
      <c r="A203" s="159"/>
      <c r="B203" s="171" t="s">
        <v>490</v>
      </c>
      <c r="C203" s="172">
        <v>2178204677</v>
      </c>
      <c r="D203" s="172">
        <v>1425752551.8499999</v>
      </c>
      <c r="E203" s="172">
        <v>73598862.829999998</v>
      </c>
      <c r="F203" s="172">
        <v>86937408.480000004</v>
      </c>
      <c r="G203" s="172">
        <v>129526207.72</v>
      </c>
      <c r="H203" s="172">
        <v>119797261.34</v>
      </c>
      <c r="I203" s="172">
        <v>90760068.629999995</v>
      </c>
      <c r="J203" s="172">
        <v>93604480.900000006</v>
      </c>
      <c r="K203" s="172">
        <v>90885383.680000007</v>
      </c>
      <c r="L203" s="172">
        <v>84906042.659999996</v>
      </c>
      <c r="M203" s="172">
        <v>103806477.8</v>
      </c>
      <c r="N203" s="172">
        <v>115994097.51000001</v>
      </c>
      <c r="O203" s="172">
        <v>156819524.56999999</v>
      </c>
      <c r="P203" s="172">
        <v>228130293.5</v>
      </c>
      <c r="Q203" s="172">
        <f t="shared" si="3"/>
        <v>1374766109.6199999</v>
      </c>
      <c r="R203"/>
      <c r="S203" s="159"/>
      <c r="T203" s="159"/>
      <c r="U203" s="159"/>
      <c r="V203" s="159"/>
      <c r="W203" s="159"/>
      <c r="X203" s="159"/>
      <c r="Y203" s="159"/>
      <c r="Z203" s="159"/>
      <c r="AA203" s="159"/>
      <c r="AB203" s="159"/>
      <c r="AC203" s="159"/>
      <c r="AD203" s="159"/>
      <c r="AE203" s="159"/>
    </row>
    <row r="204" spans="1:31" x14ac:dyDescent="0.25">
      <c r="A204" s="159"/>
      <c r="B204" s="159" t="s">
        <v>491</v>
      </c>
      <c r="C204" s="173">
        <v>1836655708</v>
      </c>
      <c r="D204" s="173">
        <v>1231923879.51</v>
      </c>
      <c r="E204" s="173">
        <v>63579459.840000004</v>
      </c>
      <c r="F204" s="173">
        <v>69918005.489999995</v>
      </c>
      <c r="G204" s="173">
        <v>102483204.73</v>
      </c>
      <c r="H204" s="173">
        <v>103906315.23999999</v>
      </c>
      <c r="I204" s="173">
        <v>73078677.599999994</v>
      </c>
      <c r="J204" s="173">
        <v>82771840.409999996</v>
      </c>
      <c r="K204" s="173">
        <v>80568893.390000001</v>
      </c>
      <c r="L204" s="173">
        <v>74475654.469999999</v>
      </c>
      <c r="M204" s="173">
        <v>93787074.810000002</v>
      </c>
      <c r="N204" s="173">
        <v>105931447.55</v>
      </c>
      <c r="O204" s="173">
        <v>146484375.25</v>
      </c>
      <c r="P204" s="173">
        <v>217200322.22</v>
      </c>
      <c r="Q204" s="173">
        <f t="shared" si="3"/>
        <v>1214185271</v>
      </c>
      <c r="S204" s="159"/>
      <c r="T204" s="159"/>
      <c r="U204" s="159"/>
      <c r="V204" s="159"/>
      <c r="W204" s="159"/>
      <c r="X204" s="159"/>
      <c r="Y204" s="159"/>
      <c r="Z204" s="159"/>
      <c r="AA204" s="159"/>
      <c r="AB204" s="159"/>
      <c r="AC204" s="159"/>
      <c r="AD204" s="159"/>
      <c r="AE204" s="159"/>
    </row>
    <row r="205" spans="1:31" x14ac:dyDescent="0.25">
      <c r="A205" s="159"/>
      <c r="B205" s="159" t="s">
        <v>492</v>
      </c>
      <c r="C205" s="173">
        <v>302442552</v>
      </c>
      <c r="D205" s="173">
        <v>184190098.09</v>
      </c>
      <c r="E205" s="173">
        <v>9874792.25</v>
      </c>
      <c r="F205" s="173">
        <v>16874792.25</v>
      </c>
      <c r="G205" s="173">
        <v>26898392.25</v>
      </c>
      <c r="H205" s="173">
        <v>15746335.359999999</v>
      </c>
      <c r="I205" s="173">
        <v>17536780.289999999</v>
      </c>
      <c r="J205" s="173">
        <v>10645549.75</v>
      </c>
      <c r="K205" s="173">
        <v>10171879.550000001</v>
      </c>
      <c r="L205" s="173">
        <v>9905777.4499999993</v>
      </c>
      <c r="M205" s="173">
        <v>9874791.25</v>
      </c>
      <c r="N205" s="173">
        <v>9918038.2200000007</v>
      </c>
      <c r="O205" s="173">
        <v>9942928.25</v>
      </c>
      <c r="P205" s="173">
        <v>10658710.130000001</v>
      </c>
      <c r="Q205" s="173">
        <f t="shared" si="3"/>
        <v>158048767</v>
      </c>
      <c r="S205" s="159"/>
      <c r="T205" s="159"/>
      <c r="U205" s="159"/>
      <c r="V205" s="159"/>
      <c r="W205" s="159"/>
      <c r="X205" s="159"/>
      <c r="Y205" s="159"/>
      <c r="Z205" s="159"/>
      <c r="AA205" s="159"/>
      <c r="AB205" s="159"/>
      <c r="AC205" s="159"/>
      <c r="AD205" s="159"/>
      <c r="AE205" s="159"/>
    </row>
    <row r="206" spans="1:31" x14ac:dyDescent="0.25">
      <c r="A206" s="159"/>
      <c r="B206" s="159" t="s">
        <v>493</v>
      </c>
      <c r="C206" s="173">
        <v>4236440</v>
      </c>
      <c r="D206" s="173">
        <v>713737.96</v>
      </c>
      <c r="E206" s="173">
        <v>2533.33</v>
      </c>
      <c r="F206" s="173">
        <v>2533.33</v>
      </c>
      <c r="G206" s="173">
        <v>2533.33</v>
      </c>
      <c r="H206" s="173">
        <v>2533.33</v>
      </c>
      <c r="I206" s="173">
        <v>2533.33</v>
      </c>
      <c r="J206" s="173">
        <v>2533.33</v>
      </c>
      <c r="K206" s="173">
        <v>2533.33</v>
      </c>
      <c r="L206" s="173">
        <v>2533.33</v>
      </c>
      <c r="M206" s="173">
        <v>2533.33</v>
      </c>
      <c r="N206" s="173">
        <v>2533.33</v>
      </c>
      <c r="O206" s="173">
        <v>2533.33</v>
      </c>
      <c r="P206" s="173">
        <v>28033.33</v>
      </c>
      <c r="Q206" s="173">
        <f t="shared" si="3"/>
        <v>55899.960000000006</v>
      </c>
      <c r="S206" s="159"/>
      <c r="T206" s="159"/>
      <c r="U206" s="159"/>
      <c r="V206" s="159"/>
      <c r="W206" s="159"/>
      <c r="X206" s="159"/>
      <c r="Y206" s="159"/>
      <c r="Z206" s="159"/>
      <c r="AA206" s="159"/>
      <c r="AB206" s="159"/>
      <c r="AC206" s="159"/>
      <c r="AD206" s="159"/>
      <c r="AE206" s="159"/>
    </row>
    <row r="207" spans="1:31" x14ac:dyDescent="0.25">
      <c r="A207" s="171"/>
      <c r="B207" s="159" t="s">
        <v>494</v>
      </c>
      <c r="C207" s="173">
        <v>34869977</v>
      </c>
      <c r="D207" s="173">
        <v>8924836.2899999991</v>
      </c>
      <c r="E207" s="173">
        <v>142077.41</v>
      </c>
      <c r="F207" s="173">
        <v>142077.41</v>
      </c>
      <c r="G207" s="173">
        <v>142077.41</v>
      </c>
      <c r="H207" s="173">
        <v>142077.41</v>
      </c>
      <c r="I207" s="173">
        <v>142077.41</v>
      </c>
      <c r="J207" s="173">
        <v>184557.41</v>
      </c>
      <c r="K207" s="173">
        <v>142077.41</v>
      </c>
      <c r="L207" s="173">
        <v>522077.41</v>
      </c>
      <c r="M207" s="173">
        <v>142078.41</v>
      </c>
      <c r="N207" s="173">
        <v>142078.41</v>
      </c>
      <c r="O207" s="173">
        <v>389687.74</v>
      </c>
      <c r="P207" s="173">
        <v>243227.82</v>
      </c>
      <c r="Q207" s="173">
        <f t="shared" si="3"/>
        <v>2476171.6599999997</v>
      </c>
      <c r="S207" s="159"/>
      <c r="T207" s="159"/>
      <c r="U207" s="159"/>
      <c r="V207" s="159"/>
      <c r="W207" s="159"/>
      <c r="X207" s="159"/>
      <c r="Y207" s="159"/>
      <c r="Z207" s="159"/>
      <c r="AA207" s="159"/>
      <c r="AB207" s="159"/>
      <c r="AC207" s="159"/>
      <c r="AD207" s="159"/>
      <c r="AE207" s="159"/>
    </row>
    <row r="208" spans="1:31" s="67" customFormat="1" x14ac:dyDescent="0.25">
      <c r="A208" s="159"/>
      <c r="B208" s="171" t="s">
        <v>495</v>
      </c>
      <c r="C208" s="172">
        <v>11616123318</v>
      </c>
      <c r="D208" s="172">
        <v>7302574969.3900003</v>
      </c>
      <c r="E208" s="172">
        <v>49945866.549999997</v>
      </c>
      <c r="F208" s="172">
        <v>103759185.2</v>
      </c>
      <c r="G208" s="172">
        <v>375735300.37</v>
      </c>
      <c r="H208" s="172">
        <v>279660068.76999998</v>
      </c>
      <c r="I208" s="172">
        <v>542850411.94000006</v>
      </c>
      <c r="J208" s="172">
        <v>496890271.12</v>
      </c>
      <c r="K208" s="172">
        <v>550926740.75</v>
      </c>
      <c r="L208" s="172">
        <v>460456925.13</v>
      </c>
      <c r="M208" s="172">
        <v>358872280.95999998</v>
      </c>
      <c r="N208" s="172">
        <v>514009915.62</v>
      </c>
      <c r="O208" s="172">
        <v>550275242.48000002</v>
      </c>
      <c r="P208" s="172">
        <v>2463349384.1199999</v>
      </c>
      <c r="Q208" s="172">
        <f t="shared" si="3"/>
        <v>6746731593.0100002</v>
      </c>
      <c r="R208"/>
      <c r="S208" s="159"/>
      <c r="T208" s="159"/>
      <c r="U208" s="159"/>
      <c r="V208" s="159"/>
      <c r="W208" s="159"/>
      <c r="X208" s="159"/>
      <c r="Y208" s="159"/>
      <c r="Z208" s="159"/>
      <c r="AA208" s="159"/>
      <c r="AB208" s="159"/>
      <c r="AC208" s="159"/>
      <c r="AD208" s="159"/>
      <c r="AE208" s="159"/>
    </row>
    <row r="209" spans="1:31" x14ac:dyDescent="0.25">
      <c r="A209" s="159"/>
      <c r="B209" s="159" t="s">
        <v>496</v>
      </c>
      <c r="C209" s="173">
        <v>466303048</v>
      </c>
      <c r="D209" s="173">
        <v>734351143.9000001</v>
      </c>
      <c r="E209" s="173">
        <v>45564.91</v>
      </c>
      <c r="F209" s="173">
        <v>2008007.49</v>
      </c>
      <c r="G209" s="173">
        <v>1517016.23</v>
      </c>
      <c r="H209" s="173">
        <v>2679302.48</v>
      </c>
      <c r="I209" s="173">
        <v>4236396.9000000004</v>
      </c>
      <c r="J209" s="173">
        <v>2894941.32</v>
      </c>
      <c r="K209" s="173">
        <v>123945181.27</v>
      </c>
      <c r="L209" s="173">
        <v>9202136.5899999999</v>
      </c>
      <c r="M209" s="173">
        <v>2947809.19</v>
      </c>
      <c r="N209" s="173">
        <v>147710455.83000001</v>
      </c>
      <c r="O209" s="173">
        <v>45492247.630000003</v>
      </c>
      <c r="P209" s="173">
        <v>371256118.22000003</v>
      </c>
      <c r="Q209" s="173">
        <f t="shared" si="3"/>
        <v>713935178.06000006</v>
      </c>
      <c r="S209" s="159"/>
      <c r="T209" s="159"/>
      <c r="U209" s="159"/>
      <c r="V209" s="159"/>
      <c r="W209" s="159"/>
      <c r="X209" s="159"/>
      <c r="Y209" s="159"/>
      <c r="Z209" s="159"/>
      <c r="AA209" s="159"/>
      <c r="AB209" s="159"/>
      <c r="AC209" s="159"/>
      <c r="AD209" s="159"/>
      <c r="AE209" s="159"/>
    </row>
    <row r="210" spans="1:31" x14ac:dyDescent="0.25">
      <c r="A210" s="159"/>
      <c r="B210" s="159" t="s">
        <v>497</v>
      </c>
      <c r="C210" s="173">
        <v>282184143</v>
      </c>
      <c r="D210" s="173">
        <v>334591918.83999997</v>
      </c>
      <c r="E210" s="173">
        <v>1727916.83</v>
      </c>
      <c r="F210" s="173">
        <v>4779654.16</v>
      </c>
      <c r="G210" s="173">
        <v>30092180.210000001</v>
      </c>
      <c r="H210" s="173">
        <v>30032065.91</v>
      </c>
      <c r="I210" s="173">
        <v>16459126.869999999</v>
      </c>
      <c r="J210" s="173">
        <v>16291238.76</v>
      </c>
      <c r="K210" s="173">
        <v>22341956.399999999</v>
      </c>
      <c r="L210" s="173">
        <v>28430284.170000002</v>
      </c>
      <c r="M210" s="173">
        <v>24522091.75</v>
      </c>
      <c r="N210" s="173">
        <v>19928572.399999999</v>
      </c>
      <c r="O210" s="173">
        <v>25732236.620000001</v>
      </c>
      <c r="P210" s="173">
        <v>106500254.7</v>
      </c>
      <c r="Q210" s="173">
        <f t="shared" si="3"/>
        <v>326837578.78000003</v>
      </c>
      <c r="S210" s="159"/>
      <c r="T210" s="159"/>
      <c r="U210" s="159"/>
      <c r="V210" s="159"/>
      <c r="W210" s="159"/>
      <c r="X210" s="159"/>
      <c r="Y210" s="159"/>
      <c r="Z210" s="159"/>
      <c r="AA210" s="159"/>
      <c r="AB210" s="159"/>
      <c r="AC210" s="159"/>
      <c r="AD210" s="159"/>
      <c r="AE210" s="159"/>
    </row>
    <row r="211" spans="1:31" x14ac:dyDescent="0.25">
      <c r="A211" s="159"/>
      <c r="B211" s="159" t="s">
        <v>498</v>
      </c>
      <c r="C211" s="173">
        <v>85918521</v>
      </c>
      <c r="D211" s="173">
        <v>87644054.640000001</v>
      </c>
      <c r="E211" s="173">
        <v>1694346.08</v>
      </c>
      <c r="F211" s="173">
        <v>1669345.75</v>
      </c>
      <c r="G211" s="173">
        <v>2079845.71</v>
      </c>
      <c r="H211" s="173">
        <v>2923789.71</v>
      </c>
      <c r="I211" s="173">
        <v>3470742.49</v>
      </c>
      <c r="J211" s="173">
        <v>4178865.79</v>
      </c>
      <c r="K211" s="173">
        <v>1905646.39</v>
      </c>
      <c r="L211" s="173">
        <v>10567533.23</v>
      </c>
      <c r="M211" s="173">
        <v>5412207.9299999997</v>
      </c>
      <c r="N211" s="173">
        <v>8985667.3300000001</v>
      </c>
      <c r="O211" s="173">
        <v>3686009.07</v>
      </c>
      <c r="P211" s="173">
        <v>27950680.609999999</v>
      </c>
      <c r="Q211" s="173">
        <f t="shared" si="3"/>
        <v>74524680.090000004</v>
      </c>
      <c r="S211" s="159"/>
      <c r="T211" s="159"/>
      <c r="U211" s="159"/>
      <c r="V211" s="159"/>
      <c r="W211" s="159"/>
      <c r="X211" s="159"/>
      <c r="Y211" s="159"/>
      <c r="Z211" s="159"/>
      <c r="AA211" s="159"/>
      <c r="AB211" s="159"/>
      <c r="AC211" s="159"/>
      <c r="AD211" s="159"/>
      <c r="AE211" s="159"/>
    </row>
    <row r="212" spans="1:31" x14ac:dyDescent="0.25">
      <c r="A212" s="159"/>
      <c r="B212" s="159" t="s">
        <v>499</v>
      </c>
      <c r="C212" s="173">
        <v>2142364476</v>
      </c>
      <c r="D212" s="173">
        <v>637553471.34000003</v>
      </c>
      <c r="E212" s="173">
        <v>8412998.3200000003</v>
      </c>
      <c r="F212" s="173">
        <v>4650359.37</v>
      </c>
      <c r="G212" s="173">
        <v>8587898.8300000001</v>
      </c>
      <c r="H212" s="173">
        <v>11885270.57</v>
      </c>
      <c r="I212" s="173">
        <v>13971217.58</v>
      </c>
      <c r="J212" s="173">
        <v>71533955.180000007</v>
      </c>
      <c r="K212" s="173">
        <v>54418454.920000002</v>
      </c>
      <c r="L212" s="173">
        <v>131226131.55</v>
      </c>
      <c r="M212" s="173">
        <v>31529035.27</v>
      </c>
      <c r="N212" s="173">
        <v>33059463.649999999</v>
      </c>
      <c r="O212" s="173">
        <v>65943733.759999998</v>
      </c>
      <c r="P212" s="173">
        <v>159209175.41</v>
      </c>
      <c r="Q212" s="173">
        <f t="shared" si="3"/>
        <v>594427694.40999997</v>
      </c>
      <c r="S212" s="159"/>
      <c r="T212" s="159"/>
      <c r="U212" s="159"/>
      <c r="V212" s="159"/>
      <c r="W212" s="159"/>
      <c r="X212" s="159"/>
      <c r="Y212" s="159"/>
      <c r="Z212" s="159"/>
      <c r="AA212" s="159"/>
      <c r="AB212" s="159"/>
      <c r="AC212" s="159"/>
      <c r="AD212" s="159"/>
      <c r="AE212" s="159"/>
    </row>
    <row r="213" spans="1:31" x14ac:dyDescent="0.25">
      <c r="A213" s="159"/>
      <c r="B213" s="159" t="s">
        <v>500</v>
      </c>
      <c r="C213" s="173">
        <v>1699836324</v>
      </c>
      <c r="D213" s="173">
        <v>396654928.84000003</v>
      </c>
      <c r="E213" s="173">
        <v>6249707.9900000002</v>
      </c>
      <c r="F213" s="173">
        <v>9414735.5199999996</v>
      </c>
      <c r="G213" s="173">
        <v>32552528.539999999</v>
      </c>
      <c r="H213" s="173">
        <v>15589581.939999999</v>
      </c>
      <c r="I213" s="173">
        <v>14889524.76</v>
      </c>
      <c r="J213" s="173">
        <v>33778163.659999996</v>
      </c>
      <c r="K213" s="173">
        <v>16064519.77</v>
      </c>
      <c r="L213" s="173">
        <v>25656370.760000002</v>
      </c>
      <c r="M213" s="173">
        <v>11990697.32</v>
      </c>
      <c r="N213" s="173">
        <v>23793490.879999999</v>
      </c>
      <c r="O213" s="173">
        <v>19374250.059999999</v>
      </c>
      <c r="P213" s="173">
        <v>156659416.22</v>
      </c>
      <c r="Q213" s="173">
        <f t="shared" si="3"/>
        <v>366012987.41999996</v>
      </c>
      <c r="S213" s="159"/>
      <c r="T213" s="159"/>
      <c r="U213" s="159"/>
      <c r="V213" s="159"/>
      <c r="W213" s="159"/>
      <c r="X213" s="159"/>
      <c r="Y213" s="159"/>
      <c r="Z213" s="159"/>
      <c r="AA213" s="159"/>
      <c r="AB213" s="159"/>
      <c r="AC213" s="159"/>
      <c r="AD213" s="159"/>
      <c r="AE213" s="159"/>
    </row>
    <row r="214" spans="1:31" x14ac:dyDescent="0.25">
      <c r="A214" s="171"/>
      <c r="B214" s="159" t="s">
        <v>501</v>
      </c>
      <c r="C214" s="173">
        <v>6939516806</v>
      </c>
      <c r="D214" s="173">
        <v>5111779451.829999</v>
      </c>
      <c r="E214" s="173">
        <v>31815332.420000002</v>
      </c>
      <c r="F214" s="173">
        <v>81237082.909999996</v>
      </c>
      <c r="G214" s="173">
        <v>300905830.85000002</v>
      </c>
      <c r="H214" s="173">
        <v>216550058.16</v>
      </c>
      <c r="I214" s="173">
        <v>489823403.33999997</v>
      </c>
      <c r="J214" s="173">
        <v>368213106.41000003</v>
      </c>
      <c r="K214" s="173">
        <v>332250982</v>
      </c>
      <c r="L214" s="173">
        <v>255374468.83000001</v>
      </c>
      <c r="M214" s="173">
        <v>282470439.5</v>
      </c>
      <c r="N214" s="173">
        <v>280532265.52999997</v>
      </c>
      <c r="O214" s="173">
        <v>390046765.33999997</v>
      </c>
      <c r="P214" s="173">
        <v>1641773738.96</v>
      </c>
      <c r="Q214" s="173">
        <f t="shared" si="3"/>
        <v>4670993474.25</v>
      </c>
      <c r="S214" s="159"/>
      <c r="T214" s="159"/>
      <c r="U214" s="159"/>
      <c r="V214" s="159"/>
      <c r="W214" s="159"/>
      <c r="X214" s="159"/>
      <c r="Y214" s="159"/>
      <c r="Z214" s="159"/>
      <c r="AA214" s="159"/>
      <c r="AB214" s="159"/>
      <c r="AC214" s="159"/>
      <c r="AD214" s="159"/>
      <c r="AE214" s="159"/>
    </row>
    <row r="215" spans="1:31" s="67" customFormat="1" x14ac:dyDescent="0.25">
      <c r="A215" s="159"/>
      <c r="B215" s="171" t="s">
        <v>502</v>
      </c>
      <c r="C215" s="172">
        <v>112800464</v>
      </c>
      <c r="D215" s="172">
        <v>185688283.04999998</v>
      </c>
      <c r="E215" s="172">
        <v>4806572.42</v>
      </c>
      <c r="F215" s="172">
        <v>4788987.75</v>
      </c>
      <c r="G215" s="172">
        <v>5956966.2699999996</v>
      </c>
      <c r="H215" s="172">
        <v>6536078.2400000002</v>
      </c>
      <c r="I215" s="172">
        <v>12201560.9</v>
      </c>
      <c r="J215" s="172">
        <v>15697101.220000001</v>
      </c>
      <c r="K215" s="172">
        <v>8819304.5299999993</v>
      </c>
      <c r="L215" s="172">
        <v>7157335.0800000001</v>
      </c>
      <c r="M215" s="172">
        <v>18525414.670000002</v>
      </c>
      <c r="N215" s="172">
        <v>6351756.0199999996</v>
      </c>
      <c r="O215" s="172">
        <v>10341396.65</v>
      </c>
      <c r="P215" s="172">
        <v>84242887.469999999</v>
      </c>
      <c r="Q215" s="172">
        <f t="shared" si="3"/>
        <v>185425361.22</v>
      </c>
      <c r="R215"/>
      <c r="S215" s="159"/>
      <c r="T215" s="159"/>
      <c r="U215" s="159"/>
      <c r="V215" s="159"/>
      <c r="W215" s="159"/>
      <c r="X215" s="159"/>
      <c r="Y215" s="159"/>
      <c r="Z215" s="159"/>
      <c r="AA215" s="159"/>
      <c r="AB215" s="159"/>
      <c r="AC215" s="159"/>
      <c r="AD215" s="159"/>
      <c r="AE215" s="159"/>
    </row>
    <row r="216" spans="1:31" x14ac:dyDescent="0.25">
      <c r="A216" s="159"/>
      <c r="B216" s="159" t="s">
        <v>503</v>
      </c>
      <c r="C216" s="173">
        <v>107031031</v>
      </c>
      <c r="D216" s="173">
        <v>179837481.82999998</v>
      </c>
      <c r="E216" s="173">
        <v>4513327.67</v>
      </c>
      <c r="F216" s="173">
        <v>4495743</v>
      </c>
      <c r="G216" s="173">
        <v>5663721.5199999996</v>
      </c>
      <c r="H216" s="173">
        <v>6039111.8200000003</v>
      </c>
      <c r="I216" s="173">
        <v>11904116.15</v>
      </c>
      <c r="J216" s="173">
        <v>15293609.84</v>
      </c>
      <c r="K216" s="173">
        <v>8526059.7799999993</v>
      </c>
      <c r="L216" s="173">
        <v>6859590.3300000001</v>
      </c>
      <c r="M216" s="173">
        <v>16827569.920000002</v>
      </c>
      <c r="N216" s="173">
        <v>6058511.2699999996</v>
      </c>
      <c r="O216" s="173">
        <v>10017953.9</v>
      </c>
      <c r="P216" s="173">
        <v>83906317.180000007</v>
      </c>
      <c r="Q216" s="173">
        <f t="shared" si="3"/>
        <v>180105632.38</v>
      </c>
      <c r="S216" s="159"/>
      <c r="T216" s="159"/>
      <c r="U216" s="159"/>
      <c r="V216" s="159"/>
      <c r="W216" s="159"/>
      <c r="X216" s="159"/>
      <c r="Y216" s="159"/>
      <c r="Z216" s="159"/>
      <c r="AA216" s="159"/>
      <c r="AB216" s="159"/>
      <c r="AC216" s="159"/>
      <c r="AD216" s="159"/>
      <c r="AE216" s="159"/>
    </row>
    <row r="217" spans="1:31" x14ac:dyDescent="0.25">
      <c r="A217" s="159"/>
      <c r="B217" s="159" t="s">
        <v>504</v>
      </c>
      <c r="C217" s="173">
        <v>1217933</v>
      </c>
      <c r="D217" s="173">
        <v>1590371.03</v>
      </c>
      <c r="E217" s="173">
        <v>32077.75</v>
      </c>
      <c r="F217" s="173">
        <v>32077.75</v>
      </c>
      <c r="G217" s="173">
        <v>32077.75</v>
      </c>
      <c r="H217" s="173">
        <v>234719.42</v>
      </c>
      <c r="I217" s="173">
        <v>32077.75</v>
      </c>
      <c r="J217" s="173">
        <v>136202.63</v>
      </c>
      <c r="K217" s="173">
        <v>32077.75</v>
      </c>
      <c r="L217" s="173">
        <v>35077.75</v>
      </c>
      <c r="M217" s="173">
        <v>1433577.75</v>
      </c>
      <c r="N217" s="173">
        <v>32077.75</v>
      </c>
      <c r="O217" s="173">
        <v>33577.75</v>
      </c>
      <c r="P217" s="173">
        <v>40523.75</v>
      </c>
      <c r="Q217" s="173">
        <f t="shared" si="3"/>
        <v>2106145.5499999998</v>
      </c>
      <c r="S217" s="159"/>
      <c r="T217" s="159"/>
      <c r="U217" s="159"/>
      <c r="V217" s="159"/>
      <c r="W217" s="159"/>
      <c r="X217" s="159"/>
      <c r="Y217" s="159"/>
      <c r="Z217" s="159"/>
      <c r="AA217" s="159"/>
      <c r="AB217" s="159"/>
      <c r="AC217" s="159"/>
      <c r="AD217" s="159"/>
      <c r="AE217" s="159"/>
    </row>
    <row r="218" spans="1:31" x14ac:dyDescent="0.25">
      <c r="A218" s="171"/>
      <c r="B218" s="159" t="s">
        <v>505</v>
      </c>
      <c r="C218" s="173">
        <v>4551500</v>
      </c>
      <c r="D218" s="173">
        <v>4260430.1899999995</v>
      </c>
      <c r="E218" s="173">
        <v>261167</v>
      </c>
      <c r="F218" s="173">
        <v>261167</v>
      </c>
      <c r="G218" s="173">
        <v>261167</v>
      </c>
      <c r="H218" s="173">
        <v>262247</v>
      </c>
      <c r="I218" s="173">
        <v>265367</v>
      </c>
      <c r="J218" s="173">
        <v>267288.75</v>
      </c>
      <c r="K218" s="173">
        <v>261167</v>
      </c>
      <c r="L218" s="173">
        <v>262667</v>
      </c>
      <c r="M218" s="173">
        <v>264267</v>
      </c>
      <c r="N218" s="173">
        <v>261167</v>
      </c>
      <c r="O218" s="173">
        <v>289865</v>
      </c>
      <c r="P218" s="173">
        <v>296046.53999999998</v>
      </c>
      <c r="Q218" s="173">
        <f t="shared" si="3"/>
        <v>3213583.29</v>
      </c>
      <c r="S218" s="159"/>
      <c r="T218" s="159"/>
      <c r="U218" s="159"/>
      <c r="V218" s="159"/>
      <c r="W218" s="159"/>
      <c r="X218" s="159"/>
      <c r="Y218" s="159"/>
      <c r="Z218" s="159"/>
      <c r="AA218" s="159"/>
      <c r="AB218" s="159"/>
      <c r="AC218" s="159"/>
      <c r="AD218" s="159"/>
      <c r="AE218" s="159"/>
    </row>
    <row r="219" spans="1:31" s="67" customFormat="1" x14ac:dyDescent="0.25">
      <c r="A219" s="171"/>
      <c r="B219" s="171" t="s">
        <v>506</v>
      </c>
      <c r="C219" s="172">
        <v>565815541</v>
      </c>
      <c r="D219" s="172">
        <v>1704289032.49</v>
      </c>
      <c r="E219" s="172">
        <v>18498099.91</v>
      </c>
      <c r="F219" s="172">
        <v>18498099.91</v>
      </c>
      <c r="G219" s="172">
        <v>84878729.930000007</v>
      </c>
      <c r="H219" s="172">
        <v>39061944.25</v>
      </c>
      <c r="I219" s="172">
        <v>30229525.02</v>
      </c>
      <c r="J219" s="172">
        <v>35658013.590000004</v>
      </c>
      <c r="K219" s="172">
        <v>31579596.010000002</v>
      </c>
      <c r="L219" s="172">
        <v>671846096.95000005</v>
      </c>
      <c r="M219" s="172">
        <v>47783609.469999999</v>
      </c>
      <c r="N219" s="172">
        <v>426582274.00999999</v>
      </c>
      <c r="O219" s="172">
        <v>37269573.090000004</v>
      </c>
      <c r="P219" s="172">
        <v>259064799.87</v>
      </c>
      <c r="Q219" s="172">
        <f t="shared" si="3"/>
        <v>1700950362.0100002</v>
      </c>
      <c r="R219"/>
      <c r="S219" s="159"/>
      <c r="T219" s="159"/>
      <c r="U219" s="159"/>
      <c r="V219" s="159"/>
      <c r="W219" s="159"/>
      <c r="X219" s="159"/>
      <c r="Y219" s="159"/>
      <c r="Z219" s="159"/>
      <c r="AA219" s="159"/>
      <c r="AB219" s="159"/>
      <c r="AC219" s="159"/>
      <c r="AD219" s="159"/>
      <c r="AE219" s="159"/>
    </row>
    <row r="220" spans="1:31" x14ac:dyDescent="0.25">
      <c r="A220" s="159"/>
      <c r="B220" s="159" t="s">
        <v>507</v>
      </c>
      <c r="C220" s="173">
        <v>0</v>
      </c>
      <c r="D220" s="173">
        <v>133200000</v>
      </c>
      <c r="E220" s="173">
        <v>0</v>
      </c>
      <c r="F220" s="173">
        <v>0</v>
      </c>
      <c r="G220" s="173">
        <v>0</v>
      </c>
      <c r="H220" s="173">
        <v>0</v>
      </c>
      <c r="I220" s="173">
        <v>0</v>
      </c>
      <c r="J220" s="173">
        <v>0</v>
      </c>
      <c r="K220" s="173">
        <v>0</v>
      </c>
      <c r="L220" s="173">
        <v>0</v>
      </c>
      <c r="M220" s="173">
        <v>0</v>
      </c>
      <c r="N220" s="173">
        <v>0</v>
      </c>
      <c r="O220" s="173">
        <v>0</v>
      </c>
      <c r="P220" s="173">
        <v>133200000</v>
      </c>
      <c r="Q220" s="173">
        <f t="shared" si="3"/>
        <v>133200000</v>
      </c>
      <c r="S220" s="159"/>
      <c r="T220" s="159"/>
      <c r="U220" s="159"/>
      <c r="V220" s="159"/>
      <c r="W220" s="159"/>
      <c r="X220" s="159"/>
      <c r="Y220" s="159"/>
      <c r="Z220" s="159"/>
      <c r="AA220" s="159"/>
      <c r="AB220" s="159"/>
      <c r="AC220" s="159"/>
      <c r="AD220" s="159"/>
      <c r="AE220" s="159"/>
    </row>
    <row r="221" spans="1:31" x14ac:dyDescent="0.25">
      <c r="A221" s="159"/>
      <c r="B221" s="159" t="s">
        <v>508</v>
      </c>
      <c r="C221" s="173">
        <v>312256272</v>
      </c>
      <c r="D221" s="173">
        <v>1282482681.9100001</v>
      </c>
      <c r="E221" s="173">
        <v>0</v>
      </c>
      <c r="F221" s="173">
        <v>0</v>
      </c>
      <c r="G221" s="173">
        <v>66380630.020000003</v>
      </c>
      <c r="H221" s="173">
        <v>20046844.34</v>
      </c>
      <c r="I221" s="173">
        <v>11198269.41</v>
      </c>
      <c r="J221" s="173">
        <v>16877479.359999999</v>
      </c>
      <c r="K221" s="173">
        <v>12759496.1</v>
      </c>
      <c r="L221" s="173">
        <v>652566297.03999996</v>
      </c>
      <c r="M221" s="173">
        <v>28303129.559999999</v>
      </c>
      <c r="N221" s="173">
        <v>407297874.10000002</v>
      </c>
      <c r="O221" s="173">
        <v>17260123.010000002</v>
      </c>
      <c r="P221" s="173">
        <v>47017427.799999997</v>
      </c>
      <c r="Q221" s="173">
        <f t="shared" si="3"/>
        <v>1279707570.7399998</v>
      </c>
      <c r="S221" s="159"/>
      <c r="T221" s="159"/>
      <c r="U221" s="159"/>
      <c r="V221" s="159"/>
      <c r="W221" s="159"/>
      <c r="X221" s="159"/>
      <c r="Y221" s="159"/>
      <c r="Z221" s="159"/>
      <c r="AA221" s="159"/>
      <c r="AB221" s="159"/>
      <c r="AC221" s="159"/>
      <c r="AD221" s="159"/>
      <c r="AE221" s="159"/>
    </row>
    <row r="222" spans="1:31" x14ac:dyDescent="0.25">
      <c r="A222" s="159"/>
      <c r="B222" s="159" t="s">
        <v>509</v>
      </c>
      <c r="C222" s="173">
        <v>253152228</v>
      </c>
      <c r="D222" s="173">
        <v>288549309.57999998</v>
      </c>
      <c r="E222" s="173">
        <v>18498099.91</v>
      </c>
      <c r="F222" s="173">
        <v>18498099.91</v>
      </c>
      <c r="G222" s="173">
        <v>18498099.91</v>
      </c>
      <c r="H222" s="173">
        <v>19015099.91</v>
      </c>
      <c r="I222" s="173">
        <v>19031255.609999999</v>
      </c>
      <c r="J222" s="173">
        <v>18780534.23</v>
      </c>
      <c r="K222" s="173">
        <v>18820099.91</v>
      </c>
      <c r="L222" s="173">
        <v>19279799.91</v>
      </c>
      <c r="M222" s="173">
        <v>19480479.91</v>
      </c>
      <c r="N222" s="173">
        <v>19284399.91</v>
      </c>
      <c r="O222" s="173">
        <v>20009450.079999998</v>
      </c>
      <c r="P222" s="173">
        <v>78847372.069999993</v>
      </c>
      <c r="Q222" s="173">
        <f t="shared" si="3"/>
        <v>288042791.26999998</v>
      </c>
      <c r="S222" s="159"/>
      <c r="T222" s="159"/>
      <c r="U222" s="159"/>
      <c r="V222" s="159"/>
      <c r="W222" s="159"/>
      <c r="X222" s="159"/>
      <c r="Y222" s="159"/>
      <c r="Z222" s="159"/>
      <c r="AA222" s="159"/>
      <c r="AB222" s="159"/>
      <c r="AC222" s="159"/>
      <c r="AD222" s="159"/>
      <c r="AE222" s="159"/>
    </row>
    <row r="223" spans="1:31" x14ac:dyDescent="0.25">
      <c r="A223" s="171"/>
      <c r="B223" s="159" t="s">
        <v>510</v>
      </c>
      <c r="C223" s="173">
        <v>407041</v>
      </c>
      <c r="D223" s="173">
        <v>57041</v>
      </c>
      <c r="E223" s="173">
        <v>0</v>
      </c>
      <c r="F223" s="173">
        <v>0</v>
      </c>
      <c r="G223" s="173">
        <v>0</v>
      </c>
      <c r="H223" s="173">
        <v>0</v>
      </c>
      <c r="I223" s="173">
        <v>0</v>
      </c>
      <c r="J223" s="173">
        <v>0</v>
      </c>
      <c r="K223" s="173">
        <v>0</v>
      </c>
      <c r="L223" s="173">
        <v>0</v>
      </c>
      <c r="M223" s="173">
        <v>0</v>
      </c>
      <c r="N223" s="173">
        <v>0</v>
      </c>
      <c r="O223" s="173">
        <v>0</v>
      </c>
      <c r="P223" s="173">
        <v>0</v>
      </c>
      <c r="Q223" s="173">
        <f t="shared" si="3"/>
        <v>0</v>
      </c>
      <c r="S223" s="159"/>
      <c r="T223" s="159"/>
      <c r="U223" s="159"/>
      <c r="V223" s="159"/>
      <c r="W223" s="159"/>
      <c r="X223" s="159"/>
      <c r="Y223" s="159"/>
      <c r="Z223" s="159"/>
      <c r="AA223" s="159"/>
      <c r="AB223" s="159"/>
      <c r="AC223" s="159"/>
      <c r="AD223" s="159"/>
      <c r="AE223" s="159"/>
    </row>
    <row r="224" spans="1:31" s="67" customFormat="1" x14ac:dyDescent="0.25">
      <c r="A224" s="171"/>
      <c r="B224" s="171" t="s">
        <v>244</v>
      </c>
      <c r="C224" s="172">
        <v>25142139345</v>
      </c>
      <c r="D224" s="172">
        <v>23423132154.300003</v>
      </c>
      <c r="E224" s="172">
        <v>644999686.25</v>
      </c>
      <c r="F224" s="172">
        <v>1807084628.21</v>
      </c>
      <c r="G224" s="172">
        <v>4345347082.3199997</v>
      </c>
      <c r="H224" s="172">
        <v>2077121257.5899999</v>
      </c>
      <c r="I224" s="172">
        <v>1963734785.3699999</v>
      </c>
      <c r="J224" s="172">
        <v>1646495424.99</v>
      </c>
      <c r="K224" s="172">
        <v>2329981096</v>
      </c>
      <c r="L224" s="172">
        <v>2621674091.9899998</v>
      </c>
      <c r="M224" s="172">
        <v>3617079704.7600002</v>
      </c>
      <c r="N224" s="172">
        <v>1289664787.46</v>
      </c>
      <c r="O224" s="172">
        <v>429118147.23000002</v>
      </c>
      <c r="P224" s="172">
        <v>465915132.22000003</v>
      </c>
      <c r="Q224" s="172">
        <f t="shared" si="3"/>
        <v>23238215824.389996</v>
      </c>
      <c r="R224"/>
      <c r="S224" s="159"/>
      <c r="T224" s="159"/>
      <c r="U224" s="159"/>
      <c r="V224" s="159"/>
      <c r="W224" s="159"/>
      <c r="X224" s="159"/>
      <c r="Y224" s="159"/>
      <c r="Z224" s="159"/>
      <c r="AA224" s="159"/>
      <c r="AB224" s="159"/>
      <c r="AC224" s="159"/>
      <c r="AD224" s="159"/>
      <c r="AE224" s="159"/>
    </row>
    <row r="225" spans="1:31" s="67" customFormat="1" x14ac:dyDescent="0.25">
      <c r="A225" s="159"/>
      <c r="B225" s="171" t="s">
        <v>511</v>
      </c>
      <c r="C225" s="172">
        <v>416537624</v>
      </c>
      <c r="D225" s="172">
        <v>4430562073.3400002</v>
      </c>
      <c r="E225" s="172">
        <v>0</v>
      </c>
      <c r="F225" s="172">
        <v>795974186.05999994</v>
      </c>
      <c r="G225" s="172">
        <v>1055920859.58</v>
      </c>
      <c r="H225" s="172">
        <v>559738272.34000003</v>
      </c>
      <c r="I225" s="172">
        <v>574418703.19000006</v>
      </c>
      <c r="J225" s="172">
        <v>635976854.11000001</v>
      </c>
      <c r="K225" s="172">
        <v>530186269.43000001</v>
      </c>
      <c r="L225" s="172">
        <v>221434156.84999999</v>
      </c>
      <c r="M225" s="172">
        <v>25155730.530000001</v>
      </c>
      <c r="N225" s="172">
        <v>1953575.75</v>
      </c>
      <c r="O225" s="172">
        <v>1362518.43</v>
      </c>
      <c r="P225" s="172">
        <v>9140196.6600000001</v>
      </c>
      <c r="Q225" s="172">
        <f t="shared" si="3"/>
        <v>4411261322.9300003</v>
      </c>
      <c r="R225"/>
      <c r="S225" s="159"/>
      <c r="T225" s="159"/>
      <c r="U225" s="159"/>
      <c r="V225" s="159"/>
      <c r="W225" s="159"/>
      <c r="X225" s="159"/>
      <c r="Y225" s="159"/>
      <c r="Z225" s="159"/>
      <c r="AA225" s="159"/>
      <c r="AB225" s="159"/>
      <c r="AC225" s="159"/>
      <c r="AD225" s="159"/>
      <c r="AE225" s="159"/>
    </row>
    <row r="226" spans="1:31" x14ac:dyDescent="0.25">
      <c r="A226" s="159"/>
      <c r="B226" s="159" t="s">
        <v>512</v>
      </c>
      <c r="C226" s="173">
        <v>416537624</v>
      </c>
      <c r="D226" s="173">
        <v>48477815.339999966</v>
      </c>
      <c r="E226" s="173">
        <v>0</v>
      </c>
      <c r="F226" s="173">
        <v>328000</v>
      </c>
      <c r="G226" s="173">
        <v>178212.75</v>
      </c>
      <c r="H226" s="173">
        <v>1449648.88</v>
      </c>
      <c r="I226" s="173">
        <v>2018643.96</v>
      </c>
      <c r="J226" s="173">
        <v>9274344.8800000008</v>
      </c>
      <c r="K226" s="173">
        <v>2036785.24</v>
      </c>
      <c r="L226" s="173">
        <v>2670856.85</v>
      </c>
      <c r="M226" s="173">
        <v>1155730.5</v>
      </c>
      <c r="N226" s="173">
        <v>1953575.75</v>
      </c>
      <c r="O226" s="173">
        <v>1362518.43</v>
      </c>
      <c r="P226" s="173">
        <v>9140196.6600000001</v>
      </c>
      <c r="Q226" s="173">
        <f t="shared" si="3"/>
        <v>31568513.900000002</v>
      </c>
      <c r="S226" s="159"/>
      <c r="T226" s="159"/>
      <c r="U226" s="159"/>
      <c r="V226" s="159"/>
      <c r="W226" s="159"/>
      <c r="X226" s="159"/>
      <c r="Y226" s="159"/>
      <c r="Z226" s="159"/>
      <c r="AA226" s="159"/>
      <c r="AB226" s="159"/>
      <c r="AC226" s="159"/>
      <c r="AD226" s="159"/>
      <c r="AE226" s="159"/>
    </row>
    <row r="227" spans="1:31" x14ac:dyDescent="0.25">
      <c r="A227" s="171"/>
      <c r="B227" s="159" t="s">
        <v>513</v>
      </c>
      <c r="C227" s="173">
        <v>0</v>
      </c>
      <c r="D227" s="173">
        <v>4382084258</v>
      </c>
      <c r="E227" s="173">
        <v>0</v>
      </c>
      <c r="F227" s="173">
        <v>795646186.05999994</v>
      </c>
      <c r="G227" s="173">
        <v>1055742646.83</v>
      </c>
      <c r="H227" s="173">
        <v>558288623.46000004</v>
      </c>
      <c r="I227" s="173">
        <v>572400059.23000002</v>
      </c>
      <c r="J227" s="173">
        <v>626702509.23000002</v>
      </c>
      <c r="K227" s="173">
        <v>528149484.19</v>
      </c>
      <c r="L227" s="173">
        <v>218763300</v>
      </c>
      <c r="M227" s="173">
        <v>24000000.030000001</v>
      </c>
      <c r="N227" s="173">
        <v>0</v>
      </c>
      <c r="O227" s="173">
        <v>0</v>
      </c>
      <c r="P227" s="173">
        <v>0</v>
      </c>
      <c r="Q227" s="173">
        <f t="shared" si="3"/>
        <v>4379692809.0299997</v>
      </c>
      <c r="S227" s="159"/>
      <c r="T227" s="159"/>
      <c r="U227" s="159"/>
      <c r="V227" s="159"/>
      <c r="W227" s="159"/>
      <c r="X227" s="159"/>
      <c r="Y227" s="159"/>
      <c r="Z227" s="159"/>
      <c r="AA227" s="159"/>
      <c r="AB227" s="159"/>
      <c r="AC227" s="159"/>
      <c r="AD227" s="159"/>
      <c r="AE227" s="159"/>
    </row>
    <row r="228" spans="1:31" s="67" customFormat="1" x14ac:dyDescent="0.25">
      <c r="A228" s="159"/>
      <c r="B228" s="171" t="s">
        <v>514</v>
      </c>
      <c r="C228" s="172">
        <v>24725601721</v>
      </c>
      <c r="D228" s="172">
        <v>18992570080.960003</v>
      </c>
      <c r="E228" s="172">
        <v>644999686.25</v>
      </c>
      <c r="F228" s="172">
        <v>1011110442.15</v>
      </c>
      <c r="G228" s="172">
        <v>3289426222.7399998</v>
      </c>
      <c r="H228" s="172">
        <v>1517382985.25</v>
      </c>
      <c r="I228" s="172">
        <v>1389316082.1800001</v>
      </c>
      <c r="J228" s="172">
        <v>1010518570.88</v>
      </c>
      <c r="K228" s="172">
        <v>1799794826.5699999</v>
      </c>
      <c r="L228" s="172">
        <v>2400239935.1399999</v>
      </c>
      <c r="M228" s="172">
        <v>3591923974.23</v>
      </c>
      <c r="N228" s="172">
        <v>1287711211.71</v>
      </c>
      <c r="O228" s="172">
        <v>427755628.80000001</v>
      </c>
      <c r="P228" s="172">
        <v>456774935.56</v>
      </c>
      <c r="Q228" s="172">
        <f t="shared" si="3"/>
        <v>18826954501.459999</v>
      </c>
      <c r="R228"/>
      <c r="S228" s="159"/>
      <c r="T228" s="159"/>
      <c r="U228" s="159"/>
      <c r="V228" s="159"/>
      <c r="W228" s="159"/>
      <c r="X228" s="159"/>
      <c r="Y228" s="159"/>
      <c r="Z228" s="159"/>
      <c r="AA228" s="159"/>
      <c r="AB228" s="159"/>
      <c r="AC228" s="159"/>
      <c r="AD228" s="159"/>
      <c r="AE228" s="159"/>
    </row>
    <row r="229" spans="1:31" x14ac:dyDescent="0.25">
      <c r="A229" s="159"/>
      <c r="B229" s="159" t="s">
        <v>515</v>
      </c>
      <c r="C229" s="173">
        <v>1744452436</v>
      </c>
      <c r="D229" s="173">
        <v>857795095.80999994</v>
      </c>
      <c r="E229" s="173">
        <v>9312751.4299999997</v>
      </c>
      <c r="F229" s="173">
        <v>24462356</v>
      </c>
      <c r="G229" s="173">
        <v>53919487.420000002</v>
      </c>
      <c r="H229" s="173">
        <v>54376673.520000003</v>
      </c>
      <c r="I229" s="173">
        <v>54270553.890000001</v>
      </c>
      <c r="J229" s="173">
        <v>51821153.600000001</v>
      </c>
      <c r="K229" s="173">
        <v>66796733.719999999</v>
      </c>
      <c r="L229" s="173">
        <v>60717647.030000001</v>
      </c>
      <c r="M229" s="173">
        <v>79975833.780000001</v>
      </c>
      <c r="N229" s="173">
        <v>59515891.450000003</v>
      </c>
      <c r="O229" s="173">
        <v>92445645.739999995</v>
      </c>
      <c r="P229" s="173">
        <v>140832498.88999999</v>
      </c>
      <c r="Q229" s="173">
        <f t="shared" si="3"/>
        <v>748447226.46999991</v>
      </c>
      <c r="S229" s="159"/>
      <c r="T229" s="159"/>
      <c r="U229" s="159"/>
      <c r="V229" s="159"/>
      <c r="W229" s="159"/>
      <c r="X229" s="159"/>
      <c r="Y229" s="159"/>
      <c r="Z229" s="159"/>
      <c r="AA229" s="159"/>
      <c r="AB229" s="159"/>
      <c r="AC229" s="159"/>
      <c r="AD229" s="159"/>
      <c r="AE229" s="159"/>
    </row>
    <row r="230" spans="1:31" x14ac:dyDescent="0.25">
      <c r="A230" s="159"/>
      <c r="B230" s="159" t="s">
        <v>516</v>
      </c>
      <c r="C230" s="173">
        <v>22981149285</v>
      </c>
      <c r="D230" s="173">
        <v>18055177155.380001</v>
      </c>
      <c r="E230" s="173">
        <v>635686934.82000005</v>
      </c>
      <c r="F230" s="173">
        <v>986648086.14999998</v>
      </c>
      <c r="G230" s="173">
        <v>3233489210.4299998</v>
      </c>
      <c r="H230" s="173">
        <v>1461841357.3199999</v>
      </c>
      <c r="I230" s="173">
        <v>1332586097.95</v>
      </c>
      <c r="J230" s="173">
        <v>953922895.5</v>
      </c>
      <c r="K230" s="173">
        <v>1730089492.1099999</v>
      </c>
      <c r="L230" s="173">
        <v>2336704711.6199999</v>
      </c>
      <c r="M230" s="173">
        <v>3502568898.6100001</v>
      </c>
      <c r="N230" s="173">
        <v>1223065803.4400001</v>
      </c>
      <c r="O230" s="173">
        <v>325871060.04000002</v>
      </c>
      <c r="P230" s="173">
        <v>291080151.5</v>
      </c>
      <c r="Q230" s="173">
        <f t="shared" si="3"/>
        <v>18013554699.489998</v>
      </c>
      <c r="S230" s="159"/>
      <c r="T230" s="159"/>
      <c r="U230" s="159"/>
      <c r="V230" s="159"/>
      <c r="W230" s="159"/>
      <c r="X230" s="159"/>
      <c r="Y230" s="159"/>
      <c r="Z230" s="159"/>
      <c r="AA230" s="159"/>
      <c r="AB230" s="159"/>
      <c r="AC230" s="159"/>
      <c r="AD230" s="159"/>
      <c r="AE230" s="159"/>
    </row>
    <row r="231" spans="1:31" x14ac:dyDescent="0.25">
      <c r="A231" s="159"/>
      <c r="B231" s="159" t="s">
        <v>517</v>
      </c>
      <c r="C231" s="173">
        <v>0</v>
      </c>
      <c r="D231" s="173">
        <v>79597829.769999996</v>
      </c>
      <c r="E231" s="173">
        <v>0</v>
      </c>
      <c r="F231" s="173">
        <v>0</v>
      </c>
      <c r="G231" s="173">
        <v>2017524.89</v>
      </c>
      <c r="H231" s="173">
        <v>1164954.4099999999</v>
      </c>
      <c r="I231" s="173">
        <v>2459430.34</v>
      </c>
      <c r="J231" s="173">
        <v>4774521.78</v>
      </c>
      <c r="K231" s="173">
        <v>2908600.74</v>
      </c>
      <c r="L231" s="173">
        <v>2817576.49</v>
      </c>
      <c r="M231" s="173">
        <v>9379241.8399999999</v>
      </c>
      <c r="N231" s="173">
        <v>5129516.82</v>
      </c>
      <c r="O231" s="173">
        <v>9438923.0199999996</v>
      </c>
      <c r="P231" s="173">
        <v>24862285.170000002</v>
      </c>
      <c r="Q231" s="173">
        <f t="shared" si="3"/>
        <v>64952575.5</v>
      </c>
      <c r="S231" s="159"/>
      <c r="T231" s="159"/>
      <c r="U231" s="159"/>
      <c r="V231" s="159"/>
      <c r="W231" s="159"/>
      <c r="X231" s="159"/>
      <c r="Y231" s="159"/>
      <c r="Z231" s="159"/>
      <c r="AA231" s="159"/>
      <c r="AB231" s="159"/>
      <c r="AC231" s="159"/>
      <c r="AD231" s="159"/>
      <c r="AE231" s="159"/>
    </row>
    <row r="232" spans="1:31" x14ac:dyDescent="0.25">
      <c r="A232" s="171"/>
      <c r="B232" s="169" t="s">
        <v>154</v>
      </c>
      <c r="C232" s="170">
        <v>39852046890</v>
      </c>
      <c r="D232" s="170">
        <v>53459155715.049995</v>
      </c>
      <c r="E232" s="170">
        <v>658946410.22000003</v>
      </c>
      <c r="F232" s="170">
        <v>5639640436</v>
      </c>
      <c r="G232" s="170">
        <v>1601680402.21</v>
      </c>
      <c r="H232" s="170">
        <v>9877954345.2600002</v>
      </c>
      <c r="I232" s="170">
        <v>2920023952.1900001</v>
      </c>
      <c r="J232" s="170">
        <v>2068359346.1800001</v>
      </c>
      <c r="K232" s="170">
        <v>6642872137.9399996</v>
      </c>
      <c r="L232" s="170">
        <v>3787222596.8099999</v>
      </c>
      <c r="M232" s="170">
        <v>3769593902.3699999</v>
      </c>
      <c r="N232" s="170">
        <v>2731448587.9699998</v>
      </c>
      <c r="O232" s="170">
        <v>3551751820.4699998</v>
      </c>
      <c r="P232" s="170">
        <v>8483327418.6499996</v>
      </c>
      <c r="Q232" s="170">
        <f t="shared" si="3"/>
        <v>51732821356.270004</v>
      </c>
      <c r="S232" s="159"/>
      <c r="T232" s="159"/>
      <c r="U232" s="159"/>
      <c r="V232" s="159"/>
      <c r="W232" s="159"/>
      <c r="X232" s="159"/>
      <c r="Y232" s="159"/>
      <c r="Z232" s="159"/>
      <c r="AA232" s="159"/>
      <c r="AB232" s="159"/>
      <c r="AC232" s="159"/>
      <c r="AD232" s="159"/>
      <c r="AE232" s="159"/>
    </row>
    <row r="233" spans="1:31" s="67" customFormat="1" x14ac:dyDescent="0.25">
      <c r="A233" s="171"/>
      <c r="B233" s="171" t="s">
        <v>155</v>
      </c>
      <c r="C233" s="172">
        <v>6377948705</v>
      </c>
      <c r="D233" s="172">
        <v>7108523168.6899996</v>
      </c>
      <c r="E233" s="172">
        <v>164584660.34999999</v>
      </c>
      <c r="F233" s="172">
        <v>356478899.05000001</v>
      </c>
      <c r="G233" s="172">
        <v>337120586.62</v>
      </c>
      <c r="H233" s="172">
        <v>230160117</v>
      </c>
      <c r="I233" s="172">
        <v>261174898.77000001</v>
      </c>
      <c r="J233" s="172">
        <v>302670706.48000002</v>
      </c>
      <c r="K233" s="172">
        <v>306863848.83999997</v>
      </c>
      <c r="L233" s="172">
        <v>502923731.44</v>
      </c>
      <c r="M233" s="172">
        <v>509867853.01999998</v>
      </c>
      <c r="N233" s="172">
        <v>729789035.08000004</v>
      </c>
      <c r="O233" s="172">
        <v>673056650.19000006</v>
      </c>
      <c r="P233" s="172">
        <v>2271930467.54</v>
      </c>
      <c r="Q233" s="172">
        <f t="shared" si="3"/>
        <v>6646621454.3800001</v>
      </c>
      <c r="R233"/>
      <c r="S233" s="159"/>
      <c r="T233" s="159"/>
      <c r="U233" s="159"/>
      <c r="V233" s="159"/>
      <c r="W233" s="159"/>
      <c r="X233" s="159"/>
      <c r="Y233" s="159"/>
      <c r="Z233" s="159"/>
      <c r="AA233" s="159"/>
      <c r="AB233" s="159"/>
      <c r="AC233" s="159"/>
      <c r="AD233" s="159"/>
      <c r="AE233" s="159"/>
    </row>
    <row r="234" spans="1:31" s="67" customFormat="1" x14ac:dyDescent="0.25">
      <c r="A234" s="159"/>
      <c r="B234" s="171" t="s">
        <v>518</v>
      </c>
      <c r="C234" s="172">
        <v>6026497767</v>
      </c>
      <c r="D234" s="172">
        <v>7006948831.7699995</v>
      </c>
      <c r="E234" s="172">
        <v>163689637.28999999</v>
      </c>
      <c r="F234" s="172">
        <v>354743621.79000002</v>
      </c>
      <c r="G234" s="172">
        <v>329638516.88</v>
      </c>
      <c r="H234" s="172">
        <v>227354725.09</v>
      </c>
      <c r="I234" s="172">
        <v>252109319.63</v>
      </c>
      <c r="J234" s="172">
        <v>297187919.74000001</v>
      </c>
      <c r="K234" s="172">
        <v>296372771.13999999</v>
      </c>
      <c r="L234" s="172">
        <v>491012820.06999999</v>
      </c>
      <c r="M234" s="172">
        <v>502983551.66000003</v>
      </c>
      <c r="N234" s="172">
        <v>725974614.20000005</v>
      </c>
      <c r="O234" s="172">
        <v>660085453.41999996</v>
      </c>
      <c r="P234" s="172">
        <v>2254614686.0799999</v>
      </c>
      <c r="Q234" s="172">
        <f t="shared" si="3"/>
        <v>6555767636.9899998</v>
      </c>
      <c r="R234"/>
      <c r="S234" s="159"/>
      <c r="T234" s="159"/>
      <c r="U234" s="159"/>
      <c r="V234" s="159"/>
      <c r="W234" s="159"/>
      <c r="X234" s="159"/>
      <c r="Y234" s="159"/>
      <c r="Z234" s="159"/>
      <c r="AA234" s="159"/>
      <c r="AB234" s="159"/>
      <c r="AC234" s="159"/>
      <c r="AD234" s="159"/>
      <c r="AE234" s="159"/>
    </row>
    <row r="235" spans="1:31" x14ac:dyDescent="0.25">
      <c r="A235" s="159"/>
      <c r="B235" s="159" t="s">
        <v>519</v>
      </c>
      <c r="C235" s="173">
        <v>6020807767</v>
      </c>
      <c r="D235" s="173">
        <v>7002046261.7699995</v>
      </c>
      <c r="E235" s="173">
        <v>163689637.28999999</v>
      </c>
      <c r="F235" s="173">
        <v>353803621.79000002</v>
      </c>
      <c r="G235" s="173">
        <v>328698516.88</v>
      </c>
      <c r="H235" s="173">
        <v>227354725.09</v>
      </c>
      <c r="I235" s="173">
        <v>251639319.63</v>
      </c>
      <c r="J235" s="173">
        <v>296717919.74000001</v>
      </c>
      <c r="K235" s="173">
        <v>295902771.13999999</v>
      </c>
      <c r="L235" s="173">
        <v>490530254.97000003</v>
      </c>
      <c r="M235" s="173">
        <v>502983551.66000003</v>
      </c>
      <c r="N235" s="173">
        <v>725034614.20000005</v>
      </c>
      <c r="O235" s="173">
        <v>659615453.41999996</v>
      </c>
      <c r="P235" s="173">
        <v>2254144686.0799999</v>
      </c>
      <c r="Q235" s="173">
        <f t="shared" si="3"/>
        <v>6550115071.8899994</v>
      </c>
      <c r="S235" s="159"/>
      <c r="T235" s="159"/>
      <c r="U235" s="159"/>
      <c r="V235" s="159"/>
      <c r="W235" s="159"/>
      <c r="X235" s="159"/>
      <c r="Y235" s="159"/>
      <c r="Z235" s="159"/>
      <c r="AA235" s="159"/>
      <c r="AB235" s="159"/>
      <c r="AC235" s="159"/>
      <c r="AD235" s="159"/>
      <c r="AE235" s="159"/>
    </row>
    <row r="236" spans="1:31" x14ac:dyDescent="0.25">
      <c r="A236" s="171"/>
      <c r="B236" s="159" t="s">
        <v>520</v>
      </c>
      <c r="C236" s="173">
        <v>5690000</v>
      </c>
      <c r="D236" s="173">
        <v>4902570</v>
      </c>
      <c r="E236" s="173">
        <v>0</v>
      </c>
      <c r="F236" s="173">
        <v>940000</v>
      </c>
      <c r="G236" s="173">
        <v>940000</v>
      </c>
      <c r="H236" s="173">
        <v>0</v>
      </c>
      <c r="I236" s="173">
        <v>470000</v>
      </c>
      <c r="J236" s="173">
        <v>470000</v>
      </c>
      <c r="K236" s="173">
        <v>470000</v>
      </c>
      <c r="L236" s="173">
        <v>482565.1</v>
      </c>
      <c r="M236" s="173">
        <v>0</v>
      </c>
      <c r="N236" s="173">
        <v>940000</v>
      </c>
      <c r="O236" s="173">
        <v>470000</v>
      </c>
      <c r="P236" s="173">
        <v>470000</v>
      </c>
      <c r="Q236" s="173">
        <f t="shared" si="3"/>
        <v>5652565.0999999996</v>
      </c>
      <c r="S236" s="159"/>
      <c r="T236" s="159"/>
      <c r="U236" s="159"/>
      <c r="V236" s="159"/>
      <c r="W236" s="159"/>
      <c r="X236" s="159"/>
      <c r="Y236" s="159"/>
      <c r="Z236" s="159"/>
      <c r="AA236" s="159"/>
      <c r="AB236" s="159"/>
      <c r="AC236" s="159"/>
      <c r="AD236" s="159"/>
      <c r="AE236" s="159"/>
    </row>
    <row r="237" spans="1:31" s="67" customFormat="1" x14ac:dyDescent="0.25">
      <c r="A237" s="159"/>
      <c r="B237" s="171" t="s">
        <v>521</v>
      </c>
      <c r="C237" s="172">
        <v>12511580</v>
      </c>
      <c r="D237" s="172">
        <v>17411810.030000001</v>
      </c>
      <c r="E237" s="172">
        <v>392000</v>
      </c>
      <c r="F237" s="172">
        <v>1178108.3999999999</v>
      </c>
      <c r="G237" s="172">
        <v>694200.1</v>
      </c>
      <c r="H237" s="172">
        <v>860750</v>
      </c>
      <c r="I237" s="172">
        <v>1903309.72</v>
      </c>
      <c r="J237" s="172">
        <v>1113873.8600000001</v>
      </c>
      <c r="K237" s="172">
        <v>2927733.5</v>
      </c>
      <c r="L237" s="172">
        <v>645123.86</v>
      </c>
      <c r="M237" s="172">
        <v>1132148.06</v>
      </c>
      <c r="N237" s="172">
        <v>924623.86</v>
      </c>
      <c r="O237" s="172">
        <v>1288295.44</v>
      </c>
      <c r="P237" s="172">
        <v>3485283.43</v>
      </c>
      <c r="Q237" s="172">
        <f t="shared" si="3"/>
        <v>16545450.229999999</v>
      </c>
      <c r="R237"/>
      <c r="S237" s="159"/>
      <c r="T237" s="159"/>
      <c r="U237" s="159"/>
      <c r="V237" s="159"/>
      <c r="W237" s="159"/>
      <c r="X237" s="159"/>
      <c r="Y237" s="159"/>
      <c r="Z237" s="159"/>
      <c r="AA237" s="159"/>
      <c r="AB237" s="159"/>
      <c r="AC237" s="159"/>
      <c r="AD237" s="159"/>
      <c r="AE237" s="159"/>
    </row>
    <row r="238" spans="1:31" x14ac:dyDescent="0.25">
      <c r="A238" s="171"/>
      <c r="B238" s="159" t="s">
        <v>522</v>
      </c>
      <c r="C238" s="173">
        <v>12511580</v>
      </c>
      <c r="D238" s="173">
        <v>17411810.030000001</v>
      </c>
      <c r="E238" s="173">
        <v>392000</v>
      </c>
      <c r="F238" s="173">
        <v>1178108.3999999999</v>
      </c>
      <c r="G238" s="173">
        <v>694200.1</v>
      </c>
      <c r="H238" s="173">
        <v>860750</v>
      </c>
      <c r="I238" s="173">
        <v>1903309.72</v>
      </c>
      <c r="J238" s="173">
        <v>1113873.8600000001</v>
      </c>
      <c r="K238" s="173">
        <v>2927733.5</v>
      </c>
      <c r="L238" s="173">
        <v>645123.86</v>
      </c>
      <c r="M238" s="173">
        <v>1132148.06</v>
      </c>
      <c r="N238" s="173">
        <v>924623.86</v>
      </c>
      <c r="O238" s="173">
        <v>1288295.44</v>
      </c>
      <c r="P238" s="173">
        <v>3485283.43</v>
      </c>
      <c r="Q238" s="173">
        <f t="shared" si="3"/>
        <v>16545450.229999999</v>
      </c>
      <c r="S238" s="159"/>
      <c r="T238" s="159"/>
      <c r="U238" s="159"/>
      <c r="V238" s="159"/>
      <c r="W238" s="159"/>
      <c r="X238" s="159"/>
      <c r="Y238" s="159"/>
      <c r="Z238" s="159"/>
      <c r="AA238" s="159"/>
      <c r="AB238" s="159"/>
      <c r="AC238" s="159"/>
      <c r="AD238" s="159"/>
      <c r="AE238" s="159"/>
    </row>
    <row r="239" spans="1:31" s="67" customFormat="1" x14ac:dyDescent="0.25">
      <c r="A239" s="159"/>
      <c r="B239" s="171" t="s">
        <v>523</v>
      </c>
      <c r="C239" s="172">
        <v>278403816</v>
      </c>
      <c r="D239" s="172">
        <v>41465601.730000004</v>
      </c>
      <c r="E239" s="172">
        <v>386378.65</v>
      </c>
      <c r="F239" s="172">
        <v>440524.45</v>
      </c>
      <c r="G239" s="172">
        <v>2457858.2599999998</v>
      </c>
      <c r="H239" s="172">
        <v>1590898.98</v>
      </c>
      <c r="I239" s="172">
        <v>6139706.5199999996</v>
      </c>
      <c r="J239" s="172">
        <v>2514243.23</v>
      </c>
      <c r="K239" s="172">
        <v>1751084.23</v>
      </c>
      <c r="L239" s="172">
        <v>10168582.609999999</v>
      </c>
      <c r="M239" s="172">
        <v>1441479.18</v>
      </c>
      <c r="N239" s="172">
        <v>2471915.25</v>
      </c>
      <c r="O239" s="172">
        <v>1606353.83</v>
      </c>
      <c r="P239" s="172">
        <v>4372458.4000000004</v>
      </c>
      <c r="Q239" s="172">
        <f t="shared" si="3"/>
        <v>35341483.589999996</v>
      </c>
      <c r="R239"/>
      <c r="S239" s="159"/>
      <c r="T239" s="159"/>
      <c r="U239" s="159"/>
      <c r="V239" s="159"/>
      <c r="W239" s="159"/>
      <c r="X239" s="159"/>
      <c r="Y239" s="159"/>
      <c r="Z239" s="159"/>
      <c r="AA239" s="159"/>
      <c r="AB239" s="159"/>
      <c r="AC239" s="159"/>
      <c r="AD239" s="159"/>
      <c r="AE239" s="159"/>
    </row>
    <row r="240" spans="1:31" x14ac:dyDescent="0.25">
      <c r="A240" s="159"/>
      <c r="B240" s="159" t="s">
        <v>524</v>
      </c>
      <c r="C240" s="173">
        <v>10588200</v>
      </c>
      <c r="D240" s="173">
        <v>929062.08999999985</v>
      </c>
      <c r="E240" s="173">
        <v>2083.33</v>
      </c>
      <c r="F240" s="173">
        <v>2083.33</v>
      </c>
      <c r="G240" s="173">
        <v>2083.33</v>
      </c>
      <c r="H240" s="173">
        <v>2083.33</v>
      </c>
      <c r="I240" s="173">
        <v>2083.33</v>
      </c>
      <c r="J240" s="173">
        <v>2083.33</v>
      </c>
      <c r="K240" s="173">
        <v>50183.33</v>
      </c>
      <c r="L240" s="173">
        <v>3283.33</v>
      </c>
      <c r="M240" s="173">
        <v>2688.33</v>
      </c>
      <c r="N240" s="173">
        <v>190458.33</v>
      </c>
      <c r="O240" s="173">
        <v>2083.33</v>
      </c>
      <c r="P240" s="173">
        <v>10278.950000000001</v>
      </c>
      <c r="Q240" s="173">
        <f t="shared" si="3"/>
        <v>271475.57999999996</v>
      </c>
      <c r="S240" s="159"/>
      <c r="T240" s="159"/>
      <c r="U240" s="159"/>
      <c r="V240" s="159"/>
      <c r="W240" s="159"/>
      <c r="X240" s="159"/>
      <c r="Y240" s="159"/>
      <c r="Z240" s="159"/>
      <c r="AA240" s="159"/>
      <c r="AB240" s="159"/>
      <c r="AC240" s="159"/>
      <c r="AD240" s="159"/>
      <c r="AE240" s="159"/>
    </row>
    <row r="241" spans="1:31" x14ac:dyDescent="0.25">
      <c r="A241" s="159"/>
      <c r="B241" s="159" t="s">
        <v>525</v>
      </c>
      <c r="C241" s="173">
        <v>207159172</v>
      </c>
      <c r="D241" s="173">
        <v>13304139.580000013</v>
      </c>
      <c r="E241" s="173">
        <v>5026.4799999999996</v>
      </c>
      <c r="F241" s="173">
        <v>5026.4799999999996</v>
      </c>
      <c r="G241" s="173">
        <v>704096.09</v>
      </c>
      <c r="H241" s="173">
        <v>199372.48</v>
      </c>
      <c r="I241" s="173">
        <v>962128.23</v>
      </c>
      <c r="J241" s="173">
        <v>1459020.73</v>
      </c>
      <c r="K241" s="173">
        <v>226328.48</v>
      </c>
      <c r="L241" s="173">
        <v>8783718.7799999993</v>
      </c>
      <c r="M241" s="173">
        <v>58035.24</v>
      </c>
      <c r="N241" s="173">
        <v>58576.32</v>
      </c>
      <c r="O241" s="173">
        <v>5026.4799999999996</v>
      </c>
      <c r="P241" s="173">
        <v>64987.360000000001</v>
      </c>
      <c r="Q241" s="173">
        <f t="shared" si="3"/>
        <v>12531343.15</v>
      </c>
      <c r="S241" s="159"/>
      <c r="T241" s="159"/>
      <c r="U241" s="159"/>
      <c r="V241" s="159"/>
      <c r="W241" s="159"/>
      <c r="X241" s="159"/>
      <c r="Y241" s="159"/>
      <c r="Z241" s="159"/>
      <c r="AA241" s="159"/>
      <c r="AB241" s="159"/>
      <c r="AC241" s="159"/>
      <c r="AD241" s="159"/>
      <c r="AE241" s="159"/>
    </row>
    <row r="242" spans="1:31" x14ac:dyDescent="0.25">
      <c r="A242" s="171"/>
      <c r="B242" s="159" t="s">
        <v>526</v>
      </c>
      <c r="C242" s="173">
        <v>60656444</v>
      </c>
      <c r="D242" s="173">
        <v>27232400.059999995</v>
      </c>
      <c r="E242" s="173">
        <v>379268.84</v>
      </c>
      <c r="F242" s="173">
        <v>433414.64</v>
      </c>
      <c r="G242" s="173">
        <v>1751678.84</v>
      </c>
      <c r="H242" s="173">
        <v>1389443.17</v>
      </c>
      <c r="I242" s="173">
        <v>5175494.96</v>
      </c>
      <c r="J242" s="173">
        <v>1053139.17</v>
      </c>
      <c r="K242" s="173">
        <v>1474572.42</v>
      </c>
      <c r="L242" s="173">
        <v>1381580.5</v>
      </c>
      <c r="M242" s="173">
        <v>1380755.61</v>
      </c>
      <c r="N242" s="173">
        <v>2222880.6</v>
      </c>
      <c r="O242" s="173">
        <v>1599244.02</v>
      </c>
      <c r="P242" s="173">
        <v>4297192.09</v>
      </c>
      <c r="Q242" s="173">
        <f t="shared" si="3"/>
        <v>22538664.859999999</v>
      </c>
      <c r="S242" s="159"/>
      <c r="T242" s="159"/>
      <c r="U242" s="159"/>
      <c r="V242" s="159"/>
      <c r="W242" s="159"/>
      <c r="X242" s="159"/>
      <c r="Y242" s="159"/>
      <c r="Z242" s="159"/>
      <c r="AA242" s="159"/>
      <c r="AB242" s="159"/>
      <c r="AC242" s="159"/>
      <c r="AD242" s="159"/>
      <c r="AE242" s="159"/>
    </row>
    <row r="243" spans="1:31" s="67" customFormat="1" x14ac:dyDescent="0.25">
      <c r="A243" s="159"/>
      <c r="B243" s="171" t="s">
        <v>527</v>
      </c>
      <c r="C243" s="172">
        <v>60535542</v>
      </c>
      <c r="D243" s="172">
        <v>42696925.159999996</v>
      </c>
      <c r="E243" s="172">
        <v>116644.41</v>
      </c>
      <c r="F243" s="172">
        <v>116644.41</v>
      </c>
      <c r="G243" s="172">
        <v>4330011.38</v>
      </c>
      <c r="H243" s="172">
        <v>353742.93</v>
      </c>
      <c r="I243" s="172">
        <v>1022562.9</v>
      </c>
      <c r="J243" s="172">
        <v>1854669.65</v>
      </c>
      <c r="K243" s="172">
        <v>5812259.9699999997</v>
      </c>
      <c r="L243" s="172">
        <v>1097204.8999999999</v>
      </c>
      <c r="M243" s="172">
        <v>4310674.12</v>
      </c>
      <c r="N243" s="172">
        <v>417881.77</v>
      </c>
      <c r="O243" s="172">
        <v>10076547.5</v>
      </c>
      <c r="P243" s="172">
        <v>9458039.6300000008</v>
      </c>
      <c r="Q243" s="172">
        <f t="shared" si="3"/>
        <v>38966883.57</v>
      </c>
      <c r="R243"/>
      <c r="S243" s="159"/>
      <c r="T243" s="159"/>
      <c r="U243" s="159"/>
      <c r="V243" s="159"/>
      <c r="W243" s="159"/>
      <c r="X243" s="159"/>
      <c r="Y243" s="159"/>
      <c r="Z243" s="159"/>
      <c r="AA243" s="159"/>
      <c r="AB243" s="159"/>
      <c r="AC243" s="159"/>
      <c r="AD243" s="159"/>
      <c r="AE243" s="159"/>
    </row>
    <row r="244" spans="1:31" x14ac:dyDescent="0.25">
      <c r="A244" s="171"/>
      <c r="B244" s="159" t="s">
        <v>528</v>
      </c>
      <c r="C244" s="173">
        <v>60535542</v>
      </c>
      <c r="D244" s="173">
        <v>42696925.159999996</v>
      </c>
      <c r="E244" s="173">
        <v>116644.41</v>
      </c>
      <c r="F244" s="173">
        <v>116644.41</v>
      </c>
      <c r="G244" s="173">
        <v>4330011.38</v>
      </c>
      <c r="H244" s="173">
        <v>353742.93</v>
      </c>
      <c r="I244" s="173">
        <v>1022562.9</v>
      </c>
      <c r="J244" s="173">
        <v>1854669.65</v>
      </c>
      <c r="K244" s="173">
        <v>5812259.9699999997</v>
      </c>
      <c r="L244" s="173">
        <v>1097204.8999999999</v>
      </c>
      <c r="M244" s="173">
        <v>4310674.12</v>
      </c>
      <c r="N244" s="173">
        <v>417881.77</v>
      </c>
      <c r="O244" s="173">
        <v>10076547.5</v>
      </c>
      <c r="P244" s="173">
        <v>9458039.6300000008</v>
      </c>
      <c r="Q244" s="173">
        <f t="shared" si="3"/>
        <v>38966883.57</v>
      </c>
      <c r="S244" s="159"/>
      <c r="T244" s="159"/>
      <c r="U244" s="159"/>
      <c r="V244" s="159"/>
      <c r="W244" s="159"/>
      <c r="X244" s="159"/>
      <c r="Y244" s="159"/>
      <c r="Z244" s="159"/>
      <c r="AA244" s="159"/>
      <c r="AB244" s="159"/>
      <c r="AC244" s="159"/>
      <c r="AD244" s="159"/>
      <c r="AE244" s="159"/>
    </row>
    <row r="245" spans="1:31" s="67" customFormat="1" x14ac:dyDescent="0.25">
      <c r="A245" s="171"/>
      <c r="B245" s="171" t="s">
        <v>156</v>
      </c>
      <c r="C245" s="172">
        <v>2174138965</v>
      </c>
      <c r="D245" s="172">
        <v>1601362478.7400002</v>
      </c>
      <c r="E245" s="172">
        <v>93849079.989999995</v>
      </c>
      <c r="F245" s="172">
        <v>94454209.900000006</v>
      </c>
      <c r="G245" s="172">
        <v>97038069.689999998</v>
      </c>
      <c r="H245" s="172">
        <v>61673913.609999999</v>
      </c>
      <c r="I245" s="172">
        <v>65029304.149999999</v>
      </c>
      <c r="J245" s="172">
        <v>92705459.159999996</v>
      </c>
      <c r="K245" s="172">
        <v>35512060.340000004</v>
      </c>
      <c r="L245" s="172">
        <v>52998713.329999998</v>
      </c>
      <c r="M245" s="172">
        <v>137633224.13999999</v>
      </c>
      <c r="N245" s="172">
        <v>83362499.359999999</v>
      </c>
      <c r="O245" s="172">
        <v>189461908.65000001</v>
      </c>
      <c r="P245" s="172">
        <v>499228587.99000001</v>
      </c>
      <c r="Q245" s="172">
        <f t="shared" si="3"/>
        <v>1502947030.3099999</v>
      </c>
      <c r="R245"/>
      <c r="S245" s="159"/>
      <c r="T245" s="159"/>
      <c r="U245" s="159"/>
      <c r="V245" s="159"/>
      <c r="W245" s="159"/>
      <c r="X245" s="159"/>
      <c r="Y245" s="159"/>
      <c r="Z245" s="159"/>
      <c r="AA245" s="159"/>
      <c r="AB245" s="159"/>
      <c r="AC245" s="159"/>
      <c r="AD245" s="159"/>
      <c r="AE245" s="159"/>
    </row>
    <row r="246" spans="1:31" s="67" customFormat="1" x14ac:dyDescent="0.25">
      <c r="A246" s="159"/>
      <c r="B246" s="171" t="s">
        <v>529</v>
      </c>
      <c r="C246" s="172">
        <v>52286169</v>
      </c>
      <c r="D246" s="172">
        <v>38566921.780000001</v>
      </c>
      <c r="E246" s="172">
        <v>86801.41</v>
      </c>
      <c r="F246" s="172">
        <v>87922.41</v>
      </c>
      <c r="G246" s="172">
        <v>447941.68</v>
      </c>
      <c r="H246" s="172">
        <v>1019774.86</v>
      </c>
      <c r="I246" s="172">
        <v>4492095.33</v>
      </c>
      <c r="J246" s="172">
        <v>2277413.52</v>
      </c>
      <c r="K246" s="172">
        <v>565811.01</v>
      </c>
      <c r="L246" s="172">
        <v>7169368.0300000003</v>
      </c>
      <c r="M246" s="172">
        <v>616834.36</v>
      </c>
      <c r="N246" s="172">
        <v>1378194.43</v>
      </c>
      <c r="O246" s="172">
        <v>6184816.9100000001</v>
      </c>
      <c r="P246" s="172">
        <v>3920803.48</v>
      </c>
      <c r="Q246" s="172">
        <f t="shared" si="3"/>
        <v>28247777.43</v>
      </c>
      <c r="R246"/>
      <c r="S246" s="159"/>
      <c r="T246" s="159"/>
      <c r="U246" s="159"/>
      <c r="V246" s="159"/>
      <c r="W246" s="159"/>
      <c r="X246" s="159"/>
      <c r="Y246" s="159"/>
      <c r="Z246" s="159"/>
      <c r="AA246" s="159"/>
      <c r="AB246" s="159"/>
      <c r="AC246" s="159"/>
      <c r="AD246" s="159"/>
      <c r="AE246" s="159"/>
    </row>
    <row r="247" spans="1:31" x14ac:dyDescent="0.25">
      <c r="A247" s="171"/>
      <c r="B247" s="159" t="s">
        <v>530</v>
      </c>
      <c r="C247" s="173">
        <v>52286169</v>
      </c>
      <c r="D247" s="173">
        <v>38566921.780000001</v>
      </c>
      <c r="E247" s="173">
        <v>86801.41</v>
      </c>
      <c r="F247" s="173">
        <v>87922.41</v>
      </c>
      <c r="G247" s="173">
        <v>447941.68</v>
      </c>
      <c r="H247" s="173">
        <v>1019774.86</v>
      </c>
      <c r="I247" s="173">
        <v>4492095.33</v>
      </c>
      <c r="J247" s="173">
        <v>2277413.52</v>
      </c>
      <c r="K247" s="173">
        <v>565811.01</v>
      </c>
      <c r="L247" s="173">
        <v>7169368.0300000003</v>
      </c>
      <c r="M247" s="173">
        <v>616834.36</v>
      </c>
      <c r="N247" s="173">
        <v>1378194.43</v>
      </c>
      <c r="O247" s="173">
        <v>6184816.9100000001</v>
      </c>
      <c r="P247" s="173">
        <v>3920803.48</v>
      </c>
      <c r="Q247" s="173">
        <f t="shared" si="3"/>
        <v>28247777.43</v>
      </c>
      <c r="S247" s="159"/>
      <c r="T247" s="159"/>
      <c r="U247" s="159"/>
      <c r="V247" s="159"/>
      <c r="W247" s="159"/>
      <c r="X247" s="159"/>
      <c r="Y247" s="159"/>
      <c r="Z247" s="159"/>
      <c r="AA247" s="159"/>
      <c r="AB247" s="159"/>
      <c r="AC247" s="159"/>
      <c r="AD247" s="159"/>
      <c r="AE247" s="159"/>
    </row>
    <row r="248" spans="1:31" s="67" customFormat="1" x14ac:dyDescent="0.25">
      <c r="A248" s="159"/>
      <c r="B248" s="171" t="s">
        <v>531</v>
      </c>
      <c r="C248" s="172">
        <v>154098867</v>
      </c>
      <c r="D248" s="172">
        <v>153790820.71999997</v>
      </c>
      <c r="E248" s="172">
        <v>434441.33</v>
      </c>
      <c r="F248" s="172">
        <v>1091151.25</v>
      </c>
      <c r="G248" s="172">
        <v>4991161.8</v>
      </c>
      <c r="H248" s="172">
        <v>5234528.6399999997</v>
      </c>
      <c r="I248" s="172">
        <v>7668533.71</v>
      </c>
      <c r="J248" s="172">
        <v>16162176.48</v>
      </c>
      <c r="K248" s="172">
        <v>9057564.3399999999</v>
      </c>
      <c r="L248" s="172">
        <v>7380463.9199999999</v>
      </c>
      <c r="M248" s="172">
        <v>15730128.77</v>
      </c>
      <c r="N248" s="172">
        <v>7643607.7400000002</v>
      </c>
      <c r="O248" s="172">
        <v>20168903.18</v>
      </c>
      <c r="P248" s="172">
        <v>44713248.259999998</v>
      </c>
      <c r="Q248" s="172">
        <f t="shared" si="3"/>
        <v>140275909.41999999</v>
      </c>
      <c r="R248"/>
      <c r="S248" s="159"/>
      <c r="T248" s="159"/>
      <c r="U248" s="159"/>
      <c r="V248" s="159"/>
      <c r="W248" s="159"/>
      <c r="X248" s="159"/>
      <c r="Y248" s="159"/>
      <c r="Z248" s="159"/>
      <c r="AA248" s="159"/>
      <c r="AB248" s="159"/>
      <c r="AC248" s="159"/>
      <c r="AD248" s="159"/>
      <c r="AE248" s="159"/>
    </row>
    <row r="249" spans="1:31" x14ac:dyDescent="0.25">
      <c r="A249" s="171"/>
      <c r="B249" s="159" t="s">
        <v>532</v>
      </c>
      <c r="C249" s="173">
        <v>154098867</v>
      </c>
      <c r="D249" s="173">
        <v>153790820.71999997</v>
      </c>
      <c r="E249" s="173">
        <v>434441.33</v>
      </c>
      <c r="F249" s="173">
        <v>1091151.25</v>
      </c>
      <c r="G249" s="173">
        <v>4991161.8</v>
      </c>
      <c r="H249" s="173">
        <v>5234528.6399999997</v>
      </c>
      <c r="I249" s="173">
        <v>7668533.71</v>
      </c>
      <c r="J249" s="173">
        <v>16162176.48</v>
      </c>
      <c r="K249" s="173">
        <v>9057564.3399999999</v>
      </c>
      <c r="L249" s="173">
        <v>7380463.9199999999</v>
      </c>
      <c r="M249" s="173">
        <v>15730128.77</v>
      </c>
      <c r="N249" s="173">
        <v>7643607.7400000002</v>
      </c>
      <c r="O249" s="173">
        <v>20168903.18</v>
      </c>
      <c r="P249" s="173">
        <v>44713248.259999998</v>
      </c>
      <c r="Q249" s="173">
        <f t="shared" si="3"/>
        <v>140275909.41999999</v>
      </c>
      <c r="S249" s="159"/>
      <c r="T249" s="159"/>
      <c r="U249" s="159"/>
      <c r="V249" s="159"/>
      <c r="W249" s="159"/>
      <c r="X249" s="159"/>
      <c r="Y249" s="159"/>
      <c r="Z249" s="159"/>
      <c r="AA249" s="159"/>
      <c r="AB249" s="159"/>
      <c r="AC249" s="159"/>
      <c r="AD249" s="159"/>
      <c r="AE249" s="159"/>
    </row>
    <row r="250" spans="1:31" s="67" customFormat="1" x14ac:dyDescent="0.25">
      <c r="A250" s="159"/>
      <c r="B250" s="171" t="s">
        <v>533</v>
      </c>
      <c r="C250" s="172">
        <v>1651172853</v>
      </c>
      <c r="D250" s="172">
        <v>1058063268.2500002</v>
      </c>
      <c r="E250" s="172">
        <v>93279651.329999998</v>
      </c>
      <c r="F250" s="172">
        <v>93266390.819999993</v>
      </c>
      <c r="G250" s="172">
        <v>91229463.079999998</v>
      </c>
      <c r="H250" s="172">
        <v>48804476.509999998</v>
      </c>
      <c r="I250" s="172">
        <v>51979209.719999999</v>
      </c>
      <c r="J250" s="172">
        <v>20635030.550000001</v>
      </c>
      <c r="K250" s="172">
        <v>22779159.170000002</v>
      </c>
      <c r="L250" s="172">
        <v>38089230.710000001</v>
      </c>
      <c r="M250" s="172">
        <v>47485382.210000001</v>
      </c>
      <c r="N250" s="172">
        <v>39887523.079999998</v>
      </c>
      <c r="O250" s="172">
        <v>42880081.380000003</v>
      </c>
      <c r="P250" s="172">
        <v>281147798.17000002</v>
      </c>
      <c r="Q250" s="172">
        <f t="shared" si="3"/>
        <v>871463396.73000002</v>
      </c>
      <c r="R250"/>
      <c r="S250" s="159"/>
      <c r="T250" s="159"/>
      <c r="U250" s="159"/>
      <c r="V250" s="159"/>
      <c r="W250" s="159"/>
      <c r="X250" s="159"/>
      <c r="Y250" s="159"/>
      <c r="Z250" s="159"/>
      <c r="AA250" s="159"/>
      <c r="AB250" s="159"/>
      <c r="AC250" s="159"/>
      <c r="AD250" s="159"/>
      <c r="AE250" s="159"/>
    </row>
    <row r="251" spans="1:31" x14ac:dyDescent="0.25">
      <c r="A251" s="171"/>
      <c r="B251" s="159" t="s">
        <v>534</v>
      </c>
      <c r="C251" s="173">
        <v>1651172853</v>
      </c>
      <c r="D251" s="173">
        <v>1058063268.2500002</v>
      </c>
      <c r="E251" s="173">
        <v>93279651.329999998</v>
      </c>
      <c r="F251" s="173">
        <v>93266390.819999993</v>
      </c>
      <c r="G251" s="173">
        <v>91229463.079999998</v>
      </c>
      <c r="H251" s="173">
        <v>48804476.509999998</v>
      </c>
      <c r="I251" s="173">
        <v>51979209.719999999</v>
      </c>
      <c r="J251" s="173">
        <v>20635030.550000001</v>
      </c>
      <c r="K251" s="173">
        <v>22779159.170000002</v>
      </c>
      <c r="L251" s="173">
        <v>38089230.710000001</v>
      </c>
      <c r="M251" s="173">
        <v>47485382.210000001</v>
      </c>
      <c r="N251" s="173">
        <v>39887523.079999998</v>
      </c>
      <c r="O251" s="173">
        <v>42880081.380000003</v>
      </c>
      <c r="P251" s="173">
        <v>281147798.17000002</v>
      </c>
      <c r="Q251" s="173">
        <f t="shared" si="3"/>
        <v>871463396.73000002</v>
      </c>
      <c r="S251" s="159"/>
      <c r="T251" s="159"/>
      <c r="U251" s="159"/>
      <c r="V251" s="159"/>
      <c r="W251" s="159"/>
      <c r="X251" s="159"/>
      <c r="Y251" s="159"/>
      <c r="Z251" s="159"/>
      <c r="AA251" s="159"/>
      <c r="AB251" s="159"/>
      <c r="AC251" s="159"/>
      <c r="AD251" s="159"/>
      <c r="AE251" s="159"/>
    </row>
    <row r="252" spans="1:31" s="67" customFormat="1" x14ac:dyDescent="0.25">
      <c r="A252" s="159"/>
      <c r="B252" s="171" t="s">
        <v>535</v>
      </c>
      <c r="C252" s="172">
        <v>316581076</v>
      </c>
      <c r="D252" s="172">
        <v>350941467.98999989</v>
      </c>
      <c r="E252" s="172">
        <v>48185.919999999998</v>
      </c>
      <c r="F252" s="172">
        <v>8745.42</v>
      </c>
      <c r="G252" s="172">
        <v>369503.13</v>
      </c>
      <c r="H252" s="172">
        <v>6615133.5999999996</v>
      </c>
      <c r="I252" s="172">
        <v>889465.39</v>
      </c>
      <c r="J252" s="172">
        <v>53630838.609999999</v>
      </c>
      <c r="K252" s="172">
        <v>3109525.82</v>
      </c>
      <c r="L252" s="172">
        <v>359650.67</v>
      </c>
      <c r="M252" s="172">
        <v>73800878.799999997</v>
      </c>
      <c r="N252" s="172">
        <v>34453174.109999999</v>
      </c>
      <c r="O252" s="172">
        <v>120228107.18000001</v>
      </c>
      <c r="P252" s="172">
        <v>169446738.08000001</v>
      </c>
      <c r="Q252" s="172">
        <f t="shared" si="3"/>
        <v>462959946.73000002</v>
      </c>
      <c r="R252"/>
      <c r="S252" s="159"/>
      <c r="T252" s="159"/>
      <c r="U252" s="159"/>
      <c r="V252" s="159"/>
      <c r="W252" s="159"/>
      <c r="X252" s="159"/>
      <c r="Y252" s="159"/>
      <c r="Z252" s="159"/>
      <c r="AA252" s="159"/>
      <c r="AB252" s="159"/>
      <c r="AC252" s="159"/>
      <c r="AD252" s="159"/>
      <c r="AE252" s="159"/>
    </row>
    <row r="253" spans="1:31" x14ac:dyDescent="0.25">
      <c r="A253" s="171"/>
      <c r="B253" s="159" t="s">
        <v>536</v>
      </c>
      <c r="C253" s="173">
        <v>316581076</v>
      </c>
      <c r="D253" s="173">
        <v>350941467.98999989</v>
      </c>
      <c r="E253" s="173">
        <v>48185.919999999998</v>
      </c>
      <c r="F253" s="173">
        <v>8745.42</v>
      </c>
      <c r="G253" s="173">
        <v>369503.13</v>
      </c>
      <c r="H253" s="173">
        <v>6615133.5999999996</v>
      </c>
      <c r="I253" s="173">
        <v>889465.39</v>
      </c>
      <c r="J253" s="173">
        <v>53630838.609999999</v>
      </c>
      <c r="K253" s="173">
        <v>3109525.82</v>
      </c>
      <c r="L253" s="173">
        <v>359650.67</v>
      </c>
      <c r="M253" s="173">
        <v>73800878.799999997</v>
      </c>
      <c r="N253" s="173">
        <v>34453174.109999999</v>
      </c>
      <c r="O253" s="173">
        <v>120228107.18000001</v>
      </c>
      <c r="P253" s="173">
        <v>169446738.08000001</v>
      </c>
      <c r="Q253" s="173">
        <f t="shared" si="3"/>
        <v>462959946.73000002</v>
      </c>
      <c r="S253" s="159"/>
      <c r="T253" s="159"/>
      <c r="U253" s="159"/>
      <c r="V253" s="159"/>
      <c r="W253" s="159"/>
      <c r="X253" s="159"/>
      <c r="Y253" s="159"/>
      <c r="Z253" s="159"/>
      <c r="AA253" s="159"/>
      <c r="AB253" s="159"/>
      <c r="AC253" s="159"/>
      <c r="AD253" s="159"/>
      <c r="AE253" s="159"/>
    </row>
    <row r="254" spans="1:31" s="67" customFormat="1" x14ac:dyDescent="0.25">
      <c r="A254" s="171"/>
      <c r="B254" s="171" t="s">
        <v>537</v>
      </c>
      <c r="C254" s="172">
        <v>3246730671</v>
      </c>
      <c r="D254" s="172">
        <v>1311878626.2500002</v>
      </c>
      <c r="E254" s="172">
        <v>51545128.149999999</v>
      </c>
      <c r="F254" s="172">
        <v>92200631.760000005</v>
      </c>
      <c r="G254" s="172">
        <v>100607579.79000001</v>
      </c>
      <c r="H254" s="172">
        <v>140431920.38999999</v>
      </c>
      <c r="I254" s="172">
        <v>68106396.579999998</v>
      </c>
      <c r="J254" s="172">
        <v>65457578.030000001</v>
      </c>
      <c r="K254" s="172">
        <v>97640189.540000007</v>
      </c>
      <c r="L254" s="172">
        <v>76991536.120000005</v>
      </c>
      <c r="M254" s="172">
        <v>106318377.31999999</v>
      </c>
      <c r="N254" s="172">
        <v>96899789.909999996</v>
      </c>
      <c r="O254" s="172">
        <v>61392580.299999997</v>
      </c>
      <c r="P254" s="172">
        <v>253782175.12</v>
      </c>
      <c r="Q254" s="172">
        <f t="shared" si="3"/>
        <v>1211373883.0099998</v>
      </c>
      <c r="R254"/>
      <c r="S254" s="159"/>
      <c r="T254" s="159"/>
      <c r="U254" s="159"/>
      <c r="V254" s="159"/>
      <c r="W254" s="159"/>
      <c r="X254" s="159"/>
      <c r="Y254" s="159"/>
      <c r="Z254" s="159"/>
      <c r="AA254" s="159"/>
      <c r="AB254" s="159"/>
      <c r="AC254" s="159"/>
      <c r="AD254" s="159"/>
      <c r="AE254" s="159"/>
    </row>
    <row r="255" spans="1:31" s="67" customFormat="1" x14ac:dyDescent="0.25">
      <c r="A255" s="159"/>
      <c r="B255" s="171" t="s">
        <v>538</v>
      </c>
      <c r="C255" s="172">
        <v>197243562</v>
      </c>
      <c r="D255" s="172">
        <v>664802597.88000011</v>
      </c>
      <c r="E255" s="172">
        <v>42218521.020000003</v>
      </c>
      <c r="F255" s="172">
        <v>46885974.200000003</v>
      </c>
      <c r="G255" s="172">
        <v>46671595.969999999</v>
      </c>
      <c r="H255" s="172">
        <v>44290512.729999997</v>
      </c>
      <c r="I255" s="172">
        <v>46659936.93</v>
      </c>
      <c r="J255" s="172">
        <v>46667443.289999999</v>
      </c>
      <c r="K255" s="172">
        <v>59479247.359999999</v>
      </c>
      <c r="L255" s="172">
        <v>18233599.899999999</v>
      </c>
      <c r="M255" s="172">
        <v>63707217.060000002</v>
      </c>
      <c r="N255" s="172">
        <v>59984796.670000002</v>
      </c>
      <c r="O255" s="172">
        <v>21841988.940000001</v>
      </c>
      <c r="P255" s="172">
        <v>152968961.88</v>
      </c>
      <c r="Q255" s="172">
        <f t="shared" si="3"/>
        <v>649609795.95000005</v>
      </c>
      <c r="R255"/>
      <c r="S255" s="159"/>
      <c r="T255" s="159"/>
      <c r="U255" s="159"/>
      <c r="V255" s="159"/>
      <c r="W255" s="159"/>
      <c r="X255" s="159"/>
      <c r="Y255" s="159"/>
      <c r="Z255" s="159"/>
      <c r="AA255" s="159"/>
      <c r="AB255" s="159"/>
      <c r="AC255" s="159"/>
      <c r="AD255" s="159"/>
      <c r="AE255" s="159"/>
    </row>
    <row r="256" spans="1:31" x14ac:dyDescent="0.25">
      <c r="A256" s="171"/>
      <c r="B256" s="159" t="s">
        <v>539</v>
      </c>
      <c r="C256" s="173">
        <v>197243562</v>
      </c>
      <c r="D256" s="173">
        <v>664802597.88000011</v>
      </c>
      <c r="E256" s="173">
        <v>42218521.020000003</v>
      </c>
      <c r="F256" s="173">
        <v>46885974.200000003</v>
      </c>
      <c r="G256" s="173">
        <v>46671595.969999999</v>
      </c>
      <c r="H256" s="173">
        <v>44290512.729999997</v>
      </c>
      <c r="I256" s="173">
        <v>46659936.93</v>
      </c>
      <c r="J256" s="173">
        <v>46667443.289999999</v>
      </c>
      <c r="K256" s="173">
        <v>59479247.359999999</v>
      </c>
      <c r="L256" s="173">
        <v>18233599.899999999</v>
      </c>
      <c r="M256" s="173">
        <v>63707217.060000002</v>
      </c>
      <c r="N256" s="173">
        <v>59984796.670000002</v>
      </c>
      <c r="O256" s="173">
        <v>21841988.940000001</v>
      </c>
      <c r="P256" s="173">
        <v>152968961.88</v>
      </c>
      <c r="Q256" s="173">
        <f t="shared" si="3"/>
        <v>649609795.95000005</v>
      </c>
      <c r="S256" s="159"/>
      <c r="T256" s="159"/>
      <c r="U256" s="159"/>
      <c r="V256" s="159"/>
      <c r="W256" s="159"/>
      <c r="X256" s="159"/>
      <c r="Y256" s="159"/>
      <c r="Z256" s="159"/>
      <c r="AA256" s="159"/>
      <c r="AB256" s="159"/>
      <c r="AC256" s="159"/>
      <c r="AD256" s="159"/>
      <c r="AE256" s="159"/>
    </row>
    <row r="257" spans="1:31" s="67" customFormat="1" x14ac:dyDescent="0.25">
      <c r="A257" s="159"/>
      <c r="B257" s="171" t="s">
        <v>540</v>
      </c>
      <c r="C257" s="172">
        <v>673606965</v>
      </c>
      <c r="D257" s="172">
        <v>276271908.58000004</v>
      </c>
      <c r="E257" s="172">
        <v>5663372.0899999999</v>
      </c>
      <c r="F257" s="172">
        <v>8181174.5800000001</v>
      </c>
      <c r="G257" s="172">
        <v>25411375.239999998</v>
      </c>
      <c r="H257" s="172">
        <v>17881173.829999998</v>
      </c>
      <c r="I257" s="172">
        <v>14391301.039999999</v>
      </c>
      <c r="J257" s="172">
        <v>12570381.83</v>
      </c>
      <c r="K257" s="172">
        <v>15808606.59</v>
      </c>
      <c r="L257" s="172">
        <v>32101154.300000001</v>
      </c>
      <c r="M257" s="172">
        <v>26049838.050000001</v>
      </c>
      <c r="N257" s="172">
        <v>19230392.379999999</v>
      </c>
      <c r="O257" s="172">
        <v>23840199.98</v>
      </c>
      <c r="P257" s="172">
        <v>51272350.490000002</v>
      </c>
      <c r="Q257" s="172">
        <f t="shared" si="3"/>
        <v>252401320.40000001</v>
      </c>
      <c r="R257"/>
      <c r="S257" s="159"/>
      <c r="T257" s="159"/>
      <c r="U257" s="159"/>
      <c r="V257" s="159"/>
      <c r="W257" s="159"/>
      <c r="X257" s="159"/>
      <c r="Y257" s="159"/>
      <c r="Z257" s="159"/>
      <c r="AA257" s="159"/>
      <c r="AB257" s="159"/>
      <c r="AC257" s="159"/>
      <c r="AD257" s="159"/>
      <c r="AE257" s="159"/>
    </row>
    <row r="258" spans="1:31" x14ac:dyDescent="0.25">
      <c r="A258" s="171"/>
      <c r="B258" s="159" t="s">
        <v>541</v>
      </c>
      <c r="C258" s="173">
        <v>673606965</v>
      </c>
      <c r="D258" s="173">
        <v>276271908.58000004</v>
      </c>
      <c r="E258" s="173">
        <v>5663372.0899999999</v>
      </c>
      <c r="F258" s="173">
        <v>8181174.5800000001</v>
      </c>
      <c r="G258" s="173">
        <v>25411375.239999998</v>
      </c>
      <c r="H258" s="173">
        <v>17881173.829999998</v>
      </c>
      <c r="I258" s="173">
        <v>14391301.039999999</v>
      </c>
      <c r="J258" s="173">
        <v>12570381.83</v>
      </c>
      <c r="K258" s="173">
        <v>15808606.59</v>
      </c>
      <c r="L258" s="173">
        <v>32101154.300000001</v>
      </c>
      <c r="M258" s="173">
        <v>26049838.050000001</v>
      </c>
      <c r="N258" s="173">
        <v>19230392.379999999</v>
      </c>
      <c r="O258" s="173">
        <v>23840199.98</v>
      </c>
      <c r="P258" s="173">
        <v>51272350.490000002</v>
      </c>
      <c r="Q258" s="173">
        <f t="shared" si="3"/>
        <v>252401320.40000001</v>
      </c>
      <c r="S258" s="159"/>
      <c r="T258" s="159"/>
      <c r="U258" s="159"/>
      <c r="V258" s="159"/>
      <c r="W258" s="159"/>
      <c r="X258" s="159"/>
      <c r="Y258" s="159"/>
      <c r="Z258" s="159"/>
      <c r="AA258" s="159"/>
      <c r="AB258" s="159"/>
      <c r="AC258" s="159"/>
      <c r="AD258" s="159"/>
      <c r="AE258" s="159"/>
    </row>
    <row r="259" spans="1:31" s="67" customFormat="1" x14ac:dyDescent="0.25">
      <c r="A259" s="159"/>
      <c r="B259" s="171" t="s">
        <v>542</v>
      </c>
      <c r="C259" s="172">
        <v>132696302</v>
      </c>
      <c r="D259" s="172">
        <v>84386472.950000003</v>
      </c>
      <c r="E259" s="172">
        <v>549413.54</v>
      </c>
      <c r="F259" s="172">
        <v>1039117.15</v>
      </c>
      <c r="G259" s="172">
        <v>4638494.55</v>
      </c>
      <c r="H259" s="172">
        <v>2968380.51</v>
      </c>
      <c r="I259" s="172">
        <v>3711430.27</v>
      </c>
      <c r="J259" s="172">
        <v>2205675.31</v>
      </c>
      <c r="K259" s="172">
        <v>4510518.26</v>
      </c>
      <c r="L259" s="172">
        <v>16028793.08</v>
      </c>
      <c r="M259" s="172">
        <v>6526437.8499999996</v>
      </c>
      <c r="N259" s="172">
        <v>7632809.6200000001</v>
      </c>
      <c r="O259" s="172">
        <v>6637931.3200000003</v>
      </c>
      <c r="P259" s="172">
        <v>15866549.460000001</v>
      </c>
      <c r="Q259" s="172">
        <f t="shared" si="3"/>
        <v>72315550.920000002</v>
      </c>
      <c r="R259"/>
      <c r="S259" s="159"/>
      <c r="T259" s="159"/>
      <c r="U259" s="159"/>
      <c r="V259" s="159"/>
      <c r="W259" s="159"/>
      <c r="X259" s="159"/>
      <c r="Y259" s="159"/>
      <c r="Z259" s="159"/>
      <c r="AA259" s="159"/>
      <c r="AB259" s="159"/>
      <c r="AC259" s="159"/>
      <c r="AD259" s="159"/>
      <c r="AE259" s="159"/>
    </row>
    <row r="260" spans="1:31" x14ac:dyDescent="0.25">
      <c r="A260" s="171"/>
      <c r="B260" s="159" t="s">
        <v>543</v>
      </c>
      <c r="C260" s="173">
        <v>132696302</v>
      </c>
      <c r="D260" s="173">
        <v>84386472.950000003</v>
      </c>
      <c r="E260" s="173">
        <v>549413.54</v>
      </c>
      <c r="F260" s="173">
        <v>1039117.15</v>
      </c>
      <c r="G260" s="173">
        <v>4638494.55</v>
      </c>
      <c r="H260" s="173">
        <v>2968380.51</v>
      </c>
      <c r="I260" s="173">
        <v>3711430.27</v>
      </c>
      <c r="J260" s="173">
        <v>2205675.31</v>
      </c>
      <c r="K260" s="173">
        <v>4510518.26</v>
      </c>
      <c r="L260" s="173">
        <v>16028793.08</v>
      </c>
      <c r="M260" s="173">
        <v>6526437.8499999996</v>
      </c>
      <c r="N260" s="173">
        <v>7632809.6200000001</v>
      </c>
      <c r="O260" s="173">
        <v>6637931.3200000003</v>
      </c>
      <c r="P260" s="173">
        <v>15866549.460000001</v>
      </c>
      <c r="Q260" s="173">
        <f t="shared" si="3"/>
        <v>72315550.920000002</v>
      </c>
      <c r="S260" s="159"/>
      <c r="T260" s="159"/>
      <c r="U260" s="159"/>
      <c r="V260" s="159"/>
      <c r="W260" s="159"/>
      <c r="X260" s="159"/>
      <c r="Y260" s="159"/>
      <c r="Z260" s="159"/>
      <c r="AA260" s="159"/>
      <c r="AB260" s="159"/>
      <c r="AC260" s="159"/>
      <c r="AD260" s="159"/>
      <c r="AE260" s="159"/>
    </row>
    <row r="261" spans="1:31" s="67" customFormat="1" x14ac:dyDescent="0.25">
      <c r="A261" s="159"/>
      <c r="B261" s="171" t="s">
        <v>544</v>
      </c>
      <c r="C261" s="172">
        <v>61635666</v>
      </c>
      <c r="D261" s="172">
        <v>23461699.329999998</v>
      </c>
      <c r="E261" s="172">
        <v>463691.09</v>
      </c>
      <c r="F261" s="172">
        <v>471477.09</v>
      </c>
      <c r="G261" s="172">
        <v>615649.79</v>
      </c>
      <c r="H261" s="172">
        <v>927427.85</v>
      </c>
      <c r="I261" s="172">
        <v>567096.99</v>
      </c>
      <c r="J261" s="172">
        <v>1171499.25</v>
      </c>
      <c r="K261" s="172">
        <v>1889702</v>
      </c>
      <c r="L261" s="172">
        <v>859798</v>
      </c>
      <c r="M261" s="172">
        <v>6826628.0099999998</v>
      </c>
      <c r="N261" s="172">
        <v>1112028</v>
      </c>
      <c r="O261" s="172">
        <v>576092.01</v>
      </c>
      <c r="P261" s="172">
        <v>3301532.24</v>
      </c>
      <c r="Q261" s="172">
        <f t="shared" si="3"/>
        <v>18782622.32</v>
      </c>
      <c r="R261"/>
      <c r="S261" s="159"/>
      <c r="T261" s="159"/>
      <c r="U261" s="159"/>
      <c r="V261" s="159"/>
      <c r="W261" s="159"/>
      <c r="X261" s="159"/>
      <c r="Y261" s="159"/>
      <c r="Z261" s="159"/>
      <c r="AA261" s="159"/>
      <c r="AB261" s="159"/>
      <c r="AC261" s="159"/>
      <c r="AD261" s="159"/>
      <c r="AE261" s="159"/>
    </row>
    <row r="262" spans="1:31" x14ac:dyDescent="0.25">
      <c r="A262" s="171"/>
      <c r="B262" s="159" t="s">
        <v>545</v>
      </c>
      <c r="C262" s="173">
        <v>61635666</v>
      </c>
      <c r="D262" s="173">
        <v>23461699.329999998</v>
      </c>
      <c r="E262" s="173">
        <v>463691.09</v>
      </c>
      <c r="F262" s="173">
        <v>471477.09</v>
      </c>
      <c r="G262" s="173">
        <v>615649.79</v>
      </c>
      <c r="H262" s="173">
        <v>927427.85</v>
      </c>
      <c r="I262" s="173">
        <v>567096.99</v>
      </c>
      <c r="J262" s="173">
        <v>1171499.25</v>
      </c>
      <c r="K262" s="173">
        <v>1889702</v>
      </c>
      <c r="L262" s="173">
        <v>859798</v>
      </c>
      <c r="M262" s="173">
        <v>6826628.0099999998</v>
      </c>
      <c r="N262" s="173">
        <v>1112028</v>
      </c>
      <c r="O262" s="173">
        <v>576092.01</v>
      </c>
      <c r="P262" s="173">
        <v>3301532.24</v>
      </c>
      <c r="Q262" s="173">
        <f t="shared" si="3"/>
        <v>18782622.32</v>
      </c>
      <c r="S262" s="159"/>
      <c r="T262" s="159"/>
      <c r="U262" s="159"/>
      <c r="V262" s="159"/>
      <c r="W262" s="159"/>
      <c r="X262" s="159"/>
      <c r="Y262" s="159"/>
      <c r="Z262" s="159"/>
      <c r="AA262" s="159"/>
      <c r="AB262" s="159"/>
      <c r="AC262" s="159"/>
      <c r="AD262" s="159"/>
      <c r="AE262" s="159"/>
    </row>
    <row r="263" spans="1:31" s="67" customFormat="1" x14ac:dyDescent="0.25">
      <c r="A263" s="159"/>
      <c r="B263" s="171" t="s">
        <v>546</v>
      </c>
      <c r="C263" s="172">
        <v>1883268303</v>
      </c>
      <c r="D263" s="172">
        <v>15471613.789999992</v>
      </c>
      <c r="E263" s="172">
        <v>15833.33</v>
      </c>
      <c r="F263" s="172">
        <v>71925</v>
      </c>
      <c r="G263" s="172">
        <v>77534.16</v>
      </c>
      <c r="H263" s="172">
        <v>3333.33</v>
      </c>
      <c r="I263" s="172">
        <v>142334.26999999999</v>
      </c>
      <c r="J263" s="172">
        <v>197579.27</v>
      </c>
      <c r="K263" s="172">
        <v>216932.27</v>
      </c>
      <c r="L263" s="172">
        <v>850604.76</v>
      </c>
      <c r="M263" s="172">
        <v>573459.27</v>
      </c>
      <c r="N263" s="172">
        <v>361766.16</v>
      </c>
      <c r="O263" s="172">
        <v>103609.27</v>
      </c>
      <c r="P263" s="172">
        <v>1137158.93</v>
      </c>
      <c r="Q263" s="172">
        <f t="shared" si="3"/>
        <v>3752070.0200000005</v>
      </c>
      <c r="R263"/>
      <c r="S263" s="159"/>
      <c r="T263" s="159"/>
      <c r="U263" s="159"/>
      <c r="V263" s="159"/>
      <c r="W263" s="159"/>
      <c r="X263" s="159"/>
      <c r="Y263" s="159"/>
      <c r="Z263" s="159"/>
      <c r="AA263" s="159"/>
      <c r="AB263" s="159"/>
      <c r="AC263" s="159"/>
      <c r="AD263" s="159"/>
      <c r="AE263" s="159"/>
    </row>
    <row r="264" spans="1:31" x14ac:dyDescent="0.25">
      <c r="A264" s="171"/>
      <c r="B264" s="159" t="s">
        <v>547</v>
      </c>
      <c r="C264" s="173">
        <v>1883268303</v>
      </c>
      <c r="D264" s="173">
        <v>15471613.789999992</v>
      </c>
      <c r="E264" s="173">
        <v>15833.33</v>
      </c>
      <c r="F264" s="173">
        <v>71925</v>
      </c>
      <c r="G264" s="173">
        <v>77534.16</v>
      </c>
      <c r="H264" s="173">
        <v>3333.33</v>
      </c>
      <c r="I264" s="173">
        <v>142334.26999999999</v>
      </c>
      <c r="J264" s="173">
        <v>197579.27</v>
      </c>
      <c r="K264" s="173">
        <v>216932.27</v>
      </c>
      <c r="L264" s="173">
        <v>850604.76</v>
      </c>
      <c r="M264" s="173">
        <v>573459.27</v>
      </c>
      <c r="N264" s="173">
        <v>361766.16</v>
      </c>
      <c r="O264" s="173">
        <v>103609.27</v>
      </c>
      <c r="P264" s="173">
        <v>1137158.93</v>
      </c>
      <c r="Q264" s="173">
        <f t="shared" si="3"/>
        <v>3752070.0200000005</v>
      </c>
      <c r="S264" s="159"/>
      <c r="T264" s="159"/>
      <c r="U264" s="159"/>
      <c r="V264" s="159"/>
      <c r="W264" s="159"/>
      <c r="X264" s="159"/>
      <c r="Y264" s="159"/>
      <c r="Z264" s="159"/>
      <c r="AA264" s="159"/>
      <c r="AB264" s="159"/>
      <c r="AC264" s="159"/>
      <c r="AD264" s="159"/>
      <c r="AE264" s="159"/>
    </row>
    <row r="265" spans="1:31" s="67" customFormat="1" x14ac:dyDescent="0.25">
      <c r="A265" s="159"/>
      <c r="B265" s="171" t="s">
        <v>548</v>
      </c>
      <c r="C265" s="172">
        <v>298279873</v>
      </c>
      <c r="D265" s="172">
        <v>247484333.71999997</v>
      </c>
      <c r="E265" s="172">
        <v>2634297.08</v>
      </c>
      <c r="F265" s="172">
        <v>35550963.740000002</v>
      </c>
      <c r="G265" s="172">
        <v>23192930.079999998</v>
      </c>
      <c r="H265" s="172">
        <v>74361092.140000001</v>
      </c>
      <c r="I265" s="172">
        <v>2634297.08</v>
      </c>
      <c r="J265" s="172">
        <v>2644999.08</v>
      </c>
      <c r="K265" s="172">
        <v>15735183.060000001</v>
      </c>
      <c r="L265" s="172">
        <v>8917586.0800000001</v>
      </c>
      <c r="M265" s="172">
        <v>2634797.08</v>
      </c>
      <c r="N265" s="172">
        <v>8577997.0800000001</v>
      </c>
      <c r="O265" s="172">
        <v>8392758.7799999993</v>
      </c>
      <c r="P265" s="172">
        <v>29235622.120000001</v>
      </c>
      <c r="Q265" s="172">
        <f t="shared" si="3"/>
        <v>214512523.40000007</v>
      </c>
      <c r="R265"/>
      <c r="S265" s="159"/>
      <c r="T265" s="159"/>
      <c r="U265" s="159"/>
      <c r="V265" s="159"/>
      <c r="W265" s="159"/>
      <c r="X265" s="159"/>
      <c r="Y265" s="159"/>
      <c r="Z265" s="159"/>
      <c r="AA265" s="159"/>
      <c r="AB265" s="159"/>
      <c r="AC265" s="159"/>
      <c r="AD265" s="159"/>
      <c r="AE265" s="159"/>
    </row>
    <row r="266" spans="1:31" x14ac:dyDescent="0.25">
      <c r="A266" s="171"/>
      <c r="B266" s="159" t="s">
        <v>549</v>
      </c>
      <c r="C266" s="173">
        <v>298279873</v>
      </c>
      <c r="D266" s="173">
        <v>247484333.71999997</v>
      </c>
      <c r="E266" s="173">
        <v>2634297.08</v>
      </c>
      <c r="F266" s="173">
        <v>35550963.740000002</v>
      </c>
      <c r="G266" s="173">
        <v>23192930.079999998</v>
      </c>
      <c r="H266" s="173">
        <v>74361092.140000001</v>
      </c>
      <c r="I266" s="173">
        <v>2634297.08</v>
      </c>
      <c r="J266" s="173">
        <v>2644999.08</v>
      </c>
      <c r="K266" s="173">
        <v>15735183.060000001</v>
      </c>
      <c r="L266" s="173">
        <v>8917586.0800000001</v>
      </c>
      <c r="M266" s="173">
        <v>2634797.08</v>
      </c>
      <c r="N266" s="173">
        <v>8577997.0800000001</v>
      </c>
      <c r="O266" s="173">
        <v>8392758.7799999993</v>
      </c>
      <c r="P266" s="173">
        <v>29235622.120000001</v>
      </c>
      <c r="Q266" s="173">
        <f t="shared" ref="Q266:Q329" si="4">SUM(E266:P266)</f>
        <v>214512523.40000007</v>
      </c>
      <c r="S266" s="159"/>
      <c r="T266" s="159"/>
      <c r="U266" s="159"/>
      <c r="V266" s="159"/>
      <c r="W266" s="159"/>
      <c r="X266" s="159"/>
      <c r="Y266" s="159"/>
      <c r="Z266" s="159"/>
      <c r="AA266" s="159"/>
      <c r="AB266" s="159"/>
      <c r="AC266" s="159"/>
      <c r="AD266" s="159"/>
      <c r="AE266" s="159"/>
    </row>
    <row r="267" spans="1:31" s="67" customFormat="1" x14ac:dyDescent="0.25">
      <c r="A267" s="171"/>
      <c r="B267" s="171" t="s">
        <v>158</v>
      </c>
      <c r="C267" s="172">
        <v>6769645694</v>
      </c>
      <c r="D267" s="172">
        <v>29640049992.990005</v>
      </c>
      <c r="E267" s="172">
        <v>79214841.489999995</v>
      </c>
      <c r="F267" s="172">
        <v>4370528203.1300001</v>
      </c>
      <c r="G267" s="172">
        <v>307830785.52999997</v>
      </c>
      <c r="H267" s="172">
        <v>8716601659.0599995</v>
      </c>
      <c r="I267" s="172">
        <v>1831817841.0799999</v>
      </c>
      <c r="J267" s="172">
        <v>620700132.90999997</v>
      </c>
      <c r="K267" s="172">
        <v>5137778609.0799999</v>
      </c>
      <c r="L267" s="172">
        <v>1903140896.9300001</v>
      </c>
      <c r="M267" s="172">
        <v>1993010053.96</v>
      </c>
      <c r="N267" s="172">
        <v>1047155074.42</v>
      </c>
      <c r="O267" s="172">
        <v>954862773.59000003</v>
      </c>
      <c r="P267" s="172">
        <v>2654962551.8899999</v>
      </c>
      <c r="Q267" s="172">
        <f t="shared" si="4"/>
        <v>29617603423.069996</v>
      </c>
      <c r="R267"/>
      <c r="S267" s="159"/>
      <c r="T267" s="159"/>
      <c r="U267" s="159"/>
      <c r="V267" s="159"/>
      <c r="W267" s="159"/>
      <c r="X267" s="159"/>
      <c r="Y267" s="159"/>
      <c r="Z267" s="159"/>
      <c r="AA267" s="159"/>
      <c r="AB267" s="159"/>
      <c r="AC267" s="159"/>
      <c r="AD267" s="159"/>
      <c r="AE267" s="159"/>
    </row>
    <row r="268" spans="1:31" s="67" customFormat="1" x14ac:dyDescent="0.25">
      <c r="A268" s="159"/>
      <c r="B268" s="171" t="s">
        <v>550</v>
      </c>
      <c r="C268" s="172">
        <v>6732112412</v>
      </c>
      <c r="D268" s="172">
        <v>29584851175.720005</v>
      </c>
      <c r="E268" s="172">
        <v>79140844.489999995</v>
      </c>
      <c r="F268" s="172">
        <v>4370454206.1300001</v>
      </c>
      <c r="G268" s="172">
        <v>307756788.52999997</v>
      </c>
      <c r="H268" s="172">
        <v>8714716662.0599995</v>
      </c>
      <c r="I268" s="172">
        <v>1831463534.0799999</v>
      </c>
      <c r="J268" s="172">
        <v>619639530.90999997</v>
      </c>
      <c r="K268" s="172">
        <v>5137682407.0799999</v>
      </c>
      <c r="L268" s="172">
        <v>1898057409.9000001</v>
      </c>
      <c r="M268" s="172">
        <v>1990530903.8699999</v>
      </c>
      <c r="N268" s="172">
        <v>1045936077.42</v>
      </c>
      <c r="O268" s="172">
        <v>947979776.59000003</v>
      </c>
      <c r="P268" s="172">
        <v>2628473844.2199998</v>
      </c>
      <c r="Q268" s="172">
        <f t="shared" si="4"/>
        <v>29571831985.279999</v>
      </c>
      <c r="R268"/>
      <c r="S268" s="159"/>
      <c r="T268" s="159"/>
      <c r="U268" s="159"/>
      <c r="V268" s="159"/>
      <c r="W268" s="159"/>
      <c r="X268" s="159"/>
      <c r="Y268" s="159"/>
      <c r="Z268" s="159"/>
      <c r="AA268" s="159"/>
      <c r="AB268" s="159"/>
      <c r="AC268" s="159"/>
      <c r="AD268" s="159"/>
      <c r="AE268" s="159"/>
    </row>
    <row r="269" spans="1:31" x14ac:dyDescent="0.25">
      <c r="A269" s="171"/>
      <c r="B269" s="159" t="s">
        <v>551</v>
      </c>
      <c r="C269" s="173">
        <v>6732112412</v>
      </c>
      <c r="D269" s="173">
        <v>29584851175.720005</v>
      </c>
      <c r="E269" s="173">
        <v>79140844.489999995</v>
      </c>
      <c r="F269" s="173">
        <v>4370454206.1300001</v>
      </c>
      <c r="G269" s="173">
        <v>307756788.52999997</v>
      </c>
      <c r="H269" s="173">
        <v>8714716662.0599995</v>
      </c>
      <c r="I269" s="173">
        <v>1831463534.0799999</v>
      </c>
      <c r="J269" s="173">
        <v>619639530.90999997</v>
      </c>
      <c r="K269" s="173">
        <v>5137682407.0799999</v>
      </c>
      <c r="L269" s="173">
        <v>1898057409.9000001</v>
      </c>
      <c r="M269" s="173">
        <v>1990530903.8699999</v>
      </c>
      <c r="N269" s="173">
        <v>1045936077.42</v>
      </c>
      <c r="O269" s="173">
        <v>947979776.59000003</v>
      </c>
      <c r="P269" s="173">
        <v>2628473844.2199998</v>
      </c>
      <c r="Q269" s="173">
        <f t="shared" si="4"/>
        <v>29571831985.279999</v>
      </c>
      <c r="S269" s="159"/>
      <c r="T269" s="159"/>
      <c r="U269" s="159"/>
      <c r="V269" s="159"/>
      <c r="W269" s="159"/>
      <c r="X269" s="159"/>
      <c r="Y269" s="159"/>
      <c r="Z269" s="159"/>
      <c r="AA269" s="159"/>
      <c r="AB269" s="159"/>
      <c r="AC269" s="159"/>
      <c r="AD269" s="159"/>
      <c r="AE269" s="159"/>
    </row>
    <row r="270" spans="1:31" s="67" customFormat="1" x14ac:dyDescent="0.25">
      <c r="A270" s="159"/>
      <c r="B270" s="171" t="s">
        <v>552</v>
      </c>
      <c r="C270" s="172">
        <v>37533282</v>
      </c>
      <c r="D270" s="172">
        <v>55198817.269999996</v>
      </c>
      <c r="E270" s="172">
        <v>73997</v>
      </c>
      <c r="F270" s="172">
        <v>73997</v>
      </c>
      <c r="G270" s="172">
        <v>73997</v>
      </c>
      <c r="H270" s="172">
        <v>1884997</v>
      </c>
      <c r="I270" s="172">
        <v>354307</v>
      </c>
      <c r="J270" s="172">
        <v>1060602</v>
      </c>
      <c r="K270" s="172">
        <v>96202</v>
      </c>
      <c r="L270" s="172">
        <v>5083487.03</v>
      </c>
      <c r="M270" s="172">
        <v>2479150.09</v>
      </c>
      <c r="N270" s="172">
        <v>1218997</v>
      </c>
      <c r="O270" s="172">
        <v>6882997</v>
      </c>
      <c r="P270" s="172">
        <v>26488707.670000002</v>
      </c>
      <c r="Q270" s="172">
        <f t="shared" si="4"/>
        <v>45771437.790000007</v>
      </c>
      <c r="R270"/>
      <c r="S270" s="159"/>
      <c r="T270" s="159"/>
      <c r="U270" s="159"/>
      <c r="V270" s="159"/>
      <c r="W270" s="159"/>
      <c r="X270" s="159"/>
      <c r="Y270" s="159"/>
      <c r="Z270" s="159"/>
      <c r="AA270" s="159"/>
      <c r="AB270" s="159"/>
      <c r="AC270" s="159"/>
      <c r="AD270" s="159"/>
      <c r="AE270" s="159"/>
    </row>
    <row r="271" spans="1:31" x14ac:dyDescent="0.25">
      <c r="A271" s="171"/>
      <c r="B271" s="159" t="s">
        <v>553</v>
      </c>
      <c r="C271" s="173">
        <v>37533282</v>
      </c>
      <c r="D271" s="173">
        <v>55198817.269999996</v>
      </c>
      <c r="E271" s="173">
        <v>73997</v>
      </c>
      <c r="F271" s="173">
        <v>73997</v>
      </c>
      <c r="G271" s="173">
        <v>73997</v>
      </c>
      <c r="H271" s="173">
        <v>1884997</v>
      </c>
      <c r="I271" s="173">
        <v>354307</v>
      </c>
      <c r="J271" s="173">
        <v>1060602</v>
      </c>
      <c r="K271" s="173">
        <v>96202</v>
      </c>
      <c r="L271" s="173">
        <v>5083487.03</v>
      </c>
      <c r="M271" s="173">
        <v>2479150.09</v>
      </c>
      <c r="N271" s="173">
        <v>1218997</v>
      </c>
      <c r="O271" s="173">
        <v>6882997</v>
      </c>
      <c r="P271" s="173">
        <v>26488707.670000002</v>
      </c>
      <c r="Q271" s="173">
        <f t="shared" si="4"/>
        <v>45771437.790000007</v>
      </c>
      <c r="S271" s="159"/>
      <c r="T271" s="159"/>
      <c r="U271" s="159"/>
      <c r="V271" s="159"/>
      <c r="W271" s="159"/>
      <c r="X271" s="159"/>
      <c r="Y271" s="159"/>
      <c r="Z271" s="159"/>
      <c r="AA271" s="159"/>
      <c r="AB271" s="159"/>
      <c r="AC271" s="159"/>
      <c r="AD271" s="159"/>
      <c r="AE271" s="159"/>
    </row>
    <row r="272" spans="1:31" s="67" customFormat="1" x14ac:dyDescent="0.25">
      <c r="A272" s="171"/>
      <c r="B272" s="171" t="s">
        <v>554</v>
      </c>
      <c r="C272" s="172">
        <v>707335058</v>
      </c>
      <c r="D272" s="172">
        <v>538524241.87</v>
      </c>
      <c r="E272" s="172">
        <v>7095112.29</v>
      </c>
      <c r="F272" s="172">
        <v>17496590.59</v>
      </c>
      <c r="G272" s="172">
        <v>56068214.18</v>
      </c>
      <c r="H272" s="172">
        <v>32588069.510000002</v>
      </c>
      <c r="I272" s="172">
        <v>43776449.039999999</v>
      </c>
      <c r="J272" s="172">
        <v>30944140.370000001</v>
      </c>
      <c r="K272" s="172">
        <v>23637436.309999999</v>
      </c>
      <c r="L272" s="172">
        <v>37757539.689999998</v>
      </c>
      <c r="M272" s="172">
        <v>49118176.280000001</v>
      </c>
      <c r="N272" s="172">
        <v>35203466.369999997</v>
      </c>
      <c r="O272" s="172">
        <v>35527951.130000003</v>
      </c>
      <c r="P272" s="172">
        <v>122471451.98</v>
      </c>
      <c r="Q272" s="172">
        <f t="shared" si="4"/>
        <v>491684597.74000001</v>
      </c>
      <c r="R272"/>
      <c r="S272" s="159"/>
      <c r="T272" s="159"/>
      <c r="U272" s="159"/>
      <c r="V272" s="159"/>
      <c r="W272" s="159"/>
      <c r="X272" s="159"/>
      <c r="Y272" s="159"/>
      <c r="Z272" s="159"/>
      <c r="AA272" s="159"/>
      <c r="AB272" s="159"/>
      <c r="AC272" s="159"/>
      <c r="AD272" s="159"/>
      <c r="AE272" s="159"/>
    </row>
    <row r="273" spans="1:31" s="67" customFormat="1" x14ac:dyDescent="0.25">
      <c r="A273" s="159"/>
      <c r="B273" s="171" t="s">
        <v>555</v>
      </c>
      <c r="C273" s="172">
        <v>3134800</v>
      </c>
      <c r="D273" s="172">
        <v>1128712.75</v>
      </c>
      <c r="E273" s="172">
        <v>9166.66</v>
      </c>
      <c r="F273" s="172">
        <v>9166.66</v>
      </c>
      <c r="G273" s="172">
        <v>9166.66</v>
      </c>
      <c r="H273" s="172">
        <v>10877.66</v>
      </c>
      <c r="I273" s="172">
        <v>9166.66</v>
      </c>
      <c r="J273" s="172">
        <v>9166.66</v>
      </c>
      <c r="K273" s="172">
        <v>9501.07</v>
      </c>
      <c r="L273" s="172">
        <v>9916.66</v>
      </c>
      <c r="M273" s="172">
        <v>593166.66</v>
      </c>
      <c r="N273" s="172">
        <v>9166.66</v>
      </c>
      <c r="O273" s="172">
        <v>1813226.66</v>
      </c>
      <c r="P273" s="172">
        <v>190517.44</v>
      </c>
      <c r="Q273" s="172">
        <f t="shared" si="4"/>
        <v>2682206.11</v>
      </c>
      <c r="R273"/>
      <c r="S273" s="159"/>
      <c r="T273" s="159"/>
      <c r="U273" s="159"/>
      <c r="V273" s="159"/>
      <c r="W273" s="159"/>
      <c r="X273" s="159"/>
      <c r="Y273" s="159"/>
      <c r="Z273" s="159"/>
      <c r="AA273" s="159"/>
      <c r="AB273" s="159"/>
      <c r="AC273" s="159"/>
      <c r="AD273" s="159"/>
      <c r="AE273" s="159"/>
    </row>
    <row r="274" spans="1:31" x14ac:dyDescent="0.25">
      <c r="A274" s="171"/>
      <c r="B274" s="159" t="s">
        <v>556</v>
      </c>
      <c r="C274" s="173">
        <v>3134800</v>
      </c>
      <c r="D274" s="173">
        <v>1128712.75</v>
      </c>
      <c r="E274" s="173">
        <v>9166.66</v>
      </c>
      <c r="F274" s="173">
        <v>9166.66</v>
      </c>
      <c r="G274" s="173">
        <v>9166.66</v>
      </c>
      <c r="H274" s="173">
        <v>10877.66</v>
      </c>
      <c r="I274" s="173">
        <v>9166.66</v>
      </c>
      <c r="J274" s="173">
        <v>9166.66</v>
      </c>
      <c r="K274" s="173">
        <v>9501.07</v>
      </c>
      <c r="L274" s="173">
        <v>9916.66</v>
      </c>
      <c r="M274" s="173">
        <v>593166.66</v>
      </c>
      <c r="N274" s="173">
        <v>9166.66</v>
      </c>
      <c r="O274" s="173">
        <v>1813226.66</v>
      </c>
      <c r="P274" s="173">
        <v>190517.44</v>
      </c>
      <c r="Q274" s="173">
        <f t="shared" si="4"/>
        <v>2682206.11</v>
      </c>
      <c r="S274" s="159"/>
      <c r="T274" s="159"/>
      <c r="U274" s="159"/>
      <c r="V274" s="159"/>
      <c r="W274" s="159"/>
      <c r="X274" s="159"/>
      <c r="Y274" s="159"/>
      <c r="Z274" s="159"/>
      <c r="AA274" s="159"/>
      <c r="AB274" s="159"/>
      <c r="AC274" s="159"/>
      <c r="AD274" s="159"/>
      <c r="AE274" s="159"/>
    </row>
    <row r="275" spans="1:31" s="67" customFormat="1" x14ac:dyDescent="0.25">
      <c r="A275" s="159"/>
      <c r="B275" s="171" t="s">
        <v>557</v>
      </c>
      <c r="C275" s="172">
        <v>15283803</v>
      </c>
      <c r="D275" s="172">
        <v>6834406.7699999996</v>
      </c>
      <c r="E275" s="172">
        <v>271300.5</v>
      </c>
      <c r="F275" s="172">
        <v>266215.83</v>
      </c>
      <c r="G275" s="172">
        <v>265707.37</v>
      </c>
      <c r="H275" s="172">
        <v>265382.5</v>
      </c>
      <c r="I275" s="172">
        <v>281747.98</v>
      </c>
      <c r="J275" s="172">
        <v>272650.96999999997</v>
      </c>
      <c r="K275" s="172">
        <v>265747.98</v>
      </c>
      <c r="L275" s="172">
        <v>265747.98</v>
      </c>
      <c r="M275" s="172">
        <v>265747.96999999997</v>
      </c>
      <c r="N275" s="172">
        <v>265747.96999999997</v>
      </c>
      <c r="O275" s="172">
        <v>467600.98</v>
      </c>
      <c r="P275" s="172">
        <v>2011187.96</v>
      </c>
      <c r="Q275" s="172">
        <f t="shared" si="4"/>
        <v>5164785.99</v>
      </c>
      <c r="R275"/>
      <c r="S275" s="159"/>
      <c r="T275" s="159"/>
      <c r="U275" s="159"/>
      <c r="V275" s="159"/>
      <c r="W275" s="159"/>
      <c r="X275" s="159"/>
      <c r="Y275" s="159"/>
      <c r="Z275" s="159"/>
      <c r="AA275" s="159"/>
      <c r="AB275" s="159"/>
      <c r="AC275" s="159"/>
      <c r="AD275" s="159"/>
      <c r="AE275" s="159"/>
    </row>
    <row r="276" spans="1:31" x14ac:dyDescent="0.25">
      <c r="A276" s="171"/>
      <c r="B276" s="159" t="s">
        <v>558</v>
      </c>
      <c r="C276" s="173">
        <v>15283803</v>
      </c>
      <c r="D276" s="173">
        <v>6834406.7699999996</v>
      </c>
      <c r="E276" s="173">
        <v>271300.5</v>
      </c>
      <c r="F276" s="173">
        <v>266215.83</v>
      </c>
      <c r="G276" s="173">
        <v>265707.37</v>
      </c>
      <c r="H276" s="173">
        <v>265382.5</v>
      </c>
      <c r="I276" s="173">
        <v>281747.98</v>
      </c>
      <c r="J276" s="173">
        <v>272650.96999999997</v>
      </c>
      <c r="K276" s="173">
        <v>265747.98</v>
      </c>
      <c r="L276" s="173">
        <v>265747.98</v>
      </c>
      <c r="M276" s="173">
        <v>265747.96999999997</v>
      </c>
      <c r="N276" s="173">
        <v>265747.96999999997</v>
      </c>
      <c r="O276" s="173">
        <v>467600.98</v>
      </c>
      <c r="P276" s="173">
        <v>2011187.96</v>
      </c>
      <c r="Q276" s="173">
        <f t="shared" si="4"/>
        <v>5164785.99</v>
      </c>
      <c r="S276" s="159"/>
      <c r="T276" s="159"/>
      <c r="U276" s="159"/>
      <c r="V276" s="159"/>
      <c r="W276" s="159"/>
      <c r="X276" s="159"/>
      <c r="Y276" s="159"/>
      <c r="Z276" s="159"/>
      <c r="AA276" s="159"/>
      <c r="AB276" s="159"/>
      <c r="AC276" s="159"/>
      <c r="AD276" s="159"/>
      <c r="AE276" s="159"/>
    </row>
    <row r="277" spans="1:31" s="67" customFormat="1" x14ac:dyDescent="0.25">
      <c r="A277" s="159"/>
      <c r="B277" s="171" t="s">
        <v>559</v>
      </c>
      <c r="C277" s="172">
        <v>289611664</v>
      </c>
      <c r="D277" s="172">
        <v>239865910.96000004</v>
      </c>
      <c r="E277" s="172">
        <v>1671340.99</v>
      </c>
      <c r="F277" s="172">
        <v>9911874.6500000004</v>
      </c>
      <c r="G277" s="172">
        <v>25315744.960000001</v>
      </c>
      <c r="H277" s="172">
        <v>12372245.4</v>
      </c>
      <c r="I277" s="172">
        <v>22104450.960000001</v>
      </c>
      <c r="J277" s="172">
        <v>19590292.66</v>
      </c>
      <c r="K277" s="172">
        <v>7812826.2599999998</v>
      </c>
      <c r="L277" s="172">
        <v>7520321.79</v>
      </c>
      <c r="M277" s="172">
        <v>21787645.52</v>
      </c>
      <c r="N277" s="172">
        <v>20612701.539999999</v>
      </c>
      <c r="O277" s="172">
        <v>10489358.59</v>
      </c>
      <c r="P277" s="172">
        <v>56572121.119999997</v>
      </c>
      <c r="Q277" s="172">
        <f t="shared" si="4"/>
        <v>215760924.44000003</v>
      </c>
      <c r="R277"/>
      <c r="S277" s="159"/>
      <c r="T277" s="159"/>
      <c r="U277" s="159"/>
      <c r="V277" s="159"/>
      <c r="W277" s="159"/>
      <c r="X277" s="159"/>
      <c r="Y277" s="159"/>
      <c r="Z277" s="159"/>
      <c r="AA277" s="159"/>
      <c r="AB277" s="159"/>
      <c r="AC277" s="159"/>
      <c r="AD277" s="159"/>
      <c r="AE277" s="159"/>
    </row>
    <row r="278" spans="1:31" x14ac:dyDescent="0.25">
      <c r="A278" s="171"/>
      <c r="B278" s="159" t="s">
        <v>560</v>
      </c>
      <c r="C278" s="173">
        <v>289611664</v>
      </c>
      <c r="D278" s="173">
        <v>239865910.96000004</v>
      </c>
      <c r="E278" s="173">
        <v>1671340.99</v>
      </c>
      <c r="F278" s="173">
        <v>9911874.6500000004</v>
      </c>
      <c r="G278" s="173">
        <v>25315744.960000001</v>
      </c>
      <c r="H278" s="173">
        <v>12372245.4</v>
      </c>
      <c r="I278" s="173">
        <v>22104450.960000001</v>
      </c>
      <c r="J278" s="173">
        <v>19590292.66</v>
      </c>
      <c r="K278" s="173">
        <v>7812826.2599999998</v>
      </c>
      <c r="L278" s="173">
        <v>7520321.79</v>
      </c>
      <c r="M278" s="173">
        <v>21787645.52</v>
      </c>
      <c r="N278" s="173">
        <v>20612701.539999999</v>
      </c>
      <c r="O278" s="173">
        <v>10489358.59</v>
      </c>
      <c r="P278" s="173">
        <v>56572121.119999997</v>
      </c>
      <c r="Q278" s="173">
        <f t="shared" si="4"/>
        <v>215760924.44000003</v>
      </c>
      <c r="S278" s="159"/>
      <c r="T278" s="159"/>
      <c r="U278" s="159"/>
      <c r="V278" s="159"/>
      <c r="W278" s="159"/>
      <c r="X278" s="159"/>
      <c r="Y278" s="159"/>
      <c r="Z278" s="159"/>
      <c r="AA278" s="159"/>
      <c r="AB278" s="159"/>
      <c r="AC278" s="159"/>
      <c r="AD278" s="159"/>
      <c r="AE278" s="159"/>
    </row>
    <row r="279" spans="1:31" s="67" customFormat="1" x14ac:dyDescent="0.25">
      <c r="A279" s="159"/>
      <c r="B279" s="171" t="s">
        <v>561</v>
      </c>
      <c r="C279" s="172">
        <v>41835046</v>
      </c>
      <c r="D279" s="172">
        <v>24285334.809999999</v>
      </c>
      <c r="E279" s="172">
        <v>384982.75</v>
      </c>
      <c r="F279" s="172">
        <v>588540.93000000005</v>
      </c>
      <c r="G279" s="172">
        <v>2648012.38</v>
      </c>
      <c r="H279" s="172">
        <v>1567691.89</v>
      </c>
      <c r="I279" s="172">
        <v>871610.27</v>
      </c>
      <c r="J279" s="172">
        <v>1459556.76</v>
      </c>
      <c r="K279" s="172">
        <v>1454719.16</v>
      </c>
      <c r="L279" s="172">
        <v>1109533.55</v>
      </c>
      <c r="M279" s="172">
        <v>712169.22</v>
      </c>
      <c r="N279" s="172">
        <v>1686347.11</v>
      </c>
      <c r="O279" s="172">
        <v>1285493.55</v>
      </c>
      <c r="P279" s="172">
        <v>6129260.2300000004</v>
      </c>
      <c r="Q279" s="172">
        <f t="shared" si="4"/>
        <v>19897917.800000004</v>
      </c>
      <c r="R279"/>
      <c r="S279" s="159"/>
      <c r="T279" s="159"/>
      <c r="U279" s="159"/>
      <c r="V279" s="159"/>
      <c r="W279" s="159"/>
      <c r="X279" s="159"/>
      <c r="Y279" s="159"/>
      <c r="Z279" s="159"/>
      <c r="AA279" s="159"/>
      <c r="AB279" s="159"/>
      <c r="AC279" s="159"/>
      <c r="AD279" s="159"/>
      <c r="AE279" s="159"/>
    </row>
    <row r="280" spans="1:31" x14ac:dyDescent="0.25">
      <c r="A280" s="171"/>
      <c r="B280" s="159" t="s">
        <v>562</v>
      </c>
      <c r="C280" s="173">
        <v>41835046</v>
      </c>
      <c r="D280" s="173">
        <v>24285334.809999999</v>
      </c>
      <c r="E280" s="173">
        <v>384982.75</v>
      </c>
      <c r="F280" s="173">
        <v>588540.93000000005</v>
      </c>
      <c r="G280" s="173">
        <v>2648012.38</v>
      </c>
      <c r="H280" s="173">
        <v>1567691.89</v>
      </c>
      <c r="I280" s="173">
        <v>871610.27</v>
      </c>
      <c r="J280" s="173">
        <v>1459556.76</v>
      </c>
      <c r="K280" s="173">
        <v>1454719.16</v>
      </c>
      <c r="L280" s="173">
        <v>1109533.55</v>
      </c>
      <c r="M280" s="173">
        <v>712169.22</v>
      </c>
      <c r="N280" s="173">
        <v>1686347.11</v>
      </c>
      <c r="O280" s="173">
        <v>1285493.55</v>
      </c>
      <c r="P280" s="173">
        <v>6129260.2300000004</v>
      </c>
      <c r="Q280" s="173">
        <f t="shared" si="4"/>
        <v>19897917.800000004</v>
      </c>
      <c r="S280" s="159"/>
      <c r="T280" s="159"/>
      <c r="U280" s="159"/>
      <c r="V280" s="159"/>
      <c r="W280" s="159"/>
      <c r="X280" s="159"/>
      <c r="Y280" s="159"/>
      <c r="Z280" s="159"/>
      <c r="AA280" s="159"/>
      <c r="AB280" s="159"/>
      <c r="AC280" s="159"/>
      <c r="AD280" s="159"/>
      <c r="AE280" s="159"/>
    </row>
    <row r="281" spans="1:31" s="67" customFormat="1" x14ac:dyDescent="0.25">
      <c r="A281" s="159"/>
      <c r="B281" s="171" t="s">
        <v>563</v>
      </c>
      <c r="C281" s="172">
        <v>357469745</v>
      </c>
      <c r="D281" s="172">
        <v>266409876.58000001</v>
      </c>
      <c r="E281" s="172">
        <v>4758321.3899999997</v>
      </c>
      <c r="F281" s="172">
        <v>6720792.5199999996</v>
      </c>
      <c r="G281" s="172">
        <v>27829582.809999999</v>
      </c>
      <c r="H281" s="172">
        <v>18371872.059999999</v>
      </c>
      <c r="I281" s="172">
        <v>20509473.170000002</v>
      </c>
      <c r="J281" s="172">
        <v>9612473.3200000003</v>
      </c>
      <c r="K281" s="172">
        <v>14094641.84</v>
      </c>
      <c r="L281" s="172">
        <v>28852019.710000001</v>
      </c>
      <c r="M281" s="172">
        <v>25759446.91</v>
      </c>
      <c r="N281" s="172">
        <v>12629503.09</v>
      </c>
      <c r="O281" s="172">
        <v>21472271.350000001</v>
      </c>
      <c r="P281" s="172">
        <v>57568365.229999997</v>
      </c>
      <c r="Q281" s="172">
        <f t="shared" si="4"/>
        <v>248178763.40000001</v>
      </c>
      <c r="R281"/>
      <c r="S281" s="159"/>
      <c r="T281" s="159"/>
      <c r="U281" s="159"/>
      <c r="V281" s="159"/>
      <c r="W281" s="159"/>
      <c r="X281" s="159"/>
      <c r="Y281" s="159"/>
      <c r="Z281" s="159"/>
      <c r="AA281" s="159"/>
      <c r="AB281" s="159"/>
      <c r="AC281" s="159"/>
      <c r="AD281" s="159"/>
      <c r="AE281" s="159"/>
    </row>
    <row r="282" spans="1:31" x14ac:dyDescent="0.25">
      <c r="A282" s="171"/>
      <c r="B282" s="159" t="s">
        <v>564</v>
      </c>
      <c r="C282" s="173">
        <v>357469745</v>
      </c>
      <c r="D282" s="173">
        <v>266409876.58000001</v>
      </c>
      <c r="E282" s="173">
        <v>4758321.3899999997</v>
      </c>
      <c r="F282" s="173">
        <v>6720792.5199999996</v>
      </c>
      <c r="G282" s="173">
        <v>27829582.809999999</v>
      </c>
      <c r="H282" s="173">
        <v>18371872.059999999</v>
      </c>
      <c r="I282" s="173">
        <v>20509473.170000002</v>
      </c>
      <c r="J282" s="173">
        <v>9612473.3200000003</v>
      </c>
      <c r="K282" s="173">
        <v>14094641.84</v>
      </c>
      <c r="L282" s="173">
        <v>28852019.710000001</v>
      </c>
      <c r="M282" s="173">
        <v>25759446.91</v>
      </c>
      <c r="N282" s="173">
        <v>12629503.09</v>
      </c>
      <c r="O282" s="173">
        <v>21472271.350000001</v>
      </c>
      <c r="P282" s="173">
        <v>57568365.229999997</v>
      </c>
      <c r="Q282" s="173">
        <f t="shared" si="4"/>
        <v>248178763.40000001</v>
      </c>
      <c r="S282" s="159"/>
      <c r="T282" s="159"/>
      <c r="U282" s="159"/>
      <c r="V282" s="159"/>
      <c r="W282" s="159"/>
      <c r="X282" s="159"/>
      <c r="Y282" s="159"/>
      <c r="Z282" s="159"/>
      <c r="AA282" s="159"/>
      <c r="AB282" s="159"/>
      <c r="AC282" s="159"/>
      <c r="AD282" s="159"/>
      <c r="AE282" s="159"/>
    </row>
    <row r="283" spans="1:31" s="67" customFormat="1" x14ac:dyDescent="0.25">
      <c r="A283" s="171"/>
      <c r="B283" s="171" t="s">
        <v>160</v>
      </c>
      <c r="C283" s="172">
        <v>505490969</v>
      </c>
      <c r="D283" s="172">
        <v>320239815.66000009</v>
      </c>
      <c r="E283" s="172">
        <v>2248324.29</v>
      </c>
      <c r="F283" s="172">
        <v>5774612.25</v>
      </c>
      <c r="G283" s="172">
        <v>18202865.989999998</v>
      </c>
      <c r="H283" s="172">
        <v>11088558.300000001</v>
      </c>
      <c r="I283" s="172">
        <v>14339068.939999999</v>
      </c>
      <c r="J283" s="172">
        <v>18082758.870000001</v>
      </c>
      <c r="K283" s="172">
        <v>19234555.109999999</v>
      </c>
      <c r="L283" s="172">
        <v>17183739.390000001</v>
      </c>
      <c r="M283" s="172">
        <v>42442169.640000001</v>
      </c>
      <c r="N283" s="172">
        <v>26315538.949999999</v>
      </c>
      <c r="O283" s="172">
        <v>19999944.59</v>
      </c>
      <c r="P283" s="172">
        <v>88566740.659999996</v>
      </c>
      <c r="Q283" s="172">
        <f t="shared" si="4"/>
        <v>283478876.98000002</v>
      </c>
      <c r="R283"/>
      <c r="S283" s="159"/>
      <c r="T283" s="159"/>
      <c r="U283" s="159"/>
      <c r="V283" s="159"/>
      <c r="W283" s="159"/>
      <c r="X283" s="159"/>
      <c r="Y283" s="159"/>
      <c r="Z283" s="159"/>
      <c r="AA283" s="159"/>
      <c r="AB283" s="159"/>
      <c r="AC283" s="159"/>
      <c r="AD283" s="159"/>
      <c r="AE283" s="159"/>
    </row>
    <row r="284" spans="1:31" s="67" customFormat="1" x14ac:dyDescent="0.25">
      <c r="A284" s="159"/>
      <c r="B284" s="171" t="s">
        <v>565</v>
      </c>
      <c r="C284" s="172">
        <v>66991669</v>
      </c>
      <c r="D284" s="172">
        <v>41758931.749999993</v>
      </c>
      <c r="E284" s="172">
        <v>89185.23</v>
      </c>
      <c r="F284" s="172">
        <v>128846.06</v>
      </c>
      <c r="G284" s="172">
        <v>1052553.44</v>
      </c>
      <c r="H284" s="172">
        <v>700122.16</v>
      </c>
      <c r="I284" s="172">
        <v>1299788.67</v>
      </c>
      <c r="J284" s="172">
        <v>1718324.69</v>
      </c>
      <c r="K284" s="172">
        <v>3104441.56</v>
      </c>
      <c r="L284" s="172">
        <v>2224105.79</v>
      </c>
      <c r="M284" s="172">
        <v>6998743.5300000003</v>
      </c>
      <c r="N284" s="172">
        <v>3251501.62</v>
      </c>
      <c r="O284" s="172">
        <v>3070771.5</v>
      </c>
      <c r="P284" s="172">
        <v>13584127.359999999</v>
      </c>
      <c r="Q284" s="172">
        <f t="shared" si="4"/>
        <v>37222511.609999999</v>
      </c>
      <c r="R284"/>
      <c r="S284" s="159"/>
      <c r="T284" s="159"/>
      <c r="U284" s="159"/>
      <c r="V284" s="159"/>
      <c r="W284" s="159"/>
      <c r="X284" s="159"/>
      <c r="Y284" s="159"/>
      <c r="Z284" s="159"/>
      <c r="AA284" s="159"/>
      <c r="AB284" s="159"/>
      <c r="AC284" s="159"/>
      <c r="AD284" s="159"/>
      <c r="AE284" s="159"/>
    </row>
    <row r="285" spans="1:31" x14ac:dyDescent="0.25">
      <c r="A285" s="159"/>
      <c r="B285" s="159" t="s">
        <v>566</v>
      </c>
      <c r="C285" s="173">
        <v>54441408</v>
      </c>
      <c r="D285" s="173">
        <v>32840643.779999994</v>
      </c>
      <c r="E285" s="173">
        <v>62352.41</v>
      </c>
      <c r="F285" s="173">
        <v>100179.91</v>
      </c>
      <c r="G285" s="173">
        <v>807557.45</v>
      </c>
      <c r="H285" s="173">
        <v>573531.23</v>
      </c>
      <c r="I285" s="173">
        <v>580999.57999999996</v>
      </c>
      <c r="J285" s="173">
        <v>1575392.44</v>
      </c>
      <c r="K285" s="173">
        <v>2858426</v>
      </c>
      <c r="L285" s="173">
        <v>1827213.25</v>
      </c>
      <c r="M285" s="173">
        <v>6554814.0800000001</v>
      </c>
      <c r="N285" s="173">
        <v>2475235.13</v>
      </c>
      <c r="O285" s="173">
        <v>2378937.63</v>
      </c>
      <c r="P285" s="173">
        <v>11308346.109999999</v>
      </c>
      <c r="Q285" s="173">
        <f t="shared" si="4"/>
        <v>31102985.219999999</v>
      </c>
      <c r="S285" s="159"/>
      <c r="T285" s="159"/>
      <c r="U285" s="159"/>
      <c r="V285" s="159"/>
      <c r="W285" s="159"/>
      <c r="X285" s="159"/>
      <c r="Y285" s="159"/>
      <c r="Z285" s="159"/>
      <c r="AA285" s="159"/>
      <c r="AB285" s="159"/>
      <c r="AC285" s="159"/>
      <c r="AD285" s="159"/>
      <c r="AE285" s="159"/>
    </row>
    <row r="286" spans="1:31" x14ac:dyDescent="0.25">
      <c r="A286" s="159"/>
      <c r="B286" s="159" t="s">
        <v>567</v>
      </c>
      <c r="C286" s="173">
        <v>2619000</v>
      </c>
      <c r="D286" s="173">
        <v>442858</v>
      </c>
      <c r="E286" s="173">
        <v>0</v>
      </c>
      <c r="F286" s="173">
        <v>1833.33</v>
      </c>
      <c r="G286" s="173">
        <v>2016.67</v>
      </c>
      <c r="H286" s="173">
        <v>2016.67</v>
      </c>
      <c r="I286" s="173">
        <v>2391.6</v>
      </c>
      <c r="J286" s="173">
        <v>2016.67</v>
      </c>
      <c r="K286" s="173">
        <v>3786.67</v>
      </c>
      <c r="L286" s="173">
        <v>2016.67</v>
      </c>
      <c r="M286" s="173">
        <v>3049.16</v>
      </c>
      <c r="N286" s="173">
        <v>2016.66</v>
      </c>
      <c r="O286" s="173">
        <v>2016.67</v>
      </c>
      <c r="P286" s="173">
        <v>3196.66</v>
      </c>
      <c r="Q286" s="173">
        <f t="shared" si="4"/>
        <v>26357.430000000004</v>
      </c>
      <c r="S286" s="159"/>
      <c r="T286" s="159"/>
      <c r="U286" s="159"/>
      <c r="V286" s="159"/>
      <c r="W286" s="159"/>
      <c r="X286" s="159"/>
      <c r="Y286" s="159"/>
      <c r="Z286" s="159"/>
      <c r="AA286" s="159"/>
      <c r="AB286" s="159"/>
      <c r="AC286" s="159"/>
      <c r="AD286" s="159"/>
      <c r="AE286" s="159"/>
    </row>
    <row r="287" spans="1:31" x14ac:dyDescent="0.25">
      <c r="A287" s="159"/>
      <c r="B287" s="159" t="s">
        <v>568</v>
      </c>
      <c r="C287" s="173">
        <v>2995500</v>
      </c>
      <c r="D287" s="173">
        <v>816385</v>
      </c>
      <c r="E287" s="173">
        <v>0</v>
      </c>
      <c r="F287" s="173">
        <v>0</v>
      </c>
      <c r="G287" s="173">
        <v>0</v>
      </c>
      <c r="H287" s="173">
        <v>0</v>
      </c>
      <c r="I287" s="173">
        <v>1488.97</v>
      </c>
      <c r="J287" s="173"/>
      <c r="K287" s="173">
        <v>0</v>
      </c>
      <c r="L287" s="173">
        <v>0</v>
      </c>
      <c r="M287" s="173">
        <v>0</v>
      </c>
      <c r="N287" s="173">
        <v>0</v>
      </c>
      <c r="O287" s="173">
        <v>3481</v>
      </c>
      <c r="P287" s="173">
        <v>346.95</v>
      </c>
      <c r="Q287" s="173">
        <f t="shared" si="4"/>
        <v>5316.92</v>
      </c>
      <c r="S287" s="159"/>
      <c r="T287" s="159"/>
      <c r="U287" s="159"/>
      <c r="V287" s="159"/>
      <c r="W287" s="159"/>
      <c r="X287" s="159"/>
      <c r="Y287" s="159"/>
      <c r="Z287" s="159"/>
      <c r="AA287" s="159"/>
      <c r="AB287" s="159"/>
      <c r="AC287" s="159"/>
      <c r="AD287" s="159"/>
      <c r="AE287" s="159"/>
    </row>
    <row r="288" spans="1:31" x14ac:dyDescent="0.25">
      <c r="A288" s="159"/>
      <c r="B288" s="159" t="s">
        <v>569</v>
      </c>
      <c r="C288" s="173">
        <v>3647779</v>
      </c>
      <c r="D288" s="173">
        <v>5421444.5</v>
      </c>
      <c r="E288" s="173">
        <v>25999.49</v>
      </c>
      <c r="F288" s="173">
        <v>25999.49</v>
      </c>
      <c r="G288" s="173">
        <v>242145.99</v>
      </c>
      <c r="H288" s="173">
        <v>123740.93</v>
      </c>
      <c r="I288" s="173">
        <v>701095.19</v>
      </c>
      <c r="J288" s="173">
        <v>140082.25</v>
      </c>
      <c r="K288" s="173">
        <v>241395.56</v>
      </c>
      <c r="L288" s="173">
        <v>393946.54</v>
      </c>
      <c r="M288" s="173">
        <v>229494.49</v>
      </c>
      <c r="N288" s="173">
        <v>682855.7</v>
      </c>
      <c r="O288" s="173">
        <v>136693.57999999999</v>
      </c>
      <c r="P288" s="173">
        <v>1495399.34</v>
      </c>
      <c r="Q288" s="173">
        <f t="shared" si="4"/>
        <v>4438848.55</v>
      </c>
      <c r="S288" s="159"/>
      <c r="T288" s="159"/>
      <c r="U288" s="159"/>
      <c r="V288" s="159"/>
      <c r="W288" s="159"/>
      <c r="X288" s="159"/>
      <c r="Y288" s="159"/>
      <c r="Z288" s="159"/>
      <c r="AA288" s="159"/>
      <c r="AB288" s="159"/>
      <c r="AC288" s="159"/>
      <c r="AD288" s="159"/>
      <c r="AE288" s="159"/>
    </row>
    <row r="289" spans="1:31" x14ac:dyDescent="0.25">
      <c r="A289" s="171"/>
      <c r="B289" s="159" t="s">
        <v>570</v>
      </c>
      <c r="C289" s="173">
        <v>3287982</v>
      </c>
      <c r="D289" s="173">
        <v>2237600.4699999997</v>
      </c>
      <c r="E289" s="173">
        <v>833.33</v>
      </c>
      <c r="F289" s="173">
        <v>833.33</v>
      </c>
      <c r="G289" s="173">
        <v>833.33</v>
      </c>
      <c r="H289" s="173">
        <v>833.33</v>
      </c>
      <c r="I289" s="173">
        <v>13813.33</v>
      </c>
      <c r="J289" s="173">
        <v>833.33</v>
      </c>
      <c r="K289" s="173">
        <v>833.33</v>
      </c>
      <c r="L289" s="173">
        <v>929.33</v>
      </c>
      <c r="M289" s="173">
        <v>211385.8</v>
      </c>
      <c r="N289" s="173">
        <v>91394.13</v>
      </c>
      <c r="O289" s="173">
        <v>549642.62</v>
      </c>
      <c r="P289" s="173">
        <v>776838.3</v>
      </c>
      <c r="Q289" s="173">
        <f t="shared" si="4"/>
        <v>1649003.49</v>
      </c>
      <c r="S289" s="159"/>
      <c r="T289" s="159"/>
      <c r="U289" s="159"/>
      <c r="V289" s="159"/>
      <c r="W289" s="159"/>
      <c r="X289" s="159"/>
      <c r="Y289" s="159"/>
      <c r="Z289" s="159"/>
      <c r="AA289" s="159"/>
      <c r="AB289" s="159"/>
      <c r="AC289" s="159"/>
      <c r="AD289" s="159"/>
      <c r="AE289" s="159"/>
    </row>
    <row r="290" spans="1:31" s="67" customFormat="1" x14ac:dyDescent="0.25">
      <c r="A290" s="159"/>
      <c r="B290" s="171" t="s">
        <v>571</v>
      </c>
      <c r="C290" s="172">
        <v>38418946</v>
      </c>
      <c r="D290" s="172">
        <v>30964697.790000003</v>
      </c>
      <c r="E290" s="172">
        <v>160147.57999999999</v>
      </c>
      <c r="F290" s="172">
        <v>278177.58</v>
      </c>
      <c r="G290" s="172">
        <v>1471986.76</v>
      </c>
      <c r="H290" s="172">
        <v>1593134.95</v>
      </c>
      <c r="I290" s="172">
        <v>1144253.03</v>
      </c>
      <c r="J290" s="172">
        <v>2387388.02</v>
      </c>
      <c r="K290" s="172">
        <v>1444932.55</v>
      </c>
      <c r="L290" s="172">
        <v>1870227.75</v>
      </c>
      <c r="M290" s="172">
        <v>4015241.81</v>
      </c>
      <c r="N290" s="172">
        <v>1377472.79</v>
      </c>
      <c r="O290" s="172">
        <v>2264412.21</v>
      </c>
      <c r="P290" s="172">
        <v>4065139.68</v>
      </c>
      <c r="Q290" s="172">
        <f t="shared" si="4"/>
        <v>22072514.710000001</v>
      </c>
      <c r="R290"/>
      <c r="S290" s="159"/>
      <c r="T290" s="159"/>
      <c r="U290" s="159"/>
      <c r="V290" s="159"/>
      <c r="W290" s="159"/>
      <c r="X290" s="159"/>
      <c r="Y290" s="159"/>
      <c r="Z290" s="159"/>
      <c r="AA290" s="159"/>
      <c r="AB290" s="159"/>
      <c r="AC290" s="159"/>
      <c r="AD290" s="159"/>
      <c r="AE290" s="159"/>
    </row>
    <row r="291" spans="1:31" x14ac:dyDescent="0.25">
      <c r="A291" s="159"/>
      <c r="B291" s="159" t="s">
        <v>572</v>
      </c>
      <c r="C291" s="173">
        <v>14807295</v>
      </c>
      <c r="D291" s="173">
        <v>16347591.970000001</v>
      </c>
      <c r="E291" s="173">
        <v>47904.160000000003</v>
      </c>
      <c r="F291" s="173">
        <v>161767.49</v>
      </c>
      <c r="G291" s="173">
        <v>1016456.35</v>
      </c>
      <c r="H291" s="173">
        <v>741846.18</v>
      </c>
      <c r="I291" s="173">
        <v>644340</v>
      </c>
      <c r="J291" s="173">
        <v>463927.6</v>
      </c>
      <c r="K291" s="173">
        <v>632286.53</v>
      </c>
      <c r="L291" s="173">
        <v>1231030.42</v>
      </c>
      <c r="M291" s="173">
        <v>2115883.44</v>
      </c>
      <c r="N291" s="173">
        <v>509706.6</v>
      </c>
      <c r="O291" s="173">
        <v>1665482.62</v>
      </c>
      <c r="P291" s="173">
        <v>1520533.86</v>
      </c>
      <c r="Q291" s="173">
        <f t="shared" si="4"/>
        <v>10751165.25</v>
      </c>
      <c r="S291" s="159"/>
      <c r="T291" s="159"/>
      <c r="U291" s="159"/>
      <c r="V291" s="159"/>
      <c r="W291" s="159"/>
      <c r="X291" s="159"/>
      <c r="Y291" s="159"/>
      <c r="Z291" s="159"/>
      <c r="AA291" s="159"/>
      <c r="AB291" s="159"/>
      <c r="AC291" s="159"/>
      <c r="AD291" s="159"/>
      <c r="AE291" s="159"/>
    </row>
    <row r="292" spans="1:31" x14ac:dyDescent="0.25">
      <c r="A292" s="159"/>
      <c r="B292" s="159" t="s">
        <v>573</v>
      </c>
      <c r="C292" s="173">
        <v>5834980</v>
      </c>
      <c r="D292" s="173">
        <v>7835310.6900000013</v>
      </c>
      <c r="E292" s="173">
        <v>23075.34</v>
      </c>
      <c r="F292" s="173">
        <v>23075.34</v>
      </c>
      <c r="G292" s="173">
        <v>178245.34</v>
      </c>
      <c r="H292" s="173">
        <v>89325.34</v>
      </c>
      <c r="I292" s="173">
        <v>216246.22</v>
      </c>
      <c r="J292" s="173">
        <v>813675.04</v>
      </c>
      <c r="K292" s="173">
        <v>524767.6</v>
      </c>
      <c r="L292" s="173">
        <v>172866.51</v>
      </c>
      <c r="M292" s="173">
        <v>583103.17000000004</v>
      </c>
      <c r="N292" s="173">
        <v>349249.94</v>
      </c>
      <c r="O292" s="173">
        <v>417074.51</v>
      </c>
      <c r="P292" s="173">
        <v>2109093.81</v>
      </c>
      <c r="Q292" s="173">
        <f t="shared" si="4"/>
        <v>5499798.1600000001</v>
      </c>
      <c r="S292" s="159"/>
      <c r="T292" s="159"/>
      <c r="U292" s="159"/>
      <c r="V292" s="159"/>
      <c r="W292" s="159"/>
      <c r="X292" s="159"/>
      <c r="Y292" s="159"/>
      <c r="Z292" s="159"/>
      <c r="AA292" s="159"/>
      <c r="AB292" s="159"/>
      <c r="AC292" s="159"/>
      <c r="AD292" s="159"/>
      <c r="AE292" s="159"/>
    </row>
    <row r="293" spans="1:31" x14ac:dyDescent="0.25">
      <c r="A293" s="171"/>
      <c r="B293" s="159" t="s">
        <v>574</v>
      </c>
      <c r="C293" s="173">
        <v>17776671</v>
      </c>
      <c r="D293" s="173">
        <v>6781795.129999999</v>
      </c>
      <c r="E293" s="173">
        <v>89168.08</v>
      </c>
      <c r="F293" s="173">
        <v>93334.75</v>
      </c>
      <c r="G293" s="173">
        <v>277285.07</v>
      </c>
      <c r="H293" s="173">
        <v>761963.43</v>
      </c>
      <c r="I293" s="173">
        <v>283666.81</v>
      </c>
      <c r="J293" s="173">
        <v>1109785.3799999999</v>
      </c>
      <c r="K293" s="173">
        <v>287878.42</v>
      </c>
      <c r="L293" s="173">
        <v>466330.82</v>
      </c>
      <c r="M293" s="173">
        <v>1316255.2</v>
      </c>
      <c r="N293" s="173">
        <v>518516.25</v>
      </c>
      <c r="O293" s="173">
        <v>181855.08</v>
      </c>
      <c r="P293" s="173">
        <v>435512.01</v>
      </c>
      <c r="Q293" s="173">
        <f t="shared" si="4"/>
        <v>5821551.2999999998</v>
      </c>
      <c r="S293" s="159"/>
      <c r="T293" s="159"/>
      <c r="U293" s="159"/>
      <c r="V293" s="159"/>
      <c r="W293" s="159"/>
      <c r="X293" s="159"/>
      <c r="Y293" s="159"/>
      <c r="Z293" s="159"/>
      <c r="AA293" s="159"/>
      <c r="AB293" s="159"/>
      <c r="AC293" s="159"/>
      <c r="AD293" s="159"/>
      <c r="AE293" s="159"/>
    </row>
    <row r="294" spans="1:31" s="67" customFormat="1" x14ac:dyDescent="0.25">
      <c r="A294" s="159"/>
      <c r="B294" s="171" t="s">
        <v>575</v>
      </c>
      <c r="C294" s="172">
        <v>327646234</v>
      </c>
      <c r="D294" s="172">
        <v>216819700.45000005</v>
      </c>
      <c r="E294" s="172">
        <v>1936520.23</v>
      </c>
      <c r="F294" s="172">
        <v>5305117.3600000003</v>
      </c>
      <c r="G294" s="172">
        <v>11638164.699999999</v>
      </c>
      <c r="H294" s="172">
        <v>8078634.4699999997</v>
      </c>
      <c r="I294" s="172">
        <v>11415989.32</v>
      </c>
      <c r="J294" s="172">
        <v>8951563.1400000006</v>
      </c>
      <c r="K294" s="172">
        <v>11603256.220000001</v>
      </c>
      <c r="L294" s="172">
        <v>11965056.16</v>
      </c>
      <c r="M294" s="172">
        <v>27091593.289999999</v>
      </c>
      <c r="N294" s="172">
        <v>17754646.920000002</v>
      </c>
      <c r="O294" s="172">
        <v>13286313.050000001</v>
      </c>
      <c r="P294" s="172">
        <v>68194169.189999998</v>
      </c>
      <c r="Q294" s="172">
        <f t="shared" si="4"/>
        <v>197221024.04999998</v>
      </c>
      <c r="R294"/>
      <c r="S294" s="159"/>
      <c r="T294" s="159"/>
      <c r="U294" s="159"/>
      <c r="V294" s="159"/>
      <c r="W294" s="159"/>
      <c r="X294" s="159"/>
      <c r="Y294" s="159"/>
      <c r="Z294" s="159"/>
      <c r="AA294" s="159"/>
      <c r="AB294" s="159"/>
      <c r="AC294" s="159"/>
      <c r="AD294" s="159"/>
      <c r="AE294" s="159"/>
    </row>
    <row r="295" spans="1:31" x14ac:dyDescent="0.25">
      <c r="A295" s="159"/>
      <c r="B295" s="159" t="s">
        <v>576</v>
      </c>
      <c r="C295" s="173">
        <v>47672400</v>
      </c>
      <c r="D295" s="173">
        <v>6535847.6500000013</v>
      </c>
      <c r="E295" s="173">
        <v>1235648.83</v>
      </c>
      <c r="F295" s="173">
        <v>1286655.8400000001</v>
      </c>
      <c r="G295" s="173">
        <v>220482.53</v>
      </c>
      <c r="H295" s="173">
        <v>157333.57999999999</v>
      </c>
      <c r="I295" s="173">
        <v>93170.92</v>
      </c>
      <c r="J295" s="173">
        <v>137444.03</v>
      </c>
      <c r="K295" s="173">
        <v>238862.26</v>
      </c>
      <c r="L295" s="173">
        <v>132968.47</v>
      </c>
      <c r="M295" s="173">
        <v>570027.87</v>
      </c>
      <c r="N295" s="173">
        <v>601520.56000000006</v>
      </c>
      <c r="O295" s="173">
        <v>121095.73</v>
      </c>
      <c r="P295" s="173">
        <v>223317.39</v>
      </c>
      <c r="Q295" s="173">
        <f t="shared" si="4"/>
        <v>5018528.01</v>
      </c>
      <c r="S295" s="159"/>
      <c r="T295" s="159"/>
      <c r="U295" s="159"/>
      <c r="V295" s="159"/>
      <c r="W295" s="159"/>
      <c r="X295" s="159"/>
      <c r="Y295" s="159"/>
      <c r="Z295" s="159"/>
      <c r="AA295" s="159"/>
      <c r="AB295" s="159"/>
      <c r="AC295" s="159"/>
      <c r="AD295" s="159"/>
      <c r="AE295" s="159"/>
    </row>
    <row r="296" spans="1:31" x14ac:dyDescent="0.25">
      <c r="A296" s="159"/>
      <c r="B296" s="159" t="s">
        <v>577</v>
      </c>
      <c r="C296" s="173">
        <v>56328605</v>
      </c>
      <c r="D296" s="173">
        <v>5721611.8000000045</v>
      </c>
      <c r="E296" s="173">
        <v>59164.58</v>
      </c>
      <c r="F296" s="173">
        <v>59164.58</v>
      </c>
      <c r="G296" s="173">
        <v>1281815.51</v>
      </c>
      <c r="H296" s="173">
        <v>108792.56</v>
      </c>
      <c r="I296" s="173">
        <v>60053.58</v>
      </c>
      <c r="J296" s="173">
        <v>94623.51</v>
      </c>
      <c r="K296" s="173">
        <v>124424.22</v>
      </c>
      <c r="L296" s="173">
        <v>59164.58</v>
      </c>
      <c r="M296" s="173">
        <v>59164.58</v>
      </c>
      <c r="N296" s="173">
        <v>59164.58</v>
      </c>
      <c r="O296" s="173">
        <v>59164.58</v>
      </c>
      <c r="P296" s="173">
        <v>3693455.3</v>
      </c>
      <c r="Q296" s="173">
        <f t="shared" si="4"/>
        <v>5718152.1600000001</v>
      </c>
      <c r="S296" s="159"/>
      <c r="T296" s="159"/>
      <c r="U296" s="159"/>
      <c r="V296" s="159"/>
      <c r="W296" s="159"/>
      <c r="X296" s="159"/>
      <c r="Y296" s="159"/>
      <c r="Z296" s="159"/>
      <c r="AA296" s="159"/>
      <c r="AB296" s="159"/>
      <c r="AC296" s="159"/>
      <c r="AD296" s="159"/>
      <c r="AE296" s="159"/>
    </row>
    <row r="297" spans="1:31" x14ac:dyDescent="0.25">
      <c r="A297" s="159"/>
      <c r="B297" s="159" t="s">
        <v>578</v>
      </c>
      <c r="C297" s="173">
        <v>64616604</v>
      </c>
      <c r="D297" s="173">
        <v>12672814.060000002</v>
      </c>
      <c r="E297" s="173">
        <v>225900.17</v>
      </c>
      <c r="F297" s="173">
        <v>297550.96999999997</v>
      </c>
      <c r="G297" s="173">
        <v>40278.07</v>
      </c>
      <c r="H297" s="173">
        <v>73499.05</v>
      </c>
      <c r="I297" s="173">
        <v>203560.93</v>
      </c>
      <c r="J297" s="173">
        <v>155540.62</v>
      </c>
      <c r="K297" s="173">
        <v>101965.55</v>
      </c>
      <c r="L297" s="173">
        <v>248220.36</v>
      </c>
      <c r="M297" s="173">
        <v>4003753.05</v>
      </c>
      <c r="N297" s="173">
        <v>52081.98</v>
      </c>
      <c r="O297" s="173">
        <v>1076977.44</v>
      </c>
      <c r="P297" s="173">
        <v>3942686.49</v>
      </c>
      <c r="Q297" s="173">
        <f t="shared" si="4"/>
        <v>10422014.68</v>
      </c>
      <c r="S297" s="159"/>
      <c r="T297" s="159"/>
      <c r="U297" s="159"/>
      <c r="V297" s="159"/>
      <c r="W297" s="159"/>
      <c r="X297" s="159"/>
      <c r="Y297" s="159"/>
      <c r="Z297" s="159"/>
      <c r="AA297" s="159"/>
      <c r="AB297" s="159"/>
      <c r="AC297" s="159"/>
      <c r="AD297" s="159"/>
      <c r="AE297" s="159"/>
    </row>
    <row r="298" spans="1:31" x14ac:dyDescent="0.25">
      <c r="A298" s="159"/>
      <c r="B298" s="159" t="s">
        <v>579</v>
      </c>
      <c r="C298" s="173">
        <v>89297959</v>
      </c>
      <c r="D298" s="173">
        <v>60894898.119999997</v>
      </c>
      <c r="E298" s="173">
        <v>81395.58</v>
      </c>
      <c r="F298" s="173">
        <v>3252226.66</v>
      </c>
      <c r="G298" s="173">
        <v>4434289.05</v>
      </c>
      <c r="H298" s="173">
        <v>2462059.2599999998</v>
      </c>
      <c r="I298" s="173">
        <v>5302425.4400000004</v>
      </c>
      <c r="J298" s="173">
        <v>2690748.29</v>
      </c>
      <c r="K298" s="173">
        <v>2948459.43</v>
      </c>
      <c r="L298" s="173">
        <v>3590245.67</v>
      </c>
      <c r="M298" s="173">
        <v>2793532.49</v>
      </c>
      <c r="N298" s="173">
        <v>3402080.08</v>
      </c>
      <c r="O298" s="173">
        <v>2907125.75</v>
      </c>
      <c r="P298" s="173">
        <v>16457802.529999999</v>
      </c>
      <c r="Q298" s="173">
        <f t="shared" si="4"/>
        <v>50322390.230000004</v>
      </c>
      <c r="S298" s="159"/>
      <c r="T298" s="159"/>
      <c r="U298" s="159"/>
      <c r="V298" s="159"/>
      <c r="W298" s="159"/>
      <c r="X298" s="159"/>
      <c r="Y298" s="159"/>
      <c r="Z298" s="159"/>
      <c r="AA298" s="159"/>
      <c r="AB298" s="159"/>
      <c r="AC298" s="159"/>
      <c r="AD298" s="159"/>
      <c r="AE298" s="159"/>
    </row>
    <row r="299" spans="1:31" x14ac:dyDescent="0.25">
      <c r="A299" s="159"/>
      <c r="B299" s="159" t="s">
        <v>580</v>
      </c>
      <c r="C299" s="173">
        <v>12916426</v>
      </c>
      <c r="D299" s="173">
        <v>1421616.08</v>
      </c>
      <c r="E299" s="173">
        <v>0</v>
      </c>
      <c r="F299" s="173">
        <v>0</v>
      </c>
      <c r="G299" s="173">
        <v>0</v>
      </c>
      <c r="H299" s="173">
        <v>0</v>
      </c>
      <c r="I299" s="173">
        <v>374677.85</v>
      </c>
      <c r="J299" s="173">
        <v>2877.73</v>
      </c>
      <c r="K299" s="173">
        <v>0</v>
      </c>
      <c r="L299" s="173">
        <v>4208.93</v>
      </c>
      <c r="M299" s="173">
        <v>0</v>
      </c>
      <c r="N299" s="173">
        <v>0</v>
      </c>
      <c r="O299" s="173">
        <v>213347.5</v>
      </c>
      <c r="P299" s="173">
        <v>108803.75</v>
      </c>
      <c r="Q299" s="173">
        <f t="shared" si="4"/>
        <v>703915.76</v>
      </c>
      <c r="S299" s="159"/>
      <c r="T299" s="159"/>
      <c r="U299" s="159"/>
      <c r="V299" s="159"/>
      <c r="W299" s="159"/>
      <c r="X299" s="159"/>
      <c r="Y299" s="159"/>
      <c r="Z299" s="159"/>
      <c r="AA299" s="159"/>
      <c r="AB299" s="159"/>
      <c r="AC299" s="159"/>
      <c r="AD299" s="159"/>
      <c r="AE299" s="159"/>
    </row>
    <row r="300" spans="1:31" x14ac:dyDescent="0.25">
      <c r="A300" s="159"/>
      <c r="B300" s="159" t="s">
        <v>581</v>
      </c>
      <c r="C300" s="173">
        <v>49975941</v>
      </c>
      <c r="D300" s="173">
        <v>123943298.33000001</v>
      </c>
      <c r="E300" s="173">
        <v>334411.07</v>
      </c>
      <c r="F300" s="173">
        <v>409519.31</v>
      </c>
      <c r="G300" s="173">
        <v>5651136.7800000003</v>
      </c>
      <c r="H300" s="173">
        <v>4662006.66</v>
      </c>
      <c r="I300" s="173">
        <v>5372168.54</v>
      </c>
      <c r="J300" s="173">
        <v>5864312.96</v>
      </c>
      <c r="K300" s="173">
        <v>8183769.2400000002</v>
      </c>
      <c r="L300" s="173">
        <v>7926246.3799999999</v>
      </c>
      <c r="M300" s="173">
        <v>18969865.699999999</v>
      </c>
      <c r="N300" s="173">
        <v>13391282.99</v>
      </c>
      <c r="O300" s="173">
        <v>8902029.4499999993</v>
      </c>
      <c r="P300" s="173">
        <v>41121087.079999998</v>
      </c>
      <c r="Q300" s="173">
        <f t="shared" si="4"/>
        <v>120787836.16</v>
      </c>
      <c r="S300" s="159"/>
      <c r="T300" s="159"/>
      <c r="U300" s="159"/>
      <c r="V300" s="159"/>
      <c r="W300" s="159"/>
      <c r="X300" s="159"/>
      <c r="Y300" s="159"/>
      <c r="Z300" s="159"/>
      <c r="AA300" s="159"/>
      <c r="AB300" s="159"/>
      <c r="AC300" s="159"/>
      <c r="AD300" s="159"/>
      <c r="AE300" s="159"/>
    </row>
    <row r="301" spans="1:31" x14ac:dyDescent="0.25">
      <c r="A301" s="171"/>
      <c r="B301" s="159" t="s">
        <v>582</v>
      </c>
      <c r="C301" s="173">
        <v>6838299</v>
      </c>
      <c r="D301" s="173">
        <v>5629614.4100000001</v>
      </c>
      <c r="E301" s="173">
        <v>0</v>
      </c>
      <c r="F301" s="173">
        <v>0</v>
      </c>
      <c r="G301" s="173">
        <v>10162.76</v>
      </c>
      <c r="H301" s="173">
        <v>614943.36</v>
      </c>
      <c r="I301" s="173">
        <v>9932.06</v>
      </c>
      <c r="J301" s="173">
        <v>6016</v>
      </c>
      <c r="K301" s="173">
        <v>5775.52</v>
      </c>
      <c r="L301" s="173">
        <v>4001.77</v>
      </c>
      <c r="M301" s="173">
        <v>695249.6</v>
      </c>
      <c r="N301" s="173">
        <v>248516.73</v>
      </c>
      <c r="O301" s="173">
        <v>6572.6</v>
      </c>
      <c r="P301" s="173">
        <v>2647016.65</v>
      </c>
      <c r="Q301" s="173">
        <f t="shared" si="4"/>
        <v>4248187.05</v>
      </c>
      <c r="S301" s="159"/>
      <c r="T301" s="159"/>
      <c r="U301" s="159"/>
      <c r="V301" s="159"/>
      <c r="W301" s="159"/>
      <c r="X301" s="159"/>
      <c r="Y301" s="159"/>
      <c r="Z301" s="159"/>
      <c r="AA301" s="159"/>
      <c r="AB301" s="159"/>
      <c r="AC301" s="159"/>
      <c r="AD301" s="159"/>
      <c r="AE301" s="159"/>
    </row>
    <row r="302" spans="1:31" s="67" customFormat="1" x14ac:dyDescent="0.25">
      <c r="A302" s="159"/>
      <c r="B302" s="171" t="s">
        <v>583</v>
      </c>
      <c r="C302" s="172">
        <v>67436276</v>
      </c>
      <c r="D302" s="172">
        <v>29894641.230000004</v>
      </c>
      <c r="E302" s="172">
        <v>61221.25</v>
      </c>
      <c r="F302" s="172">
        <v>61221.25</v>
      </c>
      <c r="G302" s="172">
        <v>4026011.09</v>
      </c>
      <c r="H302" s="172">
        <v>715416.72</v>
      </c>
      <c r="I302" s="172">
        <v>470467.2</v>
      </c>
      <c r="J302" s="172">
        <v>4958595.5199999996</v>
      </c>
      <c r="K302" s="172">
        <v>3079513.66</v>
      </c>
      <c r="L302" s="172">
        <v>1123099.69</v>
      </c>
      <c r="M302" s="172">
        <v>4332863.01</v>
      </c>
      <c r="N302" s="172">
        <v>3930026.01</v>
      </c>
      <c r="O302" s="172">
        <v>1377062.13</v>
      </c>
      <c r="P302" s="172">
        <v>2694653.7</v>
      </c>
      <c r="Q302" s="172">
        <f t="shared" si="4"/>
        <v>26830151.229999997</v>
      </c>
      <c r="R302"/>
      <c r="S302" s="159"/>
      <c r="T302" s="159"/>
      <c r="U302" s="159"/>
      <c r="V302" s="159"/>
      <c r="W302" s="159"/>
      <c r="X302" s="159"/>
      <c r="Y302" s="159"/>
      <c r="Z302" s="159"/>
      <c r="AA302" s="159"/>
      <c r="AB302" s="159"/>
      <c r="AC302" s="159"/>
      <c r="AD302" s="159"/>
      <c r="AE302" s="159"/>
    </row>
    <row r="303" spans="1:31" x14ac:dyDescent="0.25">
      <c r="A303" s="159"/>
      <c r="B303" s="159" t="s">
        <v>584</v>
      </c>
      <c r="C303" s="173">
        <v>462900</v>
      </c>
      <c r="D303" s="173">
        <v>786635.16</v>
      </c>
      <c r="E303" s="173">
        <v>0</v>
      </c>
      <c r="F303" s="173">
        <v>0</v>
      </c>
      <c r="G303" s="173">
        <v>0</v>
      </c>
      <c r="H303" s="173">
        <v>0</v>
      </c>
      <c r="I303" s="173">
        <v>53328.92</v>
      </c>
      <c r="J303" s="173">
        <v>0</v>
      </c>
      <c r="K303" s="173">
        <v>0</v>
      </c>
      <c r="L303" s="173">
        <v>0</v>
      </c>
      <c r="M303" s="173">
        <v>79827</v>
      </c>
      <c r="N303" s="173">
        <v>3209.6</v>
      </c>
      <c r="O303" s="173">
        <v>2923.54</v>
      </c>
      <c r="P303" s="173">
        <v>329910.3</v>
      </c>
      <c r="Q303" s="173">
        <f t="shared" si="4"/>
        <v>469199.35999999999</v>
      </c>
      <c r="S303" s="159"/>
      <c r="T303" s="159"/>
      <c r="U303" s="159"/>
      <c r="V303" s="159"/>
      <c r="W303" s="159"/>
      <c r="X303" s="159"/>
      <c r="Y303" s="159"/>
      <c r="Z303" s="159"/>
      <c r="AA303" s="159"/>
      <c r="AB303" s="159"/>
      <c r="AC303" s="159"/>
      <c r="AD303" s="159"/>
      <c r="AE303" s="159"/>
    </row>
    <row r="304" spans="1:31" x14ac:dyDescent="0.25">
      <c r="A304" s="159"/>
      <c r="B304" s="159" t="s">
        <v>585</v>
      </c>
      <c r="C304" s="173">
        <v>40000000</v>
      </c>
      <c r="D304" s="173">
        <v>0.30000000074505806</v>
      </c>
      <c r="E304" s="173">
        <v>0</v>
      </c>
      <c r="F304" s="173">
        <v>0</v>
      </c>
      <c r="G304" s="173">
        <v>0</v>
      </c>
      <c r="H304" s="173">
        <v>0</v>
      </c>
      <c r="I304" s="173">
        <v>0</v>
      </c>
      <c r="J304" s="173">
        <v>0</v>
      </c>
      <c r="K304" s="173">
        <v>0</v>
      </c>
      <c r="L304" s="173">
        <v>0</v>
      </c>
      <c r="M304" s="173">
        <v>0</v>
      </c>
      <c r="N304" s="173">
        <v>0</v>
      </c>
      <c r="O304" s="173">
        <v>0</v>
      </c>
      <c r="P304" s="173">
        <v>0</v>
      </c>
      <c r="Q304" s="173">
        <f t="shared" si="4"/>
        <v>0</v>
      </c>
      <c r="S304" s="159"/>
      <c r="T304" s="159"/>
      <c r="U304" s="159"/>
      <c r="V304" s="159"/>
      <c r="W304" s="159"/>
      <c r="X304" s="159"/>
      <c r="Y304" s="159"/>
      <c r="Z304" s="159"/>
      <c r="AA304" s="159"/>
      <c r="AB304" s="159"/>
      <c r="AC304" s="159"/>
      <c r="AD304" s="159"/>
      <c r="AE304" s="159"/>
    </row>
    <row r="305" spans="1:31" x14ac:dyDescent="0.25">
      <c r="A305" s="159"/>
      <c r="B305" s="159" t="s">
        <v>586</v>
      </c>
      <c r="C305" s="173">
        <v>111500</v>
      </c>
      <c r="D305" s="173">
        <v>1099500</v>
      </c>
      <c r="E305" s="173">
        <v>0</v>
      </c>
      <c r="F305" s="173">
        <v>0</v>
      </c>
      <c r="G305" s="173">
        <v>0</v>
      </c>
      <c r="H305" s="173">
        <v>0</v>
      </c>
      <c r="I305" s="173">
        <v>0</v>
      </c>
      <c r="J305" s="173">
        <v>0</v>
      </c>
      <c r="K305" s="173">
        <v>0</v>
      </c>
      <c r="L305" s="173">
        <v>0</v>
      </c>
      <c r="M305" s="173">
        <v>0</v>
      </c>
      <c r="N305" s="173">
        <v>0</v>
      </c>
      <c r="O305" s="173">
        <v>0</v>
      </c>
      <c r="P305" s="173">
        <v>0</v>
      </c>
      <c r="Q305" s="173">
        <f t="shared" si="4"/>
        <v>0</v>
      </c>
      <c r="S305" s="159"/>
      <c r="T305" s="159"/>
      <c r="U305" s="159"/>
      <c r="V305" s="159"/>
      <c r="W305" s="159"/>
      <c r="X305" s="159"/>
      <c r="Y305" s="159"/>
      <c r="Z305" s="159"/>
      <c r="AA305" s="159"/>
      <c r="AB305" s="159"/>
      <c r="AC305" s="159"/>
      <c r="AD305" s="159"/>
      <c r="AE305" s="159"/>
    </row>
    <row r="306" spans="1:31" x14ac:dyDescent="0.25">
      <c r="A306" s="159"/>
      <c r="B306" s="159" t="s">
        <v>587</v>
      </c>
      <c r="C306" s="173">
        <v>24869536</v>
      </c>
      <c r="D306" s="173">
        <v>26706485.870000005</v>
      </c>
      <c r="E306" s="173">
        <v>58956.92</v>
      </c>
      <c r="F306" s="173">
        <v>58956.92</v>
      </c>
      <c r="G306" s="173">
        <v>4023746.76</v>
      </c>
      <c r="H306" s="173">
        <v>713152.39</v>
      </c>
      <c r="I306" s="173">
        <v>372152.25</v>
      </c>
      <c r="J306" s="173">
        <v>4956331.1900000004</v>
      </c>
      <c r="K306" s="173">
        <v>3077249.33</v>
      </c>
      <c r="L306" s="173">
        <v>1120835.3600000001</v>
      </c>
      <c r="M306" s="173">
        <v>4246876.9000000004</v>
      </c>
      <c r="N306" s="173">
        <v>3924552.08</v>
      </c>
      <c r="O306" s="173">
        <v>1371874.26</v>
      </c>
      <c r="P306" s="173">
        <v>2247884.2999999998</v>
      </c>
      <c r="Q306" s="173">
        <f t="shared" si="4"/>
        <v>26172568.660000004</v>
      </c>
      <c r="S306" s="159"/>
      <c r="T306" s="159"/>
      <c r="U306" s="159"/>
      <c r="V306" s="159"/>
      <c r="W306" s="159"/>
      <c r="X306" s="159"/>
      <c r="Y306" s="159"/>
      <c r="Z306" s="159"/>
      <c r="AA306" s="159"/>
      <c r="AB306" s="159"/>
      <c r="AC306" s="159"/>
      <c r="AD306" s="159"/>
      <c r="AE306" s="159"/>
    </row>
    <row r="307" spans="1:31" x14ac:dyDescent="0.25">
      <c r="A307" s="159"/>
      <c r="B307" s="159" t="s">
        <v>588</v>
      </c>
      <c r="C307" s="173">
        <v>145000</v>
      </c>
      <c r="D307" s="173">
        <v>330928.40000000002</v>
      </c>
      <c r="E307" s="173">
        <v>0</v>
      </c>
      <c r="F307" s="173">
        <v>0</v>
      </c>
      <c r="G307" s="173">
        <v>0</v>
      </c>
      <c r="H307" s="173">
        <v>0</v>
      </c>
      <c r="I307" s="173">
        <v>1569.2</v>
      </c>
      <c r="J307" s="173">
        <v>0</v>
      </c>
      <c r="K307" s="173">
        <v>0</v>
      </c>
      <c r="L307" s="173">
        <v>0</v>
      </c>
      <c r="M307" s="173">
        <v>0</v>
      </c>
      <c r="N307" s="173">
        <v>0</v>
      </c>
      <c r="O307" s="173">
        <v>0</v>
      </c>
      <c r="P307" s="173">
        <v>920.4</v>
      </c>
      <c r="Q307" s="173">
        <f t="shared" si="4"/>
        <v>2489.6</v>
      </c>
      <c r="S307" s="159"/>
      <c r="T307" s="159"/>
      <c r="U307" s="159"/>
      <c r="V307" s="159"/>
      <c r="W307" s="159"/>
      <c r="X307" s="159"/>
      <c r="Y307" s="159"/>
      <c r="Z307" s="159"/>
      <c r="AA307" s="159"/>
      <c r="AB307" s="159"/>
      <c r="AC307" s="159"/>
      <c r="AD307" s="159"/>
      <c r="AE307" s="159"/>
    </row>
    <row r="308" spans="1:31" x14ac:dyDescent="0.25">
      <c r="A308" s="159"/>
      <c r="B308" s="159" t="s">
        <v>589</v>
      </c>
      <c r="C308" s="173">
        <v>208540</v>
      </c>
      <c r="D308" s="173">
        <v>176492</v>
      </c>
      <c r="E308" s="173">
        <v>1014.33</v>
      </c>
      <c r="F308" s="173">
        <v>1014.33</v>
      </c>
      <c r="G308" s="173">
        <v>1014.33</v>
      </c>
      <c r="H308" s="173">
        <v>1014.33</v>
      </c>
      <c r="I308" s="173">
        <v>1014.33</v>
      </c>
      <c r="J308" s="173">
        <v>1014.33</v>
      </c>
      <c r="K308" s="173">
        <v>1014.33</v>
      </c>
      <c r="L308" s="173">
        <v>1014.33</v>
      </c>
      <c r="M308" s="173">
        <v>4909.1099999999997</v>
      </c>
      <c r="N308" s="173">
        <v>1014.33</v>
      </c>
      <c r="O308" s="173">
        <v>1014.33</v>
      </c>
      <c r="P308" s="173">
        <v>115925.7</v>
      </c>
      <c r="Q308" s="173">
        <f t="shared" si="4"/>
        <v>130978.11</v>
      </c>
      <c r="S308" s="159"/>
      <c r="T308" s="159"/>
      <c r="U308" s="159"/>
      <c r="V308" s="159"/>
      <c r="W308" s="159"/>
      <c r="X308" s="159"/>
      <c r="Y308" s="159"/>
      <c r="Z308" s="159"/>
      <c r="AA308" s="159"/>
      <c r="AB308" s="159"/>
      <c r="AC308" s="159"/>
      <c r="AD308" s="159"/>
      <c r="AE308" s="159"/>
    </row>
    <row r="309" spans="1:31" x14ac:dyDescent="0.25">
      <c r="A309" s="171"/>
      <c r="B309" s="159" t="s">
        <v>590</v>
      </c>
      <c r="C309" s="173">
        <v>1638800</v>
      </c>
      <c r="D309" s="173">
        <v>794599.5</v>
      </c>
      <c r="E309" s="173">
        <v>1250</v>
      </c>
      <c r="F309" s="173">
        <v>1250</v>
      </c>
      <c r="G309" s="173">
        <v>1250</v>
      </c>
      <c r="H309" s="173">
        <v>1250</v>
      </c>
      <c r="I309" s="173">
        <v>42402.5</v>
      </c>
      <c r="J309" s="173">
        <v>1250</v>
      </c>
      <c r="K309" s="173">
        <v>1250</v>
      </c>
      <c r="L309" s="173">
        <v>1250</v>
      </c>
      <c r="M309" s="173">
        <v>1250</v>
      </c>
      <c r="N309" s="173">
        <v>1250</v>
      </c>
      <c r="O309" s="173">
        <v>1250</v>
      </c>
      <c r="P309" s="173">
        <v>13</v>
      </c>
      <c r="Q309" s="173">
        <f t="shared" si="4"/>
        <v>54915.5</v>
      </c>
      <c r="S309" s="159"/>
      <c r="T309" s="159"/>
      <c r="U309" s="159"/>
      <c r="V309" s="159"/>
      <c r="W309" s="159"/>
      <c r="X309" s="159"/>
      <c r="Y309" s="159"/>
      <c r="Z309" s="159"/>
      <c r="AA309" s="159"/>
      <c r="AB309" s="159"/>
      <c r="AC309" s="159"/>
      <c r="AD309" s="159"/>
      <c r="AE309" s="159"/>
    </row>
    <row r="310" spans="1:31" s="67" customFormat="1" x14ac:dyDescent="0.25">
      <c r="A310" s="159"/>
      <c r="B310" s="171" t="s">
        <v>591</v>
      </c>
      <c r="C310" s="172">
        <v>4997844</v>
      </c>
      <c r="D310" s="172">
        <v>801844.44</v>
      </c>
      <c r="E310" s="172">
        <v>1250</v>
      </c>
      <c r="F310" s="172">
        <v>1250</v>
      </c>
      <c r="G310" s="172">
        <v>14150</v>
      </c>
      <c r="H310" s="172">
        <v>1250</v>
      </c>
      <c r="I310" s="172">
        <v>8570.7199999999993</v>
      </c>
      <c r="J310" s="172">
        <v>66887.5</v>
      </c>
      <c r="K310" s="172">
        <v>2411.12</v>
      </c>
      <c r="L310" s="172">
        <v>1250</v>
      </c>
      <c r="M310" s="172">
        <v>3728</v>
      </c>
      <c r="N310" s="172">
        <v>1891.61</v>
      </c>
      <c r="O310" s="172">
        <v>1385.7</v>
      </c>
      <c r="P310" s="172">
        <v>28650.73</v>
      </c>
      <c r="Q310" s="172">
        <f t="shared" si="4"/>
        <v>132675.38</v>
      </c>
      <c r="R310"/>
      <c r="S310" s="159"/>
      <c r="T310" s="159"/>
      <c r="U310" s="159"/>
      <c r="V310" s="159"/>
      <c r="W310" s="159"/>
      <c r="X310" s="159"/>
      <c r="Y310" s="159"/>
      <c r="Z310" s="159"/>
      <c r="AA310" s="159"/>
      <c r="AB310" s="159"/>
      <c r="AC310" s="159"/>
      <c r="AD310" s="159"/>
      <c r="AE310" s="159"/>
    </row>
    <row r="311" spans="1:31" x14ac:dyDescent="0.25">
      <c r="A311" s="171"/>
      <c r="B311" s="159" t="s">
        <v>592</v>
      </c>
      <c r="C311" s="173">
        <v>4997844</v>
      </c>
      <c r="D311" s="173">
        <v>801844.44</v>
      </c>
      <c r="E311" s="173">
        <v>1250</v>
      </c>
      <c r="F311" s="173">
        <v>1250</v>
      </c>
      <c r="G311" s="173">
        <v>14150</v>
      </c>
      <c r="H311" s="173">
        <v>1250</v>
      </c>
      <c r="I311" s="173">
        <v>8570.7199999999993</v>
      </c>
      <c r="J311" s="173">
        <v>66887.5</v>
      </c>
      <c r="K311" s="173">
        <v>2411.12</v>
      </c>
      <c r="L311" s="173">
        <v>1250</v>
      </c>
      <c r="M311" s="173">
        <v>3728</v>
      </c>
      <c r="N311" s="173">
        <v>1891.61</v>
      </c>
      <c r="O311" s="173">
        <v>1385.7</v>
      </c>
      <c r="P311" s="173">
        <v>28650.73</v>
      </c>
      <c r="Q311" s="173">
        <f t="shared" si="4"/>
        <v>132675.38</v>
      </c>
      <c r="S311" s="159"/>
      <c r="T311" s="159"/>
      <c r="U311" s="159"/>
      <c r="V311" s="159"/>
      <c r="W311" s="159"/>
      <c r="X311" s="159"/>
      <c r="Y311" s="159"/>
      <c r="Z311" s="159"/>
      <c r="AA311" s="159"/>
      <c r="AB311" s="159"/>
      <c r="AC311" s="159"/>
      <c r="AD311" s="159"/>
      <c r="AE311" s="159"/>
    </row>
    <row r="312" spans="1:31" s="67" customFormat="1" x14ac:dyDescent="0.25">
      <c r="A312" s="171"/>
      <c r="B312" s="171" t="s">
        <v>161</v>
      </c>
      <c r="C312" s="172">
        <v>6824927171</v>
      </c>
      <c r="D312" s="172">
        <v>7205165525.9000015</v>
      </c>
      <c r="E312" s="172">
        <v>174930870.59999999</v>
      </c>
      <c r="F312" s="172">
        <v>435736325.38999999</v>
      </c>
      <c r="G312" s="172">
        <v>380594211.85000002</v>
      </c>
      <c r="H312" s="172">
        <v>298454071.05000001</v>
      </c>
      <c r="I312" s="172">
        <v>387962208.32999998</v>
      </c>
      <c r="J312" s="172">
        <v>556457714.72000003</v>
      </c>
      <c r="K312" s="172">
        <v>592475612.88999999</v>
      </c>
      <c r="L312" s="172">
        <v>543036045.27999997</v>
      </c>
      <c r="M312" s="172">
        <v>497082007.88</v>
      </c>
      <c r="N312" s="172">
        <v>458620205.67000002</v>
      </c>
      <c r="O312" s="172">
        <v>1138352936.0899999</v>
      </c>
      <c r="P312" s="172">
        <v>1390294567.1199999</v>
      </c>
      <c r="Q312" s="172">
        <f t="shared" si="4"/>
        <v>6853996776.8699999</v>
      </c>
      <c r="R312"/>
      <c r="S312" s="159"/>
      <c r="T312" s="159"/>
      <c r="U312" s="159"/>
      <c r="V312" s="159"/>
      <c r="W312" s="159"/>
      <c r="X312" s="159"/>
      <c r="Y312" s="159"/>
      <c r="Z312" s="159"/>
      <c r="AA312" s="159"/>
      <c r="AB312" s="159"/>
      <c r="AC312" s="159"/>
      <c r="AD312" s="159"/>
      <c r="AE312" s="159"/>
    </row>
    <row r="313" spans="1:31" s="67" customFormat="1" x14ac:dyDescent="0.25">
      <c r="A313" s="159"/>
      <c r="B313" s="171" t="s">
        <v>593</v>
      </c>
      <c r="C313" s="172">
        <v>5624739514</v>
      </c>
      <c r="D313" s="172">
        <v>5341314558.8200006</v>
      </c>
      <c r="E313" s="172">
        <v>108836460.79000001</v>
      </c>
      <c r="F313" s="172">
        <v>324910672.94</v>
      </c>
      <c r="G313" s="172">
        <v>368663786.76999998</v>
      </c>
      <c r="H313" s="172">
        <v>279498437.33999997</v>
      </c>
      <c r="I313" s="172">
        <v>338470236</v>
      </c>
      <c r="J313" s="172">
        <v>510504133.72000003</v>
      </c>
      <c r="K313" s="172">
        <v>465816794.22000003</v>
      </c>
      <c r="L313" s="172">
        <v>448097902.99000001</v>
      </c>
      <c r="M313" s="172">
        <v>469973731.36000001</v>
      </c>
      <c r="N313" s="172">
        <v>414630393.60000002</v>
      </c>
      <c r="O313" s="172">
        <v>580323877.46000004</v>
      </c>
      <c r="P313" s="172">
        <v>863813690.25</v>
      </c>
      <c r="Q313" s="172">
        <f t="shared" si="4"/>
        <v>5173540117.4399996</v>
      </c>
      <c r="R313"/>
      <c r="S313" s="159"/>
      <c r="T313" s="159"/>
      <c r="U313" s="159"/>
      <c r="V313" s="159"/>
      <c r="W313" s="159"/>
      <c r="X313" s="159"/>
      <c r="Y313" s="159"/>
      <c r="Z313" s="159"/>
      <c r="AA313" s="159"/>
      <c r="AB313" s="159"/>
      <c r="AC313" s="159"/>
      <c r="AD313" s="159"/>
      <c r="AE313" s="159"/>
    </row>
    <row r="314" spans="1:31" x14ac:dyDescent="0.25">
      <c r="A314" s="159"/>
      <c r="B314" s="159" t="s">
        <v>594</v>
      </c>
      <c r="C314" s="173">
        <v>2919399447</v>
      </c>
      <c r="D314" s="173">
        <v>2733922298.2800002</v>
      </c>
      <c r="E314" s="173">
        <v>78230654.209999993</v>
      </c>
      <c r="F314" s="173">
        <v>162271568.41</v>
      </c>
      <c r="G314" s="173">
        <v>204243561.34</v>
      </c>
      <c r="H314" s="173">
        <v>167906668.03999999</v>
      </c>
      <c r="I314" s="173">
        <v>199884429.47</v>
      </c>
      <c r="J314" s="173">
        <v>269045214.55000001</v>
      </c>
      <c r="K314" s="173">
        <v>234188411.34</v>
      </c>
      <c r="L314" s="173">
        <v>272733356.61000001</v>
      </c>
      <c r="M314" s="173">
        <v>237933411.69999999</v>
      </c>
      <c r="N314" s="173">
        <v>201444004.08000001</v>
      </c>
      <c r="O314" s="173">
        <v>274145076.18000001</v>
      </c>
      <c r="P314" s="173">
        <v>435684603.62</v>
      </c>
      <c r="Q314" s="173">
        <f t="shared" si="4"/>
        <v>2737710959.5499997</v>
      </c>
      <c r="S314" s="159"/>
      <c r="T314" s="159"/>
      <c r="U314" s="159"/>
      <c r="V314" s="159"/>
      <c r="W314" s="159"/>
      <c r="X314" s="159"/>
      <c r="Y314" s="159"/>
      <c r="Z314" s="159"/>
      <c r="AA314" s="159"/>
      <c r="AB314" s="159"/>
      <c r="AC314" s="159"/>
      <c r="AD314" s="159"/>
      <c r="AE314" s="159"/>
    </row>
    <row r="315" spans="1:31" x14ac:dyDescent="0.25">
      <c r="A315" s="159"/>
      <c r="B315" s="159" t="s">
        <v>595</v>
      </c>
      <c r="C315" s="173">
        <v>2464853850</v>
      </c>
      <c r="D315" s="173">
        <v>2333657379.5</v>
      </c>
      <c r="E315" s="173">
        <v>30314861.420000002</v>
      </c>
      <c r="F315" s="173">
        <v>150851767.69999999</v>
      </c>
      <c r="G315" s="173">
        <v>149646542.34</v>
      </c>
      <c r="H315" s="173">
        <v>91677895.239999995</v>
      </c>
      <c r="I315" s="173">
        <v>124862412.84</v>
      </c>
      <c r="J315" s="173">
        <v>214348225.58000001</v>
      </c>
      <c r="K315" s="173">
        <v>214447796.78</v>
      </c>
      <c r="L315" s="173">
        <v>165541295</v>
      </c>
      <c r="M315" s="173">
        <v>212660985.62</v>
      </c>
      <c r="N315" s="173">
        <v>202136828.16</v>
      </c>
      <c r="O315" s="173">
        <v>277123409.67000002</v>
      </c>
      <c r="P315" s="173">
        <v>375837249.22000003</v>
      </c>
      <c r="Q315" s="173">
        <f t="shared" si="4"/>
        <v>2209449269.5700002</v>
      </c>
      <c r="S315" s="159"/>
      <c r="T315" s="159"/>
      <c r="U315" s="159"/>
      <c r="V315" s="159"/>
      <c r="W315" s="159"/>
      <c r="X315" s="159"/>
      <c r="Y315" s="159"/>
      <c r="Z315" s="159"/>
      <c r="AA315" s="159"/>
      <c r="AB315" s="159"/>
      <c r="AC315" s="159"/>
      <c r="AD315" s="159"/>
      <c r="AE315" s="159"/>
    </row>
    <row r="316" spans="1:31" x14ac:dyDescent="0.25">
      <c r="A316" s="159"/>
      <c r="B316" s="159" t="s">
        <v>596</v>
      </c>
      <c r="C316" s="173">
        <v>31558922</v>
      </c>
      <c r="D316" s="173">
        <v>29596929</v>
      </c>
      <c r="E316" s="173">
        <v>0</v>
      </c>
      <c r="F316" s="173">
        <v>0</v>
      </c>
      <c r="G316" s="173">
        <v>9071898.8300000001</v>
      </c>
      <c r="H316" s="173">
        <v>999998.8</v>
      </c>
      <c r="I316" s="173">
        <v>3440685</v>
      </c>
      <c r="J316" s="173">
        <v>2555100</v>
      </c>
      <c r="K316" s="173">
        <v>2303600</v>
      </c>
      <c r="L316" s="173">
        <v>1942800</v>
      </c>
      <c r="M316" s="173">
        <v>4857000</v>
      </c>
      <c r="N316" s="173">
        <v>0</v>
      </c>
      <c r="O316" s="173">
        <v>7175400</v>
      </c>
      <c r="P316" s="173">
        <v>8672668.1999999993</v>
      </c>
      <c r="Q316" s="173">
        <f t="shared" si="4"/>
        <v>41019150.829999998</v>
      </c>
      <c r="S316" s="159"/>
      <c r="T316" s="159"/>
      <c r="U316" s="159"/>
      <c r="V316" s="159"/>
      <c r="W316" s="159"/>
      <c r="X316" s="159"/>
      <c r="Y316" s="159"/>
      <c r="Z316" s="159"/>
      <c r="AA316" s="159"/>
      <c r="AB316" s="159"/>
      <c r="AC316" s="159"/>
      <c r="AD316" s="159"/>
      <c r="AE316" s="159"/>
    </row>
    <row r="317" spans="1:31" x14ac:dyDescent="0.25">
      <c r="A317" s="159"/>
      <c r="B317" s="159" t="s">
        <v>597</v>
      </c>
      <c r="C317" s="173">
        <v>95232283</v>
      </c>
      <c r="D317" s="173">
        <v>145353611.09999999</v>
      </c>
      <c r="E317" s="173">
        <v>47083</v>
      </c>
      <c r="F317" s="173">
        <v>11448192.029999999</v>
      </c>
      <c r="G317" s="173">
        <v>3841572.77</v>
      </c>
      <c r="H317" s="173">
        <v>15641200.810000001</v>
      </c>
      <c r="I317" s="173">
        <v>7079733.1900000004</v>
      </c>
      <c r="J317" s="173">
        <v>20700426.899999999</v>
      </c>
      <c r="K317" s="173">
        <v>12541656.560000001</v>
      </c>
      <c r="L317" s="173">
        <v>4441671.87</v>
      </c>
      <c r="M317" s="173">
        <v>7592852.7000000002</v>
      </c>
      <c r="N317" s="173">
        <v>4348043.21</v>
      </c>
      <c r="O317" s="173">
        <v>11920480.25</v>
      </c>
      <c r="P317" s="173">
        <v>20455277.66</v>
      </c>
      <c r="Q317" s="173">
        <f t="shared" si="4"/>
        <v>120058190.94999999</v>
      </c>
      <c r="S317" s="159"/>
      <c r="T317" s="159"/>
      <c r="U317" s="159"/>
      <c r="V317" s="159"/>
      <c r="W317" s="159"/>
      <c r="X317" s="159"/>
      <c r="Y317" s="159"/>
      <c r="Z317" s="159"/>
      <c r="AA317" s="159"/>
      <c r="AB317" s="159"/>
      <c r="AC317" s="159"/>
      <c r="AD317" s="159"/>
      <c r="AE317" s="159"/>
    </row>
    <row r="318" spans="1:31" x14ac:dyDescent="0.25">
      <c r="A318" s="159"/>
      <c r="B318" s="159" t="s">
        <v>598</v>
      </c>
      <c r="C318" s="173">
        <v>39488631</v>
      </c>
      <c r="D318" s="173">
        <v>39315004.760000005</v>
      </c>
      <c r="E318" s="173">
        <v>80225.990000000005</v>
      </c>
      <c r="F318" s="173">
        <v>175508.63</v>
      </c>
      <c r="G318" s="173">
        <v>883605.66</v>
      </c>
      <c r="H318" s="173">
        <v>1362603.93</v>
      </c>
      <c r="I318" s="173">
        <v>1041729.26</v>
      </c>
      <c r="J318" s="173">
        <v>925098.71</v>
      </c>
      <c r="K318" s="173">
        <v>1170630.8700000001</v>
      </c>
      <c r="L318" s="173">
        <v>2903054.39</v>
      </c>
      <c r="M318" s="173">
        <v>3218321.01</v>
      </c>
      <c r="N318" s="173">
        <v>1343342.67</v>
      </c>
      <c r="O318" s="173">
        <v>2144081.37</v>
      </c>
      <c r="P318" s="173">
        <v>12837353.85</v>
      </c>
      <c r="Q318" s="173">
        <f t="shared" si="4"/>
        <v>28085556.339999996</v>
      </c>
      <c r="S318" s="159"/>
      <c r="T318" s="159"/>
      <c r="U318" s="159"/>
      <c r="V318" s="159"/>
      <c r="W318" s="159"/>
      <c r="X318" s="159"/>
      <c r="Y318" s="159"/>
      <c r="Z318" s="159"/>
      <c r="AA318" s="159"/>
      <c r="AB318" s="159"/>
      <c r="AC318" s="159"/>
      <c r="AD318" s="159"/>
      <c r="AE318" s="159"/>
    </row>
    <row r="319" spans="1:31" x14ac:dyDescent="0.25">
      <c r="A319" s="159"/>
      <c r="B319" s="159" t="s">
        <v>599</v>
      </c>
      <c r="C319" s="173">
        <v>73156381</v>
      </c>
      <c r="D319" s="173">
        <v>57530237.680000007</v>
      </c>
      <c r="E319" s="173">
        <v>163636.17000000001</v>
      </c>
      <c r="F319" s="173">
        <v>163636.17000000001</v>
      </c>
      <c r="G319" s="173">
        <v>976605.83</v>
      </c>
      <c r="H319" s="173">
        <v>1910070.52</v>
      </c>
      <c r="I319" s="173">
        <v>2161246.2400000002</v>
      </c>
      <c r="J319" s="173">
        <v>2928727.15</v>
      </c>
      <c r="K319" s="173">
        <v>1154226.4099999999</v>
      </c>
      <c r="L319" s="173">
        <v>511913.96</v>
      </c>
      <c r="M319" s="173">
        <v>2822284.2</v>
      </c>
      <c r="N319" s="173">
        <v>5044167.72</v>
      </c>
      <c r="O319" s="173">
        <v>7006353.8799999999</v>
      </c>
      <c r="P319" s="173">
        <v>9723023.2100000009</v>
      </c>
      <c r="Q319" s="173">
        <f t="shared" si="4"/>
        <v>34565891.460000001</v>
      </c>
      <c r="S319" s="159"/>
      <c r="T319" s="159"/>
      <c r="U319" s="159"/>
      <c r="V319" s="159"/>
      <c r="W319" s="159"/>
      <c r="X319" s="159"/>
      <c r="Y319" s="159"/>
      <c r="Z319" s="159"/>
      <c r="AA319" s="159"/>
      <c r="AB319" s="159"/>
      <c r="AC319" s="159"/>
      <c r="AD319" s="159"/>
      <c r="AE319" s="159"/>
    </row>
    <row r="320" spans="1:31" x14ac:dyDescent="0.25">
      <c r="A320" s="159"/>
      <c r="B320" s="159" t="s">
        <v>600</v>
      </c>
      <c r="C320" s="173">
        <v>0</v>
      </c>
      <c r="D320" s="173">
        <v>464301</v>
      </c>
      <c r="E320" s="173">
        <v>0</v>
      </c>
      <c r="F320" s="173">
        <v>0</v>
      </c>
      <c r="G320" s="173">
        <v>0</v>
      </c>
      <c r="H320" s="173">
        <v>0</v>
      </c>
      <c r="I320" s="173">
        <v>0</v>
      </c>
      <c r="J320" s="173">
        <v>0</v>
      </c>
      <c r="K320" s="173">
        <v>0</v>
      </c>
      <c r="L320" s="173">
        <v>23811.16</v>
      </c>
      <c r="M320" s="173">
        <v>3479.39</v>
      </c>
      <c r="N320" s="173">
        <v>0</v>
      </c>
      <c r="O320" s="173">
        <v>0</v>
      </c>
      <c r="P320" s="173">
        <v>4300</v>
      </c>
      <c r="Q320" s="173">
        <f t="shared" si="4"/>
        <v>31590.55</v>
      </c>
      <c r="S320" s="159"/>
      <c r="T320" s="159"/>
      <c r="U320" s="159"/>
      <c r="V320" s="159"/>
      <c r="W320" s="159"/>
      <c r="X320" s="159"/>
      <c r="Y320" s="159"/>
      <c r="Z320" s="159"/>
      <c r="AA320" s="159"/>
      <c r="AB320" s="159"/>
      <c r="AC320" s="159"/>
      <c r="AD320" s="159"/>
      <c r="AE320" s="159"/>
    </row>
    <row r="321" spans="1:31" x14ac:dyDescent="0.25">
      <c r="A321" s="171"/>
      <c r="B321" s="159" t="s">
        <v>601</v>
      </c>
      <c r="C321" s="173">
        <v>1050000</v>
      </c>
      <c r="D321" s="173">
        <v>1474797.5</v>
      </c>
      <c r="E321" s="173">
        <v>0</v>
      </c>
      <c r="F321" s="173">
        <v>0</v>
      </c>
      <c r="G321" s="173">
        <v>0</v>
      </c>
      <c r="H321" s="173">
        <v>0</v>
      </c>
      <c r="I321" s="173">
        <v>0</v>
      </c>
      <c r="J321" s="173">
        <v>1340.83</v>
      </c>
      <c r="K321" s="173">
        <v>10472.26</v>
      </c>
      <c r="L321" s="173">
        <v>0</v>
      </c>
      <c r="M321" s="173">
        <v>885396.74</v>
      </c>
      <c r="N321" s="173">
        <v>314007.76</v>
      </c>
      <c r="O321" s="173">
        <v>809076.11</v>
      </c>
      <c r="P321" s="173">
        <v>599214.49</v>
      </c>
      <c r="Q321" s="173">
        <f t="shared" si="4"/>
        <v>2619508.1899999995</v>
      </c>
      <c r="S321" s="159"/>
      <c r="T321" s="159"/>
      <c r="U321" s="159"/>
      <c r="V321" s="159"/>
      <c r="W321" s="159"/>
      <c r="X321" s="159"/>
      <c r="Y321" s="159"/>
      <c r="Z321" s="159"/>
      <c r="AA321" s="159"/>
      <c r="AB321" s="159"/>
      <c r="AC321" s="159"/>
      <c r="AD321" s="159"/>
      <c r="AE321" s="159"/>
    </row>
    <row r="322" spans="1:31" s="67" customFormat="1" x14ac:dyDescent="0.25">
      <c r="A322" s="159"/>
      <c r="B322" s="171" t="s">
        <v>602</v>
      </c>
      <c r="C322" s="172">
        <v>1200187657</v>
      </c>
      <c r="D322" s="172">
        <v>1863850967.0799999</v>
      </c>
      <c r="E322" s="172">
        <v>66094409.810000002</v>
      </c>
      <c r="F322" s="172">
        <v>110825652.45</v>
      </c>
      <c r="G322" s="172">
        <v>11930425.08</v>
      </c>
      <c r="H322" s="172">
        <v>18955633.710000001</v>
      </c>
      <c r="I322" s="172">
        <v>49491972.329999998</v>
      </c>
      <c r="J322" s="172">
        <v>45953581</v>
      </c>
      <c r="K322" s="172">
        <v>126658818.67</v>
      </c>
      <c r="L322" s="172">
        <v>94938142.290000007</v>
      </c>
      <c r="M322" s="172">
        <v>27108276.52</v>
      </c>
      <c r="N322" s="172">
        <v>43989812.07</v>
      </c>
      <c r="O322" s="172">
        <v>558029058.63</v>
      </c>
      <c r="P322" s="172">
        <v>526480876.87</v>
      </c>
      <c r="Q322" s="172">
        <f t="shared" si="4"/>
        <v>1680456659.4299998</v>
      </c>
      <c r="R322"/>
      <c r="S322" s="159"/>
      <c r="T322" s="159"/>
      <c r="U322" s="159"/>
      <c r="V322" s="159"/>
      <c r="W322" s="159"/>
      <c r="X322" s="159"/>
      <c r="Y322" s="159"/>
      <c r="Z322" s="159"/>
      <c r="AA322" s="159"/>
      <c r="AB322" s="159"/>
      <c r="AC322" s="159"/>
      <c r="AD322" s="159"/>
      <c r="AE322" s="159"/>
    </row>
    <row r="323" spans="1:31" x14ac:dyDescent="0.25">
      <c r="A323" s="159"/>
      <c r="B323" s="159" t="s">
        <v>603</v>
      </c>
      <c r="C323" s="173">
        <v>6040600</v>
      </c>
      <c r="D323" s="173">
        <v>9008610.6799999997</v>
      </c>
      <c r="E323" s="173">
        <v>0</v>
      </c>
      <c r="F323" s="173">
        <v>0</v>
      </c>
      <c r="G323" s="173">
        <v>1164.99</v>
      </c>
      <c r="H323" s="173">
        <v>0</v>
      </c>
      <c r="I323" s="173">
        <v>2500361.06</v>
      </c>
      <c r="J323" s="173">
        <v>36287.360000000001</v>
      </c>
      <c r="K323" s="173">
        <v>722.16</v>
      </c>
      <c r="L323" s="173">
        <v>413</v>
      </c>
      <c r="M323" s="173">
        <v>2822.08</v>
      </c>
      <c r="N323" s="173">
        <v>515338.88</v>
      </c>
      <c r="O323" s="173">
        <v>2517984.15</v>
      </c>
      <c r="P323" s="173">
        <v>539639</v>
      </c>
      <c r="Q323" s="173">
        <f t="shared" si="4"/>
        <v>6114732.6799999997</v>
      </c>
      <c r="S323" s="159"/>
      <c r="T323" s="159"/>
      <c r="U323" s="159"/>
      <c r="V323" s="159"/>
      <c r="W323" s="159"/>
      <c r="X323" s="159"/>
      <c r="Y323" s="159"/>
      <c r="Z323" s="159"/>
      <c r="AA323" s="159"/>
      <c r="AB323" s="159"/>
      <c r="AC323" s="159"/>
      <c r="AD323" s="159"/>
      <c r="AE323" s="159"/>
    </row>
    <row r="324" spans="1:31" x14ac:dyDescent="0.25">
      <c r="A324" s="159"/>
      <c r="B324" s="159" t="s">
        <v>604</v>
      </c>
      <c r="C324" s="173">
        <v>12092210</v>
      </c>
      <c r="D324" s="173">
        <v>393470</v>
      </c>
      <c r="E324" s="173">
        <v>22470</v>
      </c>
      <c r="F324" s="173">
        <v>22470</v>
      </c>
      <c r="G324" s="173">
        <v>22470</v>
      </c>
      <c r="H324" s="173">
        <v>22470</v>
      </c>
      <c r="I324" s="173">
        <v>22470</v>
      </c>
      <c r="J324" s="173">
        <v>22470</v>
      </c>
      <c r="K324" s="173">
        <v>37415</v>
      </c>
      <c r="L324" s="173">
        <v>29046.26</v>
      </c>
      <c r="M324" s="173">
        <v>30833.25</v>
      </c>
      <c r="N324" s="173">
        <v>27945</v>
      </c>
      <c r="O324" s="173">
        <v>56454</v>
      </c>
      <c r="P324" s="173">
        <v>24330</v>
      </c>
      <c r="Q324" s="173">
        <f t="shared" si="4"/>
        <v>340843.51</v>
      </c>
      <c r="S324" s="159"/>
      <c r="T324" s="159"/>
      <c r="U324" s="159"/>
      <c r="V324" s="159"/>
      <c r="W324" s="159"/>
      <c r="X324" s="159"/>
      <c r="Y324" s="159"/>
      <c r="Z324" s="159"/>
      <c r="AA324" s="159"/>
      <c r="AB324" s="159"/>
      <c r="AC324" s="159"/>
      <c r="AD324" s="159"/>
      <c r="AE324" s="159"/>
    </row>
    <row r="325" spans="1:31" x14ac:dyDescent="0.25">
      <c r="A325" s="159"/>
      <c r="B325" s="159" t="s">
        <v>605</v>
      </c>
      <c r="C325" s="173">
        <v>403213485</v>
      </c>
      <c r="D325" s="173">
        <v>194279213.67000005</v>
      </c>
      <c r="E325" s="173">
        <v>1213179.1000000001</v>
      </c>
      <c r="F325" s="173">
        <v>3253316.24</v>
      </c>
      <c r="G325" s="173">
        <v>3012377.03</v>
      </c>
      <c r="H325" s="173">
        <v>8952769.3599999994</v>
      </c>
      <c r="I325" s="173">
        <v>3236738.27</v>
      </c>
      <c r="J325" s="173">
        <v>12888496.970000001</v>
      </c>
      <c r="K325" s="173">
        <v>7414558.0300000003</v>
      </c>
      <c r="L325" s="173">
        <v>10512193.01</v>
      </c>
      <c r="M325" s="173">
        <v>8207939.96</v>
      </c>
      <c r="N325" s="173">
        <v>15212161.289999999</v>
      </c>
      <c r="O325" s="173">
        <v>108911891.31</v>
      </c>
      <c r="P325" s="173">
        <v>11427518.720000001</v>
      </c>
      <c r="Q325" s="173">
        <f t="shared" si="4"/>
        <v>194243139.28999999</v>
      </c>
      <c r="S325" s="159"/>
      <c r="T325" s="159"/>
      <c r="U325" s="159"/>
      <c r="V325" s="159"/>
      <c r="W325" s="159"/>
      <c r="X325" s="159"/>
      <c r="Y325" s="159"/>
      <c r="Z325" s="159"/>
      <c r="AA325" s="159"/>
      <c r="AB325" s="159"/>
      <c r="AC325" s="159"/>
      <c r="AD325" s="159"/>
      <c r="AE325" s="159"/>
    </row>
    <row r="326" spans="1:31" x14ac:dyDescent="0.25">
      <c r="A326" s="159"/>
      <c r="B326" s="159" t="s">
        <v>606</v>
      </c>
      <c r="C326" s="173">
        <v>258943911</v>
      </c>
      <c r="D326" s="173">
        <v>87943026.64000003</v>
      </c>
      <c r="E326" s="173">
        <v>8333.67</v>
      </c>
      <c r="F326" s="173">
        <v>8333.67</v>
      </c>
      <c r="G326" s="173">
        <v>8333.67</v>
      </c>
      <c r="H326" s="173">
        <v>23333.67</v>
      </c>
      <c r="I326" s="173">
        <v>1704496.03</v>
      </c>
      <c r="J326" s="173">
        <v>437333.67</v>
      </c>
      <c r="K326" s="173">
        <v>416018.67</v>
      </c>
      <c r="L326" s="173">
        <v>15583.67</v>
      </c>
      <c r="M326" s="173">
        <v>110432.67</v>
      </c>
      <c r="N326" s="173">
        <v>1358332.67</v>
      </c>
      <c r="O326" s="173">
        <v>32615720.649999999</v>
      </c>
      <c r="P326" s="173">
        <v>53214212.060000002</v>
      </c>
      <c r="Q326" s="173">
        <f t="shared" si="4"/>
        <v>89920464.770000011</v>
      </c>
      <c r="S326" s="159"/>
      <c r="T326" s="159"/>
      <c r="U326" s="159"/>
      <c r="V326" s="159"/>
      <c r="W326" s="159"/>
      <c r="X326" s="159"/>
      <c r="Y326" s="159"/>
      <c r="Z326" s="159"/>
      <c r="AA326" s="159"/>
      <c r="AB326" s="159"/>
      <c r="AC326" s="159"/>
      <c r="AD326" s="159"/>
      <c r="AE326" s="159"/>
    </row>
    <row r="327" spans="1:31" x14ac:dyDescent="0.25">
      <c r="A327" s="159"/>
      <c r="B327" s="159" t="s">
        <v>607</v>
      </c>
      <c r="C327" s="173">
        <v>272199717</v>
      </c>
      <c r="D327" s="173">
        <v>89950345.919999972</v>
      </c>
      <c r="E327" s="173">
        <v>340572.84</v>
      </c>
      <c r="F327" s="173">
        <v>348776.09</v>
      </c>
      <c r="G327" s="173">
        <v>365421.61</v>
      </c>
      <c r="H327" s="173">
        <v>1010863.99</v>
      </c>
      <c r="I327" s="173">
        <v>18578872.920000002</v>
      </c>
      <c r="J327" s="173">
        <v>4369484.9800000004</v>
      </c>
      <c r="K327" s="173">
        <v>4906209.54</v>
      </c>
      <c r="L327" s="173">
        <v>572674.34</v>
      </c>
      <c r="M327" s="173">
        <v>1116250.71</v>
      </c>
      <c r="N327" s="173">
        <v>1105908.42</v>
      </c>
      <c r="O327" s="173">
        <v>12523940.74</v>
      </c>
      <c r="P327" s="173">
        <v>46989963.149999999</v>
      </c>
      <c r="Q327" s="173">
        <f t="shared" si="4"/>
        <v>92228939.330000013</v>
      </c>
      <c r="S327" s="159"/>
      <c r="T327" s="159"/>
      <c r="U327" s="159"/>
      <c r="V327" s="159"/>
      <c r="W327" s="159"/>
      <c r="X327" s="159"/>
      <c r="Y327" s="159"/>
      <c r="Z327" s="159"/>
      <c r="AA327" s="159"/>
      <c r="AB327" s="159"/>
      <c r="AC327" s="159"/>
      <c r="AD327" s="159"/>
      <c r="AE327" s="159"/>
    </row>
    <row r="328" spans="1:31" x14ac:dyDescent="0.25">
      <c r="A328" s="159"/>
      <c r="B328" s="159" t="s">
        <v>608</v>
      </c>
      <c r="C328" s="173">
        <v>135345895</v>
      </c>
      <c r="D328" s="173">
        <v>356143589.00999999</v>
      </c>
      <c r="E328" s="173">
        <v>335177.08</v>
      </c>
      <c r="F328" s="173">
        <v>2249193.7200000002</v>
      </c>
      <c r="G328" s="173">
        <v>7517828.7199999997</v>
      </c>
      <c r="H328" s="173">
        <v>6504064.3700000001</v>
      </c>
      <c r="I328" s="173">
        <v>9714716.5500000007</v>
      </c>
      <c r="J328" s="173">
        <v>7979101.6799999997</v>
      </c>
      <c r="K328" s="173">
        <v>16219247.48</v>
      </c>
      <c r="L328" s="173">
        <v>13319854.550000001</v>
      </c>
      <c r="M328" s="173">
        <v>6706204.5599999996</v>
      </c>
      <c r="N328" s="173">
        <v>18959873.890000001</v>
      </c>
      <c r="O328" s="173">
        <v>32165527.370000001</v>
      </c>
      <c r="P328" s="173">
        <v>222421149.96000001</v>
      </c>
      <c r="Q328" s="173">
        <f t="shared" si="4"/>
        <v>344091939.93000001</v>
      </c>
      <c r="S328" s="159"/>
      <c r="T328" s="159"/>
      <c r="U328" s="159"/>
      <c r="V328" s="159"/>
      <c r="W328" s="159"/>
      <c r="X328" s="159"/>
      <c r="Y328" s="159"/>
      <c r="Z328" s="159"/>
      <c r="AA328" s="159"/>
      <c r="AB328" s="159"/>
      <c r="AC328" s="159"/>
      <c r="AD328" s="159"/>
      <c r="AE328" s="159"/>
    </row>
    <row r="329" spans="1:31" x14ac:dyDescent="0.25">
      <c r="A329" s="159"/>
      <c r="B329" s="159" t="s">
        <v>609</v>
      </c>
      <c r="C329" s="173">
        <v>440000</v>
      </c>
      <c r="D329" s="173">
        <v>1702737.06</v>
      </c>
      <c r="E329" s="173">
        <v>0</v>
      </c>
      <c r="F329" s="173">
        <v>28868.94</v>
      </c>
      <c r="G329" s="173">
        <v>60746.400000000001</v>
      </c>
      <c r="H329" s="173">
        <v>109740</v>
      </c>
      <c r="I329" s="173">
        <v>0</v>
      </c>
      <c r="J329" s="173">
        <v>0</v>
      </c>
      <c r="K329" s="173">
        <v>0</v>
      </c>
      <c r="L329" s="173">
        <v>941924.32</v>
      </c>
      <c r="M329" s="173">
        <v>0</v>
      </c>
      <c r="N329" s="173">
        <v>79650</v>
      </c>
      <c r="O329" s="173">
        <v>1300</v>
      </c>
      <c r="P329" s="173">
        <v>60896.4</v>
      </c>
      <c r="Q329" s="173">
        <f t="shared" si="4"/>
        <v>1283126.0599999998</v>
      </c>
      <c r="S329" s="159"/>
      <c r="T329" s="159"/>
      <c r="U329" s="159"/>
      <c r="V329" s="159"/>
      <c r="W329" s="159"/>
      <c r="X329" s="159"/>
      <c r="Y329" s="159"/>
      <c r="Z329" s="159"/>
      <c r="AA329" s="159"/>
      <c r="AB329" s="159"/>
      <c r="AC329" s="159"/>
      <c r="AD329" s="159"/>
      <c r="AE329" s="159"/>
    </row>
    <row r="330" spans="1:31" x14ac:dyDescent="0.25">
      <c r="A330" s="171"/>
      <c r="B330" s="159" t="s">
        <v>610</v>
      </c>
      <c r="C330" s="173">
        <v>111911839</v>
      </c>
      <c r="D330" s="173">
        <v>1124429974.0999999</v>
      </c>
      <c r="E330" s="173">
        <v>64174677.119999997</v>
      </c>
      <c r="F330" s="173">
        <v>104914693.79000001</v>
      </c>
      <c r="G330" s="173">
        <v>942082.66</v>
      </c>
      <c r="H330" s="173">
        <v>2332392.3199999998</v>
      </c>
      <c r="I330" s="173">
        <v>13734317.5</v>
      </c>
      <c r="J330" s="173">
        <v>20220406.34</v>
      </c>
      <c r="K330" s="173">
        <v>97664647.790000007</v>
      </c>
      <c r="L330" s="173">
        <v>69546453.140000001</v>
      </c>
      <c r="M330" s="173">
        <v>10933793.289999999</v>
      </c>
      <c r="N330" s="173">
        <v>6730601.9199999999</v>
      </c>
      <c r="O330" s="173">
        <v>369236240.41000003</v>
      </c>
      <c r="P330" s="173">
        <v>191803167.58000001</v>
      </c>
      <c r="Q330" s="173">
        <f t="shared" ref="Q330:Q393" si="5">SUM(E330:P330)</f>
        <v>952233473.86000001</v>
      </c>
      <c r="S330" s="159"/>
      <c r="T330" s="159"/>
      <c r="U330" s="159"/>
      <c r="V330" s="159"/>
      <c r="W330" s="159"/>
      <c r="X330" s="159"/>
      <c r="Y330" s="159"/>
      <c r="Z330" s="159"/>
      <c r="AA330" s="159"/>
      <c r="AB330" s="159"/>
      <c r="AC330" s="159"/>
      <c r="AD330" s="159"/>
      <c r="AE330" s="159"/>
    </row>
    <row r="331" spans="1:31" s="67" customFormat="1" x14ac:dyDescent="0.25">
      <c r="A331" s="171"/>
      <c r="B331" s="171" t="s">
        <v>162</v>
      </c>
      <c r="C331" s="172">
        <v>3796497018</v>
      </c>
      <c r="D331" s="172">
        <v>216746604.27000022</v>
      </c>
      <c r="E331" s="172">
        <v>0</v>
      </c>
      <c r="F331" s="172">
        <v>0</v>
      </c>
      <c r="G331" s="172">
        <v>0</v>
      </c>
      <c r="H331" s="172">
        <v>0</v>
      </c>
      <c r="I331" s="172">
        <v>0</v>
      </c>
      <c r="J331" s="172">
        <v>0</v>
      </c>
      <c r="K331" s="172">
        <v>0</v>
      </c>
      <c r="L331" s="172">
        <v>0</v>
      </c>
      <c r="M331" s="172">
        <v>0</v>
      </c>
      <c r="N331" s="172">
        <v>0</v>
      </c>
      <c r="O331" s="172">
        <v>0</v>
      </c>
      <c r="P331" s="172">
        <v>0</v>
      </c>
      <c r="Q331" s="172">
        <f t="shared" si="5"/>
        <v>0</v>
      </c>
      <c r="R331"/>
      <c r="S331" s="159"/>
      <c r="T331" s="159"/>
      <c r="U331" s="159"/>
      <c r="V331" s="159"/>
      <c r="W331" s="159"/>
      <c r="X331" s="159"/>
      <c r="Y331" s="159"/>
      <c r="Z331" s="159"/>
      <c r="AA331" s="159"/>
      <c r="AB331" s="159"/>
      <c r="AC331" s="159"/>
      <c r="AD331" s="159"/>
      <c r="AE331" s="159"/>
    </row>
    <row r="332" spans="1:31" s="67" customFormat="1" x14ac:dyDescent="0.25">
      <c r="A332" s="159"/>
      <c r="B332" s="171" t="s">
        <v>611</v>
      </c>
      <c r="C332" s="172">
        <v>3380145672</v>
      </c>
      <c r="D332" s="172">
        <v>395258.27000021935</v>
      </c>
      <c r="E332" s="172">
        <v>0</v>
      </c>
      <c r="F332" s="172">
        <v>0</v>
      </c>
      <c r="G332" s="172">
        <v>0</v>
      </c>
      <c r="H332" s="172">
        <v>0</v>
      </c>
      <c r="I332" s="172">
        <v>0</v>
      </c>
      <c r="J332" s="172">
        <v>0</v>
      </c>
      <c r="K332" s="172">
        <v>0</v>
      </c>
      <c r="L332" s="172">
        <v>0</v>
      </c>
      <c r="M332" s="172">
        <v>0</v>
      </c>
      <c r="N332" s="172">
        <v>0</v>
      </c>
      <c r="O332" s="172">
        <v>0</v>
      </c>
      <c r="P332" s="172">
        <v>0</v>
      </c>
      <c r="Q332" s="172">
        <f t="shared" si="5"/>
        <v>0</v>
      </c>
      <c r="R332"/>
      <c r="S332" s="159"/>
      <c r="T332" s="159"/>
      <c r="U332" s="159"/>
      <c r="V332" s="159"/>
      <c r="W332" s="159"/>
      <c r="X332" s="159"/>
      <c r="Y332" s="159"/>
      <c r="Z332" s="159"/>
      <c r="AA332" s="159"/>
      <c r="AB332" s="159"/>
      <c r="AC332" s="159"/>
      <c r="AD332" s="159"/>
      <c r="AE332" s="159"/>
    </row>
    <row r="333" spans="1:31" x14ac:dyDescent="0.25">
      <c r="A333" s="171"/>
      <c r="B333" s="159" t="s">
        <v>612</v>
      </c>
      <c r="C333" s="173">
        <v>3380145672</v>
      </c>
      <c r="D333" s="173">
        <v>395258.27000021935</v>
      </c>
      <c r="E333" s="173">
        <v>0</v>
      </c>
      <c r="F333" s="173">
        <v>0</v>
      </c>
      <c r="G333" s="173">
        <v>0</v>
      </c>
      <c r="H333" s="173">
        <v>0</v>
      </c>
      <c r="I333" s="173">
        <v>0</v>
      </c>
      <c r="J333" s="173">
        <v>0</v>
      </c>
      <c r="K333" s="173">
        <v>0</v>
      </c>
      <c r="L333" s="173">
        <v>0</v>
      </c>
      <c r="M333" s="173">
        <v>0</v>
      </c>
      <c r="N333" s="173">
        <v>0</v>
      </c>
      <c r="O333" s="173">
        <v>0</v>
      </c>
      <c r="P333" s="173">
        <v>0</v>
      </c>
      <c r="Q333" s="173">
        <f t="shared" si="5"/>
        <v>0</v>
      </c>
      <c r="S333" s="159"/>
      <c r="T333" s="159"/>
      <c r="U333" s="159"/>
      <c r="V333" s="159"/>
      <c r="W333" s="159"/>
      <c r="X333" s="159"/>
      <c r="Y333" s="159"/>
      <c r="Z333" s="159"/>
      <c r="AA333" s="159"/>
      <c r="AB333" s="159"/>
      <c r="AC333" s="159"/>
      <c r="AD333" s="159"/>
      <c r="AE333" s="159"/>
    </row>
    <row r="334" spans="1:31" s="67" customFormat="1" x14ac:dyDescent="0.25">
      <c r="A334" s="159"/>
      <c r="B334" s="171" t="s">
        <v>613</v>
      </c>
      <c r="C334" s="172">
        <v>416351346</v>
      </c>
      <c r="D334" s="172">
        <v>216351346</v>
      </c>
      <c r="E334" s="172">
        <v>0</v>
      </c>
      <c r="F334" s="172">
        <v>0</v>
      </c>
      <c r="G334" s="172">
        <v>0</v>
      </c>
      <c r="H334" s="172">
        <v>0</v>
      </c>
      <c r="I334" s="172">
        <v>0</v>
      </c>
      <c r="J334" s="172">
        <v>0</v>
      </c>
      <c r="K334" s="172">
        <v>0</v>
      </c>
      <c r="L334" s="172">
        <v>0</v>
      </c>
      <c r="M334" s="172">
        <v>0</v>
      </c>
      <c r="N334" s="172">
        <v>0</v>
      </c>
      <c r="O334" s="172">
        <v>0</v>
      </c>
      <c r="P334" s="172">
        <v>0</v>
      </c>
      <c r="Q334" s="172">
        <f t="shared" si="5"/>
        <v>0</v>
      </c>
      <c r="R334"/>
      <c r="S334" s="159"/>
      <c r="T334" s="159"/>
      <c r="U334" s="159"/>
      <c r="V334" s="159"/>
      <c r="W334" s="159"/>
      <c r="X334" s="159"/>
      <c r="Y334" s="159"/>
      <c r="Z334" s="159"/>
      <c r="AA334" s="159"/>
      <c r="AB334" s="159"/>
      <c r="AC334" s="159"/>
      <c r="AD334" s="159"/>
      <c r="AE334" s="159"/>
    </row>
    <row r="335" spans="1:31" x14ac:dyDescent="0.25">
      <c r="A335" s="171"/>
      <c r="B335" s="159" t="s">
        <v>614</v>
      </c>
      <c r="C335" s="173">
        <v>416351346</v>
      </c>
      <c r="D335" s="173">
        <v>216351346</v>
      </c>
      <c r="E335" s="173">
        <v>0</v>
      </c>
      <c r="F335" s="173">
        <v>0</v>
      </c>
      <c r="G335" s="173">
        <v>0</v>
      </c>
      <c r="H335" s="173">
        <v>0</v>
      </c>
      <c r="I335" s="173">
        <v>0</v>
      </c>
      <c r="J335" s="173">
        <v>0</v>
      </c>
      <c r="K335" s="173">
        <v>0</v>
      </c>
      <c r="L335" s="173">
        <v>0</v>
      </c>
      <c r="M335" s="173">
        <v>0</v>
      </c>
      <c r="N335" s="173">
        <v>0</v>
      </c>
      <c r="O335" s="173">
        <v>0</v>
      </c>
      <c r="P335" s="173">
        <v>0</v>
      </c>
      <c r="Q335" s="173">
        <f t="shared" si="5"/>
        <v>0</v>
      </c>
      <c r="S335" s="159"/>
      <c r="T335" s="159"/>
      <c r="U335" s="159"/>
      <c r="V335" s="159"/>
      <c r="W335" s="159"/>
      <c r="X335" s="159"/>
      <c r="Y335" s="159"/>
      <c r="Z335" s="159"/>
      <c r="AA335" s="159"/>
      <c r="AB335" s="159"/>
      <c r="AC335" s="159"/>
      <c r="AD335" s="159"/>
      <c r="AE335" s="159"/>
    </row>
    <row r="336" spans="1:31" s="67" customFormat="1" x14ac:dyDescent="0.25">
      <c r="A336" s="171"/>
      <c r="B336" s="171" t="s">
        <v>163</v>
      </c>
      <c r="C336" s="172">
        <v>9449332639</v>
      </c>
      <c r="D336" s="172">
        <v>5516665260.6800003</v>
      </c>
      <c r="E336" s="172">
        <v>85478393.060000002</v>
      </c>
      <c r="F336" s="172">
        <v>266970963.93000001</v>
      </c>
      <c r="G336" s="172">
        <v>304218088.56</v>
      </c>
      <c r="H336" s="172">
        <v>386956036.33999997</v>
      </c>
      <c r="I336" s="172">
        <v>247817785.30000001</v>
      </c>
      <c r="J336" s="172">
        <v>381340855.63999999</v>
      </c>
      <c r="K336" s="172">
        <v>429729825.82999998</v>
      </c>
      <c r="L336" s="172">
        <v>653190394.63</v>
      </c>
      <c r="M336" s="172">
        <v>434122040.13</v>
      </c>
      <c r="N336" s="172">
        <v>254102978.21000001</v>
      </c>
      <c r="O336" s="172">
        <v>479097075.93000001</v>
      </c>
      <c r="P336" s="172">
        <v>1202090876.3499999</v>
      </c>
      <c r="Q336" s="172">
        <f t="shared" si="5"/>
        <v>5125115313.9099998</v>
      </c>
      <c r="R336"/>
      <c r="S336" s="159"/>
      <c r="T336" s="159"/>
      <c r="U336" s="159"/>
      <c r="V336" s="159"/>
      <c r="W336" s="159"/>
      <c r="X336" s="159"/>
      <c r="Y336" s="159"/>
      <c r="Z336" s="159"/>
      <c r="AA336" s="159"/>
      <c r="AB336" s="159"/>
      <c r="AC336" s="159"/>
      <c r="AD336" s="159"/>
      <c r="AE336" s="159"/>
    </row>
    <row r="337" spans="1:31" s="67" customFormat="1" x14ac:dyDescent="0.25">
      <c r="A337" s="159"/>
      <c r="B337" s="171" t="s">
        <v>615</v>
      </c>
      <c r="C337" s="172">
        <v>452570163</v>
      </c>
      <c r="D337" s="172">
        <v>185297353.20000008</v>
      </c>
      <c r="E337" s="172">
        <v>1772020.84</v>
      </c>
      <c r="F337" s="172">
        <v>4906849.8499999996</v>
      </c>
      <c r="G337" s="172">
        <v>12109685.460000001</v>
      </c>
      <c r="H337" s="172">
        <v>10815627.539999999</v>
      </c>
      <c r="I337" s="172">
        <v>10780659.720000001</v>
      </c>
      <c r="J337" s="172">
        <v>9393213.2100000009</v>
      </c>
      <c r="K337" s="172">
        <v>14150706.130000001</v>
      </c>
      <c r="L337" s="172">
        <v>12046919.33</v>
      </c>
      <c r="M337" s="172">
        <v>10652940.34</v>
      </c>
      <c r="N337" s="172">
        <v>11924277.82</v>
      </c>
      <c r="O337" s="172">
        <v>21277962.329999998</v>
      </c>
      <c r="P337" s="172">
        <v>33630861.030000001</v>
      </c>
      <c r="Q337" s="172">
        <f t="shared" si="5"/>
        <v>153461723.60000002</v>
      </c>
      <c r="R337"/>
      <c r="S337" s="159"/>
      <c r="T337" s="159"/>
      <c r="U337" s="159"/>
      <c r="V337" s="159"/>
      <c r="W337" s="159"/>
      <c r="X337" s="159"/>
      <c r="Y337" s="159"/>
      <c r="Z337" s="159"/>
      <c r="AA337" s="159"/>
      <c r="AB337" s="159"/>
      <c r="AC337" s="159"/>
      <c r="AD337" s="159"/>
      <c r="AE337" s="159"/>
    </row>
    <row r="338" spans="1:31" x14ac:dyDescent="0.25">
      <c r="A338" s="171"/>
      <c r="B338" s="159" t="s">
        <v>616</v>
      </c>
      <c r="C338" s="173">
        <v>452570163</v>
      </c>
      <c r="D338" s="173">
        <v>185297353.20000008</v>
      </c>
      <c r="E338" s="173">
        <v>1772020.84</v>
      </c>
      <c r="F338" s="173">
        <v>4906849.8499999996</v>
      </c>
      <c r="G338" s="173">
        <v>12109685.460000001</v>
      </c>
      <c r="H338" s="173">
        <v>10815627.539999999</v>
      </c>
      <c r="I338" s="173">
        <v>10780659.720000001</v>
      </c>
      <c r="J338" s="173">
        <v>9393213.2100000009</v>
      </c>
      <c r="K338" s="173">
        <v>14150706.130000001</v>
      </c>
      <c r="L338" s="173">
        <v>12046919.33</v>
      </c>
      <c r="M338" s="173">
        <v>10652940.34</v>
      </c>
      <c r="N338" s="173">
        <v>11924277.82</v>
      </c>
      <c r="O338" s="173">
        <v>21277962.329999998</v>
      </c>
      <c r="P338" s="173">
        <v>33630861.030000001</v>
      </c>
      <c r="Q338" s="173">
        <f t="shared" si="5"/>
        <v>153461723.60000002</v>
      </c>
      <c r="S338" s="159"/>
      <c r="T338" s="159"/>
      <c r="U338" s="159"/>
      <c r="V338" s="159"/>
      <c r="W338" s="159"/>
      <c r="X338" s="159"/>
      <c r="Y338" s="159"/>
      <c r="Z338" s="159"/>
      <c r="AA338" s="159"/>
      <c r="AB338" s="159"/>
      <c r="AC338" s="159"/>
      <c r="AD338" s="159"/>
      <c r="AE338" s="159"/>
    </row>
    <row r="339" spans="1:31" s="67" customFormat="1" x14ac:dyDescent="0.25">
      <c r="A339" s="159"/>
      <c r="B339" s="159" t="s">
        <v>617</v>
      </c>
      <c r="C339" s="173">
        <v>0</v>
      </c>
      <c r="D339" s="173">
        <v>0</v>
      </c>
      <c r="E339" s="173">
        <v>0</v>
      </c>
      <c r="F339" s="173">
        <v>0</v>
      </c>
      <c r="G339" s="173">
        <v>0</v>
      </c>
      <c r="H339" s="173">
        <v>0</v>
      </c>
      <c r="I339" s="173">
        <v>0</v>
      </c>
      <c r="J339" s="173">
        <v>0</v>
      </c>
      <c r="K339" s="173">
        <v>0</v>
      </c>
      <c r="L339" s="173">
        <v>0</v>
      </c>
      <c r="M339" s="173">
        <v>0</v>
      </c>
      <c r="N339" s="173">
        <v>0</v>
      </c>
      <c r="O339" s="173">
        <v>0</v>
      </c>
      <c r="P339" s="173">
        <v>0</v>
      </c>
      <c r="Q339" s="173">
        <f t="shared" si="5"/>
        <v>0</v>
      </c>
      <c r="R339"/>
      <c r="S339" s="159"/>
      <c r="T339" s="159"/>
      <c r="U339" s="159"/>
      <c r="V339" s="159"/>
      <c r="W339" s="159"/>
      <c r="X339" s="159"/>
      <c r="Y339" s="159"/>
      <c r="Z339" s="159"/>
      <c r="AA339" s="159"/>
      <c r="AB339" s="159"/>
      <c r="AC339" s="159"/>
      <c r="AD339" s="159"/>
      <c r="AE339" s="159"/>
    </row>
    <row r="340" spans="1:31" x14ac:dyDescent="0.25">
      <c r="A340" s="159"/>
      <c r="B340" s="171" t="s">
        <v>618</v>
      </c>
      <c r="C340" s="172">
        <v>988989006</v>
      </c>
      <c r="D340" s="172">
        <v>1054869188.2900001</v>
      </c>
      <c r="E340" s="172">
        <v>36147872.689999998</v>
      </c>
      <c r="F340" s="172">
        <v>77145111.010000005</v>
      </c>
      <c r="G340" s="172">
        <v>101532875.48999999</v>
      </c>
      <c r="H340" s="172">
        <v>63521524.07</v>
      </c>
      <c r="I340" s="172">
        <v>63846734.600000001</v>
      </c>
      <c r="J340" s="172">
        <v>47347024.200000003</v>
      </c>
      <c r="K340" s="172">
        <v>54468640.740000002</v>
      </c>
      <c r="L340" s="172">
        <v>76195468.370000005</v>
      </c>
      <c r="M340" s="172">
        <v>75753172.340000004</v>
      </c>
      <c r="N340" s="172">
        <v>51827348.100000001</v>
      </c>
      <c r="O340" s="172">
        <v>85066332.700000003</v>
      </c>
      <c r="P340" s="172">
        <v>255784343.44</v>
      </c>
      <c r="Q340" s="172">
        <f t="shared" si="5"/>
        <v>988636447.75</v>
      </c>
      <c r="S340" s="159"/>
      <c r="T340" s="159"/>
      <c r="U340" s="159"/>
      <c r="V340" s="159"/>
      <c r="W340" s="159"/>
      <c r="X340" s="159"/>
      <c r="Y340" s="159"/>
      <c r="Z340" s="159"/>
      <c r="AA340" s="159"/>
      <c r="AB340" s="159"/>
      <c r="AC340" s="159"/>
      <c r="AD340" s="159"/>
      <c r="AE340" s="159"/>
    </row>
    <row r="341" spans="1:31" x14ac:dyDescent="0.25">
      <c r="A341" s="171"/>
      <c r="B341" s="159" t="s">
        <v>619</v>
      </c>
      <c r="C341" s="173">
        <v>952049835</v>
      </c>
      <c r="D341" s="173">
        <v>897179382.50000012</v>
      </c>
      <c r="E341" s="173">
        <v>18207443.359999999</v>
      </c>
      <c r="F341" s="173">
        <v>35747603.280000001</v>
      </c>
      <c r="G341" s="173">
        <v>57144550.729999997</v>
      </c>
      <c r="H341" s="173">
        <v>55019282.630000003</v>
      </c>
      <c r="I341" s="173">
        <v>56309555.049999997</v>
      </c>
      <c r="J341" s="173">
        <v>42804675.579999998</v>
      </c>
      <c r="K341" s="173">
        <v>53835195.409999996</v>
      </c>
      <c r="L341" s="173">
        <v>53682955.579999998</v>
      </c>
      <c r="M341" s="173">
        <v>75315447.010000005</v>
      </c>
      <c r="N341" s="173">
        <v>51619014.770000003</v>
      </c>
      <c r="O341" s="173">
        <v>82627756.129999995</v>
      </c>
      <c r="P341" s="173">
        <v>253749105.03</v>
      </c>
      <c r="Q341" s="173">
        <f t="shared" si="5"/>
        <v>836062584.55999994</v>
      </c>
      <c r="S341" s="159"/>
      <c r="T341" s="159"/>
      <c r="U341" s="159"/>
      <c r="V341" s="159"/>
      <c r="W341" s="159"/>
      <c r="X341" s="159"/>
      <c r="Y341" s="159"/>
      <c r="Z341" s="159"/>
      <c r="AA341" s="159"/>
      <c r="AB341" s="159"/>
      <c r="AC341" s="159"/>
      <c r="AD341" s="159"/>
      <c r="AE341" s="159"/>
    </row>
    <row r="342" spans="1:31" s="67" customFormat="1" x14ac:dyDescent="0.25">
      <c r="A342" s="159"/>
      <c r="B342" s="159" t="s">
        <v>620</v>
      </c>
      <c r="C342" s="173">
        <v>36939171</v>
      </c>
      <c r="D342" s="173">
        <v>157689805.78999996</v>
      </c>
      <c r="E342" s="173">
        <v>17940429.329999998</v>
      </c>
      <c r="F342" s="173">
        <v>41397507.729999997</v>
      </c>
      <c r="G342" s="173">
        <v>44388324.759999998</v>
      </c>
      <c r="H342" s="173">
        <v>8502241.4399999995</v>
      </c>
      <c r="I342" s="173">
        <v>7537179.5499999998</v>
      </c>
      <c r="J342" s="173">
        <v>4542348.62</v>
      </c>
      <c r="K342" s="173">
        <v>633445.32999999996</v>
      </c>
      <c r="L342" s="173">
        <v>22512512.789999999</v>
      </c>
      <c r="M342" s="173">
        <v>437725.33</v>
      </c>
      <c r="N342" s="173">
        <v>208333.33</v>
      </c>
      <c r="O342" s="173">
        <v>2438576.5699999998</v>
      </c>
      <c r="P342" s="173">
        <v>2035238.41</v>
      </c>
      <c r="Q342" s="173">
        <f t="shared" si="5"/>
        <v>152573863.19</v>
      </c>
      <c r="R342"/>
      <c r="S342" s="159"/>
      <c r="T342" s="159"/>
      <c r="U342" s="159"/>
      <c r="V342" s="159"/>
      <c r="W342" s="159"/>
      <c r="X342" s="159"/>
      <c r="Y342" s="159"/>
      <c r="Z342" s="159"/>
      <c r="AA342" s="159"/>
      <c r="AB342" s="159"/>
      <c r="AC342" s="159"/>
      <c r="AD342" s="159"/>
      <c r="AE342" s="159"/>
    </row>
    <row r="343" spans="1:31" x14ac:dyDescent="0.25">
      <c r="A343" s="171"/>
      <c r="B343" s="171" t="s">
        <v>621</v>
      </c>
      <c r="C343" s="172">
        <v>1274856611</v>
      </c>
      <c r="D343" s="172">
        <v>2443104549.1500001</v>
      </c>
      <c r="E343" s="172">
        <v>41161621.719999999</v>
      </c>
      <c r="F343" s="172">
        <v>151689390.44999999</v>
      </c>
      <c r="G343" s="172">
        <v>98178303.950000003</v>
      </c>
      <c r="H343" s="172">
        <v>238336802.81999999</v>
      </c>
      <c r="I343" s="172">
        <v>84302404.030000001</v>
      </c>
      <c r="J343" s="172">
        <v>239300863.53</v>
      </c>
      <c r="K343" s="172">
        <v>304185405.39999998</v>
      </c>
      <c r="L343" s="172">
        <v>512346214.63</v>
      </c>
      <c r="M343" s="172">
        <v>249709573.68000001</v>
      </c>
      <c r="N343" s="172">
        <v>111946687.70999999</v>
      </c>
      <c r="O343" s="172">
        <v>152451226.05000001</v>
      </c>
      <c r="P343" s="172">
        <v>251250616.43000001</v>
      </c>
      <c r="Q343" s="172">
        <f t="shared" si="5"/>
        <v>2434859110.4000001</v>
      </c>
      <c r="S343" s="159"/>
      <c r="T343" s="159"/>
      <c r="U343" s="159"/>
      <c r="V343" s="159"/>
      <c r="W343" s="159"/>
      <c r="X343" s="159"/>
      <c r="Y343" s="159"/>
      <c r="Z343" s="159"/>
      <c r="AA343" s="159"/>
      <c r="AB343" s="159"/>
      <c r="AC343" s="159"/>
      <c r="AD343" s="159"/>
      <c r="AE343" s="159"/>
    </row>
    <row r="344" spans="1:31" s="67" customFormat="1" x14ac:dyDescent="0.25">
      <c r="A344" s="159"/>
      <c r="B344" s="159" t="s">
        <v>622</v>
      </c>
      <c r="C344" s="173">
        <v>1274856611</v>
      </c>
      <c r="D344" s="173">
        <v>2443104549.1500001</v>
      </c>
      <c r="E344" s="173">
        <v>41161621.719999999</v>
      </c>
      <c r="F344" s="173">
        <v>151689390.44999999</v>
      </c>
      <c r="G344" s="173">
        <v>98178303.950000003</v>
      </c>
      <c r="H344" s="173">
        <v>238336802.81999999</v>
      </c>
      <c r="I344" s="173">
        <v>84302404.030000001</v>
      </c>
      <c r="J344" s="173">
        <v>239300863.53</v>
      </c>
      <c r="K344" s="173">
        <v>304185405.39999998</v>
      </c>
      <c r="L344" s="173">
        <v>512346214.63</v>
      </c>
      <c r="M344" s="173">
        <v>249709573.68000001</v>
      </c>
      <c r="N344" s="173">
        <v>111946687.70999999</v>
      </c>
      <c r="O344" s="173">
        <v>152451226.05000001</v>
      </c>
      <c r="P344" s="173">
        <v>251250616.43000001</v>
      </c>
      <c r="Q344" s="173">
        <f t="shared" si="5"/>
        <v>2434859110.4000001</v>
      </c>
      <c r="R344"/>
      <c r="S344" s="159"/>
      <c r="T344" s="159"/>
      <c r="U344" s="159"/>
      <c r="V344" s="159"/>
      <c r="W344" s="159"/>
      <c r="X344" s="159"/>
      <c r="Y344" s="159"/>
      <c r="Z344" s="159"/>
      <c r="AA344" s="159"/>
      <c r="AB344" s="159"/>
      <c r="AC344" s="159"/>
      <c r="AD344" s="159"/>
      <c r="AE344" s="159"/>
    </row>
    <row r="345" spans="1:31" x14ac:dyDescent="0.25">
      <c r="A345" s="171"/>
      <c r="B345" s="171" t="s">
        <v>623</v>
      </c>
      <c r="C345" s="172">
        <v>415461474</v>
      </c>
      <c r="D345" s="172">
        <v>64014910.269999981</v>
      </c>
      <c r="E345" s="172">
        <v>51635.67</v>
      </c>
      <c r="F345" s="172">
        <v>47516.67</v>
      </c>
      <c r="G345" s="172">
        <v>4047516.67</v>
      </c>
      <c r="H345" s="172">
        <v>173387.27</v>
      </c>
      <c r="I345" s="172">
        <v>16147267.99</v>
      </c>
      <c r="J345" s="172">
        <v>2047516.67</v>
      </c>
      <c r="K345" s="172">
        <v>256101.86</v>
      </c>
      <c r="L345" s="172">
        <v>112304.57</v>
      </c>
      <c r="M345" s="172">
        <v>2663651.46</v>
      </c>
      <c r="N345" s="172">
        <v>290132.53999999998</v>
      </c>
      <c r="O345" s="172">
        <v>4967822.18</v>
      </c>
      <c r="P345" s="172">
        <v>14943587.539999999</v>
      </c>
      <c r="Q345" s="172">
        <f t="shared" si="5"/>
        <v>45748441.089999996</v>
      </c>
      <c r="S345" s="159"/>
      <c r="T345" s="159"/>
      <c r="U345" s="159"/>
      <c r="V345" s="159"/>
      <c r="W345" s="159"/>
      <c r="X345" s="159"/>
      <c r="Y345" s="159"/>
      <c r="Z345" s="159"/>
      <c r="AA345" s="159"/>
      <c r="AB345" s="159"/>
      <c r="AC345" s="159"/>
      <c r="AD345" s="159"/>
      <c r="AE345" s="159"/>
    </row>
    <row r="346" spans="1:31" s="67" customFormat="1" x14ac:dyDescent="0.25">
      <c r="A346" s="159"/>
      <c r="B346" s="159" t="s">
        <v>624</v>
      </c>
      <c r="C346" s="173">
        <v>415461474</v>
      </c>
      <c r="D346" s="173">
        <v>64014910.269999981</v>
      </c>
      <c r="E346" s="173">
        <v>51635.67</v>
      </c>
      <c r="F346" s="173">
        <v>47516.67</v>
      </c>
      <c r="G346" s="173">
        <v>4047516.67</v>
      </c>
      <c r="H346" s="173">
        <v>173387.27</v>
      </c>
      <c r="I346" s="173">
        <v>16147267.99</v>
      </c>
      <c r="J346" s="173">
        <v>2047516.67</v>
      </c>
      <c r="K346" s="173">
        <v>256101.86</v>
      </c>
      <c r="L346" s="173">
        <v>112304.57</v>
      </c>
      <c r="M346" s="173">
        <v>2663651.46</v>
      </c>
      <c r="N346" s="173">
        <v>290132.53999999998</v>
      </c>
      <c r="O346" s="173">
        <v>4967822.18</v>
      </c>
      <c r="P346" s="173">
        <v>14943587.539999999</v>
      </c>
      <c r="Q346" s="173">
        <f t="shared" si="5"/>
        <v>45748441.089999996</v>
      </c>
      <c r="R346"/>
      <c r="S346" s="159"/>
      <c r="T346" s="159"/>
      <c r="U346" s="159"/>
      <c r="V346" s="159"/>
      <c r="W346" s="159"/>
      <c r="X346" s="159"/>
      <c r="Y346" s="159"/>
      <c r="Z346" s="159"/>
      <c r="AA346" s="159"/>
      <c r="AB346" s="159"/>
      <c r="AC346" s="159"/>
      <c r="AD346" s="159"/>
      <c r="AE346" s="159"/>
    </row>
    <row r="347" spans="1:31" x14ac:dyDescent="0.25">
      <c r="A347" s="171"/>
      <c r="B347" s="171" t="s">
        <v>625</v>
      </c>
      <c r="C347" s="172">
        <v>83743249</v>
      </c>
      <c r="D347" s="172">
        <v>148025251.23000014</v>
      </c>
      <c r="E347" s="172">
        <v>578979.74</v>
      </c>
      <c r="F347" s="172">
        <v>3473556.5</v>
      </c>
      <c r="G347" s="172">
        <v>2139640.8199999998</v>
      </c>
      <c r="H347" s="172">
        <v>3076134.9</v>
      </c>
      <c r="I347" s="172">
        <v>3511689.59</v>
      </c>
      <c r="J347" s="172">
        <v>6520150.3300000001</v>
      </c>
      <c r="K347" s="172">
        <v>4256741.1100000003</v>
      </c>
      <c r="L347" s="172">
        <v>2975028.96</v>
      </c>
      <c r="M347" s="172">
        <v>4252903.18</v>
      </c>
      <c r="N347" s="172">
        <v>8965694.9000000004</v>
      </c>
      <c r="O347" s="172">
        <v>21846914.399999999</v>
      </c>
      <c r="P347" s="172">
        <v>42981755.07</v>
      </c>
      <c r="Q347" s="172">
        <f t="shared" si="5"/>
        <v>104579189.5</v>
      </c>
      <c r="S347" s="159"/>
      <c r="T347" s="159"/>
      <c r="U347" s="159"/>
      <c r="V347" s="159"/>
      <c r="W347" s="159"/>
      <c r="X347" s="159"/>
      <c r="Y347" s="159"/>
      <c r="Z347" s="159"/>
      <c r="AA347" s="159"/>
      <c r="AB347" s="159"/>
      <c r="AC347" s="159"/>
      <c r="AD347" s="159"/>
      <c r="AE347" s="159"/>
    </row>
    <row r="348" spans="1:31" s="67" customFormat="1" x14ac:dyDescent="0.25">
      <c r="A348" s="159"/>
      <c r="B348" s="159" t="s">
        <v>626</v>
      </c>
      <c r="C348" s="173">
        <v>83743249</v>
      </c>
      <c r="D348" s="173">
        <v>148025251.23000014</v>
      </c>
      <c r="E348" s="173">
        <v>578979.74</v>
      </c>
      <c r="F348" s="173">
        <v>3473556.5</v>
      </c>
      <c r="G348" s="173">
        <v>2139640.8199999998</v>
      </c>
      <c r="H348" s="173">
        <v>3076134.9</v>
      </c>
      <c r="I348" s="173">
        <v>3511689.59</v>
      </c>
      <c r="J348" s="173">
        <v>6520150.3300000001</v>
      </c>
      <c r="K348" s="173">
        <v>4256741.1100000003</v>
      </c>
      <c r="L348" s="173">
        <v>2975028.96</v>
      </c>
      <c r="M348" s="173">
        <v>4252903.18</v>
      </c>
      <c r="N348" s="173">
        <v>8965694.9000000004</v>
      </c>
      <c r="O348" s="173">
        <v>21846914.399999999</v>
      </c>
      <c r="P348" s="173">
        <v>42981755.07</v>
      </c>
      <c r="Q348" s="173">
        <f t="shared" si="5"/>
        <v>104579189.5</v>
      </c>
      <c r="R348"/>
      <c r="S348" s="159"/>
      <c r="T348" s="159"/>
      <c r="U348" s="159"/>
      <c r="V348" s="159"/>
      <c r="W348" s="159"/>
      <c r="X348" s="159"/>
      <c r="Y348" s="159"/>
      <c r="Z348" s="159"/>
      <c r="AA348" s="159"/>
      <c r="AB348" s="159"/>
      <c r="AC348" s="159"/>
      <c r="AD348" s="159"/>
      <c r="AE348" s="159"/>
    </row>
    <row r="349" spans="1:31" x14ac:dyDescent="0.25">
      <c r="A349" s="171"/>
      <c r="B349" s="171" t="s">
        <v>627</v>
      </c>
      <c r="C349" s="172">
        <v>335146644</v>
      </c>
      <c r="D349" s="172">
        <v>411210059.04000002</v>
      </c>
      <c r="E349" s="172">
        <v>2268381.5</v>
      </c>
      <c r="F349" s="172">
        <v>8231958.9699999997</v>
      </c>
      <c r="G349" s="172">
        <v>31788530.98</v>
      </c>
      <c r="H349" s="172">
        <v>20092617.960000001</v>
      </c>
      <c r="I349" s="172">
        <v>18555922.34</v>
      </c>
      <c r="J349" s="172">
        <v>15602597.140000001</v>
      </c>
      <c r="K349" s="172">
        <v>16603300.82</v>
      </c>
      <c r="L349" s="172">
        <v>10405834.859999999</v>
      </c>
      <c r="M349" s="172">
        <v>34598337.740000002</v>
      </c>
      <c r="N349" s="172">
        <v>25009382.41</v>
      </c>
      <c r="O349" s="172">
        <v>52202099.899999999</v>
      </c>
      <c r="P349" s="172">
        <v>164139973.15000001</v>
      </c>
      <c r="Q349" s="172">
        <f t="shared" si="5"/>
        <v>399498937.76999998</v>
      </c>
      <c r="S349" s="159"/>
      <c r="T349" s="159"/>
      <c r="U349" s="159"/>
      <c r="V349" s="159"/>
      <c r="W349" s="159"/>
      <c r="X349" s="159"/>
      <c r="Y349" s="159"/>
      <c r="Z349" s="159"/>
      <c r="AA349" s="159"/>
      <c r="AB349" s="159"/>
      <c r="AC349" s="159"/>
      <c r="AD349" s="159"/>
      <c r="AE349" s="159"/>
    </row>
    <row r="350" spans="1:31" s="67" customFormat="1" x14ac:dyDescent="0.25">
      <c r="A350" s="159"/>
      <c r="B350" s="159" t="s">
        <v>628</v>
      </c>
      <c r="C350" s="173">
        <v>335146644</v>
      </c>
      <c r="D350" s="173">
        <v>411210059.04000002</v>
      </c>
      <c r="E350" s="173">
        <v>2268381.5</v>
      </c>
      <c r="F350" s="173">
        <v>8231958.9699999997</v>
      </c>
      <c r="G350" s="173">
        <v>31788530.98</v>
      </c>
      <c r="H350" s="173">
        <v>20092617.960000001</v>
      </c>
      <c r="I350" s="173">
        <v>18555922.34</v>
      </c>
      <c r="J350" s="173">
        <v>15602597.140000001</v>
      </c>
      <c r="K350" s="173">
        <v>16603300.82</v>
      </c>
      <c r="L350" s="173">
        <v>10405834.859999999</v>
      </c>
      <c r="M350" s="173">
        <v>34598337.740000002</v>
      </c>
      <c r="N350" s="173">
        <v>25009382.41</v>
      </c>
      <c r="O350" s="173">
        <v>52202099.899999999</v>
      </c>
      <c r="P350" s="173">
        <v>164139973.15000001</v>
      </c>
      <c r="Q350" s="173">
        <f t="shared" si="5"/>
        <v>399498937.76999998</v>
      </c>
      <c r="R350"/>
      <c r="S350" s="159"/>
      <c r="T350" s="159"/>
      <c r="U350" s="159"/>
      <c r="V350" s="159"/>
      <c r="W350" s="159"/>
      <c r="X350" s="159"/>
      <c r="Y350" s="159"/>
      <c r="Z350" s="159"/>
      <c r="AA350" s="159"/>
      <c r="AB350" s="159"/>
      <c r="AC350" s="159"/>
      <c r="AD350" s="159"/>
      <c r="AE350" s="159"/>
    </row>
    <row r="351" spans="1:31" x14ac:dyDescent="0.25">
      <c r="A351" s="171"/>
      <c r="B351" s="171" t="s">
        <v>629</v>
      </c>
      <c r="C351" s="172">
        <v>2203764</v>
      </c>
      <c r="D351" s="172">
        <v>1777139.1</v>
      </c>
      <c r="E351" s="172">
        <v>1667</v>
      </c>
      <c r="F351" s="172">
        <v>1667</v>
      </c>
      <c r="G351" s="172">
        <v>296667</v>
      </c>
      <c r="H351" s="172">
        <v>1667</v>
      </c>
      <c r="I351" s="172">
        <v>1667</v>
      </c>
      <c r="J351" s="172">
        <v>1667</v>
      </c>
      <c r="K351" s="172">
        <v>15042</v>
      </c>
      <c r="L351" s="172">
        <v>1667</v>
      </c>
      <c r="M351" s="172">
        <v>1667</v>
      </c>
      <c r="N351" s="172">
        <v>1667</v>
      </c>
      <c r="O351" s="172">
        <v>1665</v>
      </c>
      <c r="P351" s="172">
        <v>461665</v>
      </c>
      <c r="Q351" s="172">
        <f t="shared" si="5"/>
        <v>788375</v>
      </c>
      <c r="S351" s="159"/>
      <c r="T351" s="159"/>
      <c r="U351" s="159"/>
      <c r="V351" s="159"/>
      <c r="W351" s="159"/>
      <c r="X351" s="159"/>
      <c r="Y351" s="159"/>
      <c r="Z351" s="159"/>
      <c r="AA351" s="159"/>
      <c r="AB351" s="159"/>
      <c r="AC351" s="159"/>
      <c r="AD351" s="159"/>
      <c r="AE351" s="159"/>
    </row>
    <row r="352" spans="1:31" s="67" customFormat="1" x14ac:dyDescent="0.25">
      <c r="A352" s="159"/>
      <c r="B352" s="159" t="s">
        <v>630</v>
      </c>
      <c r="C352" s="173">
        <v>2203764</v>
      </c>
      <c r="D352" s="173">
        <v>1777139.1</v>
      </c>
      <c r="E352" s="173">
        <v>1667</v>
      </c>
      <c r="F352" s="173">
        <v>1667</v>
      </c>
      <c r="G352" s="173">
        <v>296667</v>
      </c>
      <c r="H352" s="173">
        <v>1667</v>
      </c>
      <c r="I352" s="173">
        <v>1667</v>
      </c>
      <c r="J352" s="173">
        <v>1667</v>
      </c>
      <c r="K352" s="173">
        <v>15042</v>
      </c>
      <c r="L352" s="173">
        <v>1667</v>
      </c>
      <c r="M352" s="173">
        <v>1667</v>
      </c>
      <c r="N352" s="173">
        <v>1667</v>
      </c>
      <c r="O352" s="173">
        <v>1665</v>
      </c>
      <c r="P352" s="173">
        <v>461665</v>
      </c>
      <c r="Q352" s="173">
        <f t="shared" si="5"/>
        <v>788375</v>
      </c>
      <c r="R352"/>
      <c r="S352" s="159"/>
      <c r="T352" s="159"/>
      <c r="U352" s="159"/>
      <c r="V352" s="159"/>
      <c r="W352" s="159"/>
      <c r="X352" s="159"/>
      <c r="Y352" s="159"/>
      <c r="Z352" s="159"/>
      <c r="AA352" s="159"/>
      <c r="AB352" s="159"/>
      <c r="AC352" s="159"/>
      <c r="AD352" s="159"/>
      <c r="AE352" s="159"/>
    </row>
    <row r="353" spans="1:31" x14ac:dyDescent="0.25">
      <c r="A353" s="159"/>
      <c r="B353" s="171" t="s">
        <v>631</v>
      </c>
      <c r="C353" s="172">
        <v>302082276</v>
      </c>
      <c r="D353" s="172">
        <v>240962383.05999997</v>
      </c>
      <c r="E353" s="172">
        <v>398073.58</v>
      </c>
      <c r="F353" s="172">
        <v>524584.18999999994</v>
      </c>
      <c r="G353" s="172">
        <v>6641531.5199999996</v>
      </c>
      <c r="H353" s="172">
        <v>20175740.149999999</v>
      </c>
      <c r="I353" s="172">
        <v>18218384.289999999</v>
      </c>
      <c r="J353" s="172">
        <v>10388593.560000001</v>
      </c>
      <c r="K353" s="172">
        <v>7100186.2599999998</v>
      </c>
      <c r="L353" s="172">
        <v>6528536.3600000003</v>
      </c>
      <c r="M353" s="172">
        <v>16324278.57</v>
      </c>
      <c r="N353" s="172">
        <v>14628848.960000001</v>
      </c>
      <c r="O353" s="172">
        <v>17513520.879999999</v>
      </c>
      <c r="P353" s="172">
        <v>101907552.88</v>
      </c>
      <c r="Q353" s="172">
        <f t="shared" si="5"/>
        <v>220349831.19999999</v>
      </c>
      <c r="S353" s="159"/>
      <c r="T353" s="159"/>
      <c r="U353" s="159"/>
      <c r="V353" s="159"/>
      <c r="W353" s="159"/>
      <c r="X353" s="159"/>
      <c r="Y353" s="159"/>
      <c r="Z353" s="159"/>
      <c r="AA353" s="159"/>
      <c r="AB353" s="159"/>
      <c r="AC353" s="159"/>
      <c r="AD353" s="159"/>
      <c r="AE353" s="159"/>
    </row>
    <row r="354" spans="1:31" x14ac:dyDescent="0.25">
      <c r="A354" s="171"/>
      <c r="B354" s="159" t="s">
        <v>632</v>
      </c>
      <c r="C354" s="173">
        <v>279478103</v>
      </c>
      <c r="D354" s="173">
        <v>224730746.82999998</v>
      </c>
      <c r="E354" s="173">
        <v>398073.58</v>
      </c>
      <c r="F354" s="173">
        <v>523733.41</v>
      </c>
      <c r="G354" s="173">
        <v>6492045.7000000002</v>
      </c>
      <c r="H354" s="173">
        <v>18380948.82</v>
      </c>
      <c r="I354" s="173">
        <v>17822325.399999999</v>
      </c>
      <c r="J354" s="173">
        <v>9861219.4600000009</v>
      </c>
      <c r="K354" s="173">
        <v>6560680.2300000004</v>
      </c>
      <c r="L354" s="173">
        <v>6338196.6100000003</v>
      </c>
      <c r="M354" s="173">
        <v>15259437.9</v>
      </c>
      <c r="N354" s="173">
        <v>14439998.67</v>
      </c>
      <c r="O354" s="173">
        <v>16377203.65</v>
      </c>
      <c r="P354" s="173">
        <v>99450622.329999998</v>
      </c>
      <c r="Q354" s="173">
        <f t="shared" si="5"/>
        <v>211904485.75999999</v>
      </c>
      <c r="S354" s="159"/>
      <c r="T354" s="159"/>
      <c r="U354" s="159"/>
      <c r="V354" s="159"/>
      <c r="W354" s="159"/>
      <c r="X354" s="159"/>
      <c r="Y354" s="159"/>
      <c r="Z354" s="159"/>
      <c r="AA354" s="159"/>
      <c r="AB354" s="159"/>
      <c r="AC354" s="159"/>
      <c r="AD354" s="159"/>
      <c r="AE354" s="159"/>
    </row>
    <row r="355" spans="1:31" s="67" customFormat="1" x14ac:dyDescent="0.25">
      <c r="A355" s="159"/>
      <c r="B355" s="159" t="s">
        <v>633</v>
      </c>
      <c r="C355" s="173">
        <v>22604173</v>
      </c>
      <c r="D355" s="173">
        <v>16231636.230000002</v>
      </c>
      <c r="E355" s="173">
        <v>0</v>
      </c>
      <c r="F355" s="173">
        <v>850.78</v>
      </c>
      <c r="G355" s="173">
        <v>149485.82</v>
      </c>
      <c r="H355" s="173">
        <v>1794791.33</v>
      </c>
      <c r="I355" s="173">
        <v>396058.89</v>
      </c>
      <c r="J355" s="173">
        <v>527374.1</v>
      </c>
      <c r="K355" s="173">
        <v>539506.03</v>
      </c>
      <c r="L355" s="173">
        <v>190339.75</v>
      </c>
      <c r="M355" s="173">
        <v>1064840.67</v>
      </c>
      <c r="N355" s="173">
        <v>188850.29</v>
      </c>
      <c r="O355" s="173">
        <v>1136317.23</v>
      </c>
      <c r="P355" s="173">
        <v>2456930.5499999998</v>
      </c>
      <c r="Q355" s="173">
        <f t="shared" si="5"/>
        <v>8445345.4400000013</v>
      </c>
      <c r="R355"/>
      <c r="S355" s="159"/>
      <c r="T355" s="159"/>
      <c r="U355" s="159"/>
      <c r="V355" s="159"/>
      <c r="W355" s="159"/>
      <c r="X355" s="159"/>
      <c r="Y355" s="159"/>
      <c r="Z355" s="159"/>
      <c r="AA355" s="159"/>
      <c r="AB355" s="159"/>
      <c r="AC355" s="159"/>
      <c r="AD355" s="159"/>
      <c r="AE355" s="159"/>
    </row>
    <row r="356" spans="1:31" x14ac:dyDescent="0.25">
      <c r="A356" s="159"/>
      <c r="B356" s="171" t="s">
        <v>634</v>
      </c>
      <c r="C356" s="172">
        <v>5594279452</v>
      </c>
      <c r="D356" s="172">
        <v>967404427.34000015</v>
      </c>
      <c r="E356" s="172">
        <v>3098140.32</v>
      </c>
      <c r="F356" s="172">
        <v>20950329.289999999</v>
      </c>
      <c r="G356" s="172">
        <v>47483336.670000002</v>
      </c>
      <c r="H356" s="172">
        <v>30762534.629999999</v>
      </c>
      <c r="I356" s="172">
        <v>32453055.739999998</v>
      </c>
      <c r="J356" s="172">
        <v>50739230</v>
      </c>
      <c r="K356" s="172">
        <v>28693701.510000002</v>
      </c>
      <c r="L356" s="172">
        <v>32578420.550000001</v>
      </c>
      <c r="M356" s="172">
        <v>40165515.82</v>
      </c>
      <c r="N356" s="172">
        <v>29508938.77</v>
      </c>
      <c r="O356" s="172">
        <v>123769532.48999999</v>
      </c>
      <c r="P356" s="172">
        <v>336990521.81</v>
      </c>
      <c r="Q356" s="172">
        <f t="shared" si="5"/>
        <v>777193257.60000002</v>
      </c>
      <c r="S356" s="159"/>
      <c r="T356" s="159"/>
      <c r="U356" s="159"/>
      <c r="V356" s="159"/>
      <c r="W356" s="159"/>
      <c r="X356" s="159"/>
      <c r="Y356" s="159"/>
      <c r="Z356" s="159"/>
      <c r="AA356" s="159"/>
      <c r="AB356" s="159"/>
      <c r="AC356" s="159"/>
      <c r="AD356" s="159"/>
      <c r="AE356" s="159"/>
    </row>
    <row r="357" spans="1:31" x14ac:dyDescent="0.25">
      <c r="A357" s="159"/>
      <c r="B357" s="159" t="s">
        <v>635</v>
      </c>
      <c r="C357" s="173">
        <v>4650243514</v>
      </c>
      <c r="D357" s="173">
        <v>572499013.08000016</v>
      </c>
      <c r="E357" s="173">
        <v>2095223.83</v>
      </c>
      <c r="F357" s="173">
        <v>13615443.560000001</v>
      </c>
      <c r="G357" s="173">
        <v>34799890.590000004</v>
      </c>
      <c r="H357" s="173">
        <v>18810328.780000001</v>
      </c>
      <c r="I357" s="173">
        <v>21240153.43</v>
      </c>
      <c r="J357" s="173">
        <v>41202039.93</v>
      </c>
      <c r="K357" s="173">
        <v>8313932.4299999997</v>
      </c>
      <c r="L357" s="173">
        <v>10347248.33</v>
      </c>
      <c r="M357" s="173">
        <v>20840957.039999999</v>
      </c>
      <c r="N357" s="173">
        <v>13887860.119999999</v>
      </c>
      <c r="O357" s="173">
        <v>104341957.06999999</v>
      </c>
      <c r="P357" s="173">
        <v>130308738.64</v>
      </c>
      <c r="Q357" s="173">
        <f t="shared" si="5"/>
        <v>419803773.75</v>
      </c>
      <c r="S357" s="159"/>
      <c r="T357" s="159"/>
      <c r="U357" s="159"/>
      <c r="V357" s="159"/>
      <c r="W357" s="159"/>
      <c r="X357" s="159"/>
      <c r="Y357" s="159"/>
      <c r="Z357" s="159"/>
      <c r="AA357" s="159"/>
      <c r="AB357" s="159"/>
      <c r="AC357" s="159"/>
      <c r="AD357" s="159"/>
      <c r="AE357" s="159"/>
    </row>
    <row r="358" spans="1:31" x14ac:dyDescent="0.25">
      <c r="A358" s="159"/>
      <c r="B358" s="159" t="s">
        <v>636</v>
      </c>
      <c r="C358" s="173">
        <v>677687166</v>
      </c>
      <c r="D358" s="173">
        <v>88739329.75000003</v>
      </c>
      <c r="E358" s="173">
        <v>666667</v>
      </c>
      <c r="F358" s="173">
        <v>666667</v>
      </c>
      <c r="G358" s="173">
        <v>666667</v>
      </c>
      <c r="H358" s="173">
        <v>666667</v>
      </c>
      <c r="I358" s="173">
        <v>666667</v>
      </c>
      <c r="J358" s="173">
        <v>666667</v>
      </c>
      <c r="K358" s="173">
        <v>10666667</v>
      </c>
      <c r="L358" s="173">
        <v>666667</v>
      </c>
      <c r="M358" s="173">
        <v>3550000</v>
      </c>
      <c r="N358" s="173">
        <v>6450000</v>
      </c>
      <c r="O358" s="173">
        <v>0</v>
      </c>
      <c r="P358" s="173">
        <v>43266866.670000002</v>
      </c>
      <c r="Q358" s="173">
        <f t="shared" si="5"/>
        <v>68600202.670000002</v>
      </c>
      <c r="S358" s="159"/>
      <c r="T358" s="159"/>
      <c r="U358" s="159"/>
      <c r="V358" s="159"/>
      <c r="W358" s="159"/>
      <c r="X358" s="159"/>
      <c r="Y358" s="159"/>
      <c r="Z358" s="159"/>
      <c r="AA358" s="159"/>
      <c r="AB358" s="159"/>
      <c r="AC358" s="159"/>
      <c r="AD358" s="159"/>
      <c r="AE358" s="159"/>
    </row>
    <row r="359" spans="1:31" x14ac:dyDescent="0.25">
      <c r="A359" s="159"/>
      <c r="B359" s="159" t="s">
        <v>637</v>
      </c>
      <c r="C359" s="173">
        <v>7001200</v>
      </c>
      <c r="D359" s="173">
        <v>100364.66999999993</v>
      </c>
      <c r="E359" s="173">
        <v>0</v>
      </c>
      <c r="F359" s="173">
        <v>0</v>
      </c>
      <c r="G359" s="173">
        <v>0</v>
      </c>
      <c r="H359" s="173">
        <v>0</v>
      </c>
      <c r="I359" s="173">
        <v>0</v>
      </c>
      <c r="J359" s="173">
        <v>0</v>
      </c>
      <c r="K359" s="173">
        <v>0</v>
      </c>
      <c r="L359" s="173">
        <v>0</v>
      </c>
      <c r="M359" s="173">
        <v>0</v>
      </c>
      <c r="N359" s="173">
        <v>0</v>
      </c>
      <c r="O359" s="173">
        <v>0</v>
      </c>
      <c r="P359" s="173">
        <v>0</v>
      </c>
      <c r="Q359" s="173">
        <f t="shared" si="5"/>
        <v>0</v>
      </c>
      <c r="S359" s="159"/>
      <c r="T359" s="159"/>
      <c r="U359" s="159"/>
      <c r="V359" s="159"/>
      <c r="W359" s="159"/>
      <c r="X359" s="159"/>
      <c r="Y359" s="159"/>
      <c r="Z359" s="159"/>
      <c r="AA359" s="159"/>
      <c r="AB359" s="159"/>
      <c r="AC359" s="159"/>
      <c r="AD359" s="159"/>
      <c r="AE359" s="159"/>
    </row>
    <row r="360" spans="1:31" x14ac:dyDescent="0.25">
      <c r="A360" s="159"/>
      <c r="B360" s="159" t="s">
        <v>638</v>
      </c>
      <c r="C360" s="173">
        <v>75167921</v>
      </c>
      <c r="D360" s="173">
        <v>283662678.46000004</v>
      </c>
      <c r="E360" s="173">
        <v>336249.49</v>
      </c>
      <c r="F360" s="173">
        <v>6374426.7300000004</v>
      </c>
      <c r="G360" s="173">
        <v>11498219.880000001</v>
      </c>
      <c r="H360" s="173">
        <v>9834514.7899999991</v>
      </c>
      <c r="I360" s="173">
        <v>9527982.0800000001</v>
      </c>
      <c r="J360" s="173">
        <v>7967190.0999999996</v>
      </c>
      <c r="K360" s="173">
        <v>8608449.0299999993</v>
      </c>
      <c r="L360" s="173">
        <v>19895974.510000002</v>
      </c>
      <c r="M360" s="173">
        <v>15216843.060000001</v>
      </c>
      <c r="N360" s="173">
        <v>7797707.1500000004</v>
      </c>
      <c r="O360" s="173">
        <v>17869910.32</v>
      </c>
      <c r="P360" s="173">
        <v>159506458.69999999</v>
      </c>
      <c r="Q360" s="173">
        <f t="shared" si="5"/>
        <v>274433925.84000003</v>
      </c>
      <c r="S360" s="159"/>
      <c r="T360" s="159"/>
      <c r="U360" s="159"/>
      <c r="V360" s="159"/>
      <c r="W360" s="159"/>
      <c r="X360" s="159"/>
      <c r="Y360" s="159"/>
      <c r="Z360" s="159"/>
      <c r="AA360" s="159"/>
      <c r="AB360" s="159"/>
      <c r="AC360" s="159"/>
      <c r="AD360" s="159"/>
      <c r="AE360" s="159"/>
    </row>
    <row r="361" spans="1:31" x14ac:dyDescent="0.25">
      <c r="A361" s="171"/>
      <c r="B361" s="159" t="s">
        <v>639</v>
      </c>
      <c r="C361" s="173">
        <v>184179651</v>
      </c>
      <c r="D361" s="173">
        <v>22403041.380000006</v>
      </c>
      <c r="E361" s="173">
        <v>0</v>
      </c>
      <c r="F361" s="173">
        <v>293792</v>
      </c>
      <c r="G361" s="173">
        <v>518559.2</v>
      </c>
      <c r="H361" s="173">
        <v>1451024.06</v>
      </c>
      <c r="I361" s="173">
        <v>1018253.23</v>
      </c>
      <c r="J361" s="173">
        <v>903332.97</v>
      </c>
      <c r="K361" s="173">
        <v>1104653.05</v>
      </c>
      <c r="L361" s="173">
        <v>1668530.71</v>
      </c>
      <c r="M361" s="173">
        <v>557715.72</v>
      </c>
      <c r="N361" s="173">
        <v>1373371.5</v>
      </c>
      <c r="O361" s="173">
        <v>1557665.1</v>
      </c>
      <c r="P361" s="173">
        <v>3908457.8</v>
      </c>
      <c r="Q361" s="173">
        <f t="shared" si="5"/>
        <v>14355355.34</v>
      </c>
      <c r="S361" s="159"/>
      <c r="T361" s="159"/>
      <c r="U361" s="159"/>
      <c r="V361" s="159"/>
      <c r="W361" s="159"/>
      <c r="X361" s="159"/>
      <c r="Y361" s="159"/>
      <c r="Z361" s="159"/>
      <c r="AA361" s="159"/>
      <c r="AB361" s="159"/>
      <c r="AC361" s="159"/>
      <c r="AD361" s="159"/>
      <c r="AE361" s="159"/>
    </row>
    <row r="362" spans="1:31" s="67" customFormat="1" x14ac:dyDescent="0.25">
      <c r="A362" s="171"/>
      <c r="B362" s="169" t="s">
        <v>164</v>
      </c>
      <c r="C362" s="170">
        <v>269643360326</v>
      </c>
      <c r="D362" s="170">
        <v>359021535530.78998</v>
      </c>
      <c r="E362" s="170">
        <v>18785145173.919998</v>
      </c>
      <c r="F362" s="170">
        <v>24476613599.509998</v>
      </c>
      <c r="G362" s="170">
        <v>24214354552.32</v>
      </c>
      <c r="H362" s="170">
        <v>25375468934.209999</v>
      </c>
      <c r="I362" s="170">
        <v>22300336688.43</v>
      </c>
      <c r="J362" s="170">
        <v>23578675673.27</v>
      </c>
      <c r="K362" s="170">
        <v>19343797597.119999</v>
      </c>
      <c r="L362" s="170">
        <v>25763503660.490002</v>
      </c>
      <c r="M362" s="170">
        <v>29633523903.650002</v>
      </c>
      <c r="N362" s="170">
        <v>28324714410.360001</v>
      </c>
      <c r="O362" s="170">
        <v>39765946905.870003</v>
      </c>
      <c r="P362" s="170">
        <v>76864740409.699997</v>
      </c>
      <c r="Q362" s="170">
        <f t="shared" si="5"/>
        <v>358426821508.84998</v>
      </c>
      <c r="R362"/>
      <c r="S362" s="159"/>
      <c r="T362" s="159"/>
      <c r="U362" s="159"/>
      <c r="V362" s="159"/>
      <c r="W362" s="159"/>
      <c r="X362" s="159"/>
      <c r="Y362" s="159"/>
      <c r="Z362" s="159"/>
      <c r="AA362" s="159"/>
      <c r="AB362" s="159"/>
      <c r="AC362" s="159"/>
      <c r="AD362" s="159"/>
      <c r="AE362" s="159"/>
    </row>
    <row r="363" spans="1:31" s="67" customFormat="1" x14ac:dyDescent="0.25">
      <c r="A363" s="159"/>
      <c r="B363" s="171" t="s">
        <v>165</v>
      </c>
      <c r="C363" s="172">
        <v>86907316456</v>
      </c>
      <c r="D363" s="172">
        <v>130874467733.46999</v>
      </c>
      <c r="E363" s="172">
        <v>9334838196.5699997</v>
      </c>
      <c r="F363" s="172">
        <v>8763377732.1200008</v>
      </c>
      <c r="G363" s="172">
        <v>8087865926.6099997</v>
      </c>
      <c r="H363" s="172">
        <v>8576743587.79</v>
      </c>
      <c r="I363" s="172">
        <v>7142924380.6300001</v>
      </c>
      <c r="J363" s="172">
        <v>7211674143.4399996</v>
      </c>
      <c r="K363" s="172">
        <v>4573740287.3999996</v>
      </c>
      <c r="L363" s="172">
        <v>7509135319.2399998</v>
      </c>
      <c r="M363" s="172">
        <v>9212167989.1900005</v>
      </c>
      <c r="N363" s="172">
        <v>8404254027.3699999</v>
      </c>
      <c r="O363" s="172">
        <v>12336314736.450001</v>
      </c>
      <c r="P363" s="172">
        <v>39329999441.900002</v>
      </c>
      <c r="Q363" s="172">
        <f t="shared" si="5"/>
        <v>130483035768.70999</v>
      </c>
      <c r="R363"/>
      <c r="S363" s="159"/>
      <c r="T363" s="159"/>
      <c r="U363" s="159"/>
      <c r="V363" s="159"/>
      <c r="W363" s="159"/>
      <c r="X363" s="159"/>
      <c r="Y363" s="159"/>
      <c r="Z363" s="159"/>
      <c r="AA363" s="159"/>
      <c r="AB363" s="159"/>
      <c r="AC363" s="159"/>
      <c r="AD363" s="159"/>
      <c r="AE363" s="159"/>
    </row>
    <row r="364" spans="1:31" x14ac:dyDescent="0.25">
      <c r="A364" s="159"/>
      <c r="B364" s="171" t="s">
        <v>640</v>
      </c>
      <c r="C364" s="172">
        <v>45951048903</v>
      </c>
      <c r="D364" s="172">
        <v>47323379117.259995</v>
      </c>
      <c r="E364" s="172">
        <v>3514087794.27</v>
      </c>
      <c r="F364" s="172">
        <v>3559251909.21</v>
      </c>
      <c r="G364" s="172">
        <v>3538432308.5700002</v>
      </c>
      <c r="H364" s="172">
        <v>3524868692.9899998</v>
      </c>
      <c r="I364" s="172">
        <v>3629970711.9099998</v>
      </c>
      <c r="J364" s="172">
        <v>3529452303.2199998</v>
      </c>
      <c r="K364" s="172">
        <v>3683470713.8899999</v>
      </c>
      <c r="L364" s="172">
        <v>3650730114.5599999</v>
      </c>
      <c r="M364" s="172">
        <v>3693105481.8600001</v>
      </c>
      <c r="N364" s="172">
        <v>3714462526.6700001</v>
      </c>
      <c r="O364" s="172">
        <v>5329427369.0500002</v>
      </c>
      <c r="P364" s="172">
        <v>5909234398.6300001</v>
      </c>
      <c r="Q364" s="172">
        <f t="shared" si="5"/>
        <v>47276494324.830002</v>
      </c>
      <c r="S364" s="159"/>
      <c r="T364" s="159"/>
      <c r="U364" s="159"/>
      <c r="V364" s="159"/>
      <c r="W364" s="159"/>
      <c r="X364" s="159"/>
      <c r="Y364" s="159"/>
      <c r="Z364" s="159"/>
      <c r="AA364" s="159"/>
      <c r="AB364" s="159"/>
      <c r="AC364" s="159"/>
      <c r="AD364" s="159"/>
      <c r="AE364" s="159"/>
    </row>
    <row r="365" spans="1:31" x14ac:dyDescent="0.25">
      <c r="A365" s="159"/>
      <c r="B365" s="159" t="s">
        <v>641</v>
      </c>
      <c r="C365" s="173">
        <v>25708327825</v>
      </c>
      <c r="D365" s="173">
        <v>27354390979.709999</v>
      </c>
      <c r="E365" s="173">
        <v>2013422526.46</v>
      </c>
      <c r="F365" s="173">
        <v>2043591994.6900001</v>
      </c>
      <c r="G365" s="173">
        <v>2027515273.96</v>
      </c>
      <c r="H365" s="173">
        <v>2024362997.01</v>
      </c>
      <c r="I365" s="173">
        <v>2103644906.1199999</v>
      </c>
      <c r="J365" s="173">
        <v>2041813786</v>
      </c>
      <c r="K365" s="173">
        <v>2167417341.8099999</v>
      </c>
      <c r="L365" s="173">
        <v>2144088410.6900001</v>
      </c>
      <c r="M365" s="173">
        <v>2171194266.21</v>
      </c>
      <c r="N365" s="173">
        <v>2187104988.9899998</v>
      </c>
      <c r="O365" s="173">
        <v>2683684656.0799999</v>
      </c>
      <c r="P365" s="173">
        <v>3731071599.8099999</v>
      </c>
      <c r="Q365" s="173">
        <f t="shared" si="5"/>
        <v>27338912747.830006</v>
      </c>
      <c r="S365" s="159"/>
      <c r="T365" s="159"/>
      <c r="U365" s="159"/>
      <c r="V365" s="159"/>
      <c r="W365" s="159"/>
      <c r="X365" s="159"/>
      <c r="Y365" s="159"/>
      <c r="Z365" s="159"/>
      <c r="AA365" s="159"/>
      <c r="AB365" s="159"/>
      <c r="AC365" s="159"/>
      <c r="AD365" s="159"/>
      <c r="AE365" s="159"/>
    </row>
    <row r="366" spans="1:31" x14ac:dyDescent="0.25">
      <c r="A366" s="159"/>
      <c r="B366" s="159" t="s">
        <v>642</v>
      </c>
      <c r="C366" s="173">
        <v>12978284817</v>
      </c>
      <c r="D366" s="173">
        <v>12987092675.549999</v>
      </c>
      <c r="E366" s="173">
        <v>988937111.63</v>
      </c>
      <c r="F366" s="173">
        <v>986928011.10000002</v>
      </c>
      <c r="G366" s="173">
        <v>988082839.82000005</v>
      </c>
      <c r="H366" s="173">
        <v>985963743.75999999</v>
      </c>
      <c r="I366" s="173">
        <v>985345437.86000001</v>
      </c>
      <c r="J366" s="173">
        <v>985573915.25</v>
      </c>
      <c r="K366" s="173">
        <v>981716538.16999996</v>
      </c>
      <c r="L366" s="173">
        <v>979474500.13999999</v>
      </c>
      <c r="M366" s="173">
        <v>979670084.38</v>
      </c>
      <c r="N366" s="173">
        <v>979078985.09000003</v>
      </c>
      <c r="O366" s="173">
        <v>2067460304.29</v>
      </c>
      <c r="P366" s="173">
        <v>1078815218.9300001</v>
      </c>
      <c r="Q366" s="173">
        <f t="shared" si="5"/>
        <v>12987046690.420002</v>
      </c>
      <c r="S366" s="159"/>
      <c r="T366" s="159"/>
      <c r="U366" s="159"/>
      <c r="V366" s="159"/>
      <c r="W366" s="159"/>
      <c r="X366" s="159"/>
      <c r="Y366" s="159"/>
      <c r="Z366" s="159"/>
      <c r="AA366" s="159"/>
      <c r="AB366" s="159"/>
      <c r="AC366" s="159"/>
      <c r="AD366" s="159"/>
      <c r="AE366" s="159"/>
    </row>
    <row r="367" spans="1:31" x14ac:dyDescent="0.25">
      <c r="A367" s="159"/>
      <c r="B367" s="159" t="s">
        <v>643</v>
      </c>
      <c r="C367" s="173">
        <v>20000000</v>
      </c>
      <c r="D367" s="173">
        <v>20000000</v>
      </c>
      <c r="E367" s="173">
        <v>1666666.67</v>
      </c>
      <c r="F367" s="173">
        <v>1666666.67</v>
      </c>
      <c r="G367" s="173">
        <v>1666666.67</v>
      </c>
      <c r="H367" s="173">
        <v>1666666.67</v>
      </c>
      <c r="I367" s="173">
        <v>1666666.67</v>
      </c>
      <c r="J367" s="173">
        <v>1666666.67</v>
      </c>
      <c r="K367" s="173">
        <v>1666666.67</v>
      </c>
      <c r="L367" s="173">
        <v>1666666.67</v>
      </c>
      <c r="M367" s="173">
        <v>1666666.67</v>
      </c>
      <c r="N367" s="173">
        <v>1666666.67</v>
      </c>
      <c r="O367" s="173">
        <v>1666666.67</v>
      </c>
      <c r="P367" s="173">
        <v>1666666.63</v>
      </c>
      <c r="Q367" s="173">
        <f t="shared" si="5"/>
        <v>19999999.999999996</v>
      </c>
      <c r="S367" s="159"/>
      <c r="T367" s="159"/>
      <c r="U367" s="159"/>
      <c r="V367" s="159"/>
      <c r="W367" s="159"/>
      <c r="X367" s="159"/>
      <c r="Y367" s="159"/>
      <c r="Z367" s="159"/>
      <c r="AA367" s="159"/>
      <c r="AB367" s="159"/>
      <c r="AC367" s="159"/>
      <c r="AD367" s="159"/>
      <c r="AE367" s="159"/>
    </row>
    <row r="368" spans="1:31" x14ac:dyDescent="0.25">
      <c r="A368" s="159"/>
      <c r="B368" s="159" t="s">
        <v>644</v>
      </c>
      <c r="C368" s="173">
        <v>822050393</v>
      </c>
      <c r="D368" s="173">
        <v>9703569</v>
      </c>
      <c r="E368" s="173">
        <v>0</v>
      </c>
      <c r="F368" s="173">
        <v>0</v>
      </c>
      <c r="G368" s="173">
        <v>0</v>
      </c>
      <c r="H368" s="173">
        <v>0</v>
      </c>
      <c r="I368" s="173">
        <v>0</v>
      </c>
      <c r="J368" s="173">
        <v>0</v>
      </c>
      <c r="K368" s="173">
        <v>0</v>
      </c>
      <c r="L368" s="173">
        <v>0</v>
      </c>
      <c r="M368" s="173">
        <v>0</v>
      </c>
      <c r="N368" s="173">
        <v>0</v>
      </c>
      <c r="O368" s="173">
        <v>0</v>
      </c>
      <c r="P368" s="173">
        <v>0</v>
      </c>
      <c r="Q368" s="173">
        <f t="shared" si="5"/>
        <v>0</v>
      </c>
      <c r="S368" s="159"/>
      <c r="T368" s="159"/>
      <c r="U368" s="159"/>
      <c r="V368" s="159"/>
      <c r="W368" s="159"/>
      <c r="X368" s="159"/>
      <c r="Y368" s="159"/>
      <c r="Z368" s="159"/>
      <c r="AA368" s="159"/>
      <c r="AB368" s="159"/>
      <c r="AC368" s="159"/>
      <c r="AD368" s="159"/>
      <c r="AE368" s="159"/>
    </row>
    <row r="369" spans="1:31" x14ac:dyDescent="0.25">
      <c r="A369" s="171"/>
      <c r="B369" s="159" t="s">
        <v>645</v>
      </c>
      <c r="C369" s="173">
        <v>5822385868</v>
      </c>
      <c r="D369" s="173">
        <v>6117966393</v>
      </c>
      <c r="E369" s="173">
        <v>449041489.50999999</v>
      </c>
      <c r="F369" s="173">
        <v>466153236.75</v>
      </c>
      <c r="G369" s="173">
        <v>460201528.12</v>
      </c>
      <c r="H369" s="173">
        <v>451705285.55000001</v>
      </c>
      <c r="I369" s="173">
        <v>480801701.25999999</v>
      </c>
      <c r="J369" s="173">
        <v>451209935.30000001</v>
      </c>
      <c r="K369" s="173">
        <v>474530167.24000001</v>
      </c>
      <c r="L369" s="173">
        <v>466982537.06</v>
      </c>
      <c r="M369" s="173">
        <v>482020464.60000002</v>
      </c>
      <c r="N369" s="173">
        <v>487913885.92000002</v>
      </c>
      <c r="O369" s="173">
        <v>482637742.00999999</v>
      </c>
      <c r="P369" s="173">
        <v>943489413.25999999</v>
      </c>
      <c r="Q369" s="173">
        <f t="shared" si="5"/>
        <v>6096687386.5800009</v>
      </c>
      <c r="S369" s="159"/>
      <c r="T369" s="159"/>
      <c r="U369" s="159"/>
      <c r="V369" s="159"/>
      <c r="W369" s="159"/>
      <c r="X369" s="159"/>
      <c r="Y369" s="159"/>
      <c r="Z369" s="159"/>
      <c r="AA369" s="159"/>
      <c r="AB369" s="159"/>
      <c r="AC369" s="159"/>
      <c r="AD369" s="159"/>
      <c r="AE369" s="159"/>
    </row>
    <row r="370" spans="1:31" s="67" customFormat="1" x14ac:dyDescent="0.25">
      <c r="A370" s="159"/>
      <c r="B370" s="159" t="s">
        <v>646</v>
      </c>
      <c r="C370" s="173">
        <v>600000000</v>
      </c>
      <c r="D370" s="173">
        <v>834225500</v>
      </c>
      <c r="E370" s="173">
        <v>61020000</v>
      </c>
      <c r="F370" s="173">
        <v>60912000</v>
      </c>
      <c r="G370" s="173">
        <v>60966000</v>
      </c>
      <c r="H370" s="173">
        <v>61170000</v>
      </c>
      <c r="I370" s="173">
        <v>58512000</v>
      </c>
      <c r="J370" s="173">
        <v>49188000</v>
      </c>
      <c r="K370" s="173">
        <v>58140000</v>
      </c>
      <c r="L370" s="173">
        <v>58518000</v>
      </c>
      <c r="M370" s="173">
        <v>58554000</v>
      </c>
      <c r="N370" s="173">
        <v>58698000</v>
      </c>
      <c r="O370" s="173">
        <v>93978000</v>
      </c>
      <c r="P370" s="173">
        <v>154191500</v>
      </c>
      <c r="Q370" s="173">
        <f t="shared" si="5"/>
        <v>833847500</v>
      </c>
      <c r="R370"/>
      <c r="S370" s="159"/>
      <c r="T370" s="159"/>
      <c r="U370" s="159"/>
      <c r="V370" s="159"/>
      <c r="W370" s="159"/>
      <c r="X370" s="159"/>
      <c r="Y370" s="159"/>
      <c r="Z370" s="159"/>
      <c r="AA370" s="159"/>
      <c r="AB370" s="159"/>
      <c r="AC370" s="159"/>
      <c r="AD370" s="159"/>
      <c r="AE370" s="159"/>
    </row>
    <row r="371" spans="1:31" x14ac:dyDescent="0.25">
      <c r="A371" s="159"/>
      <c r="B371" s="171" t="s">
        <v>647</v>
      </c>
      <c r="C371" s="172">
        <v>26361193005</v>
      </c>
      <c r="D371" s="172">
        <v>45181091277.079994</v>
      </c>
      <c r="E371" s="172">
        <v>5755667294.6599998</v>
      </c>
      <c r="F371" s="172">
        <v>4827526875.8400002</v>
      </c>
      <c r="G371" s="172">
        <v>3858154260.0700002</v>
      </c>
      <c r="H371" s="172">
        <v>3835455814.5599999</v>
      </c>
      <c r="I371" s="172">
        <v>2972757847.3499999</v>
      </c>
      <c r="J371" s="172">
        <v>2992458689.6599998</v>
      </c>
      <c r="K371" s="172">
        <v>296905601.56999999</v>
      </c>
      <c r="L371" s="172">
        <v>2949227011.7600002</v>
      </c>
      <c r="M371" s="172">
        <v>4709178909.6899996</v>
      </c>
      <c r="N371" s="172">
        <v>2929716340.8400002</v>
      </c>
      <c r="O371" s="172">
        <v>5673283485.0900002</v>
      </c>
      <c r="P371" s="172">
        <v>4199021597.9200001</v>
      </c>
      <c r="Q371" s="172">
        <f t="shared" si="5"/>
        <v>44999353729.009995</v>
      </c>
      <c r="S371" s="159"/>
      <c r="T371" s="159"/>
      <c r="U371" s="159"/>
      <c r="V371" s="159"/>
      <c r="W371" s="159"/>
      <c r="X371" s="159"/>
      <c r="Y371" s="159"/>
      <c r="Z371" s="159"/>
      <c r="AA371" s="159"/>
      <c r="AB371" s="159"/>
      <c r="AC371" s="159"/>
      <c r="AD371" s="159"/>
      <c r="AE371" s="159"/>
    </row>
    <row r="372" spans="1:31" x14ac:dyDescent="0.25">
      <c r="A372" s="159"/>
      <c r="B372" s="159" t="s">
        <v>648</v>
      </c>
      <c r="C372" s="173">
        <v>25108239555</v>
      </c>
      <c r="D372" s="173">
        <v>40887556668.839996</v>
      </c>
      <c r="E372" s="173">
        <v>5195110129.3400002</v>
      </c>
      <c r="F372" s="173">
        <v>4278639680.3899999</v>
      </c>
      <c r="G372" s="173">
        <v>3385906828.4200001</v>
      </c>
      <c r="H372" s="173">
        <v>3398550078.5700002</v>
      </c>
      <c r="I372" s="173">
        <v>2754371099.5700002</v>
      </c>
      <c r="J372" s="173">
        <v>2906106776.2800002</v>
      </c>
      <c r="K372" s="173">
        <v>198072971.97</v>
      </c>
      <c r="L372" s="173">
        <v>2902080668.79</v>
      </c>
      <c r="M372" s="173">
        <v>4632164085.1599998</v>
      </c>
      <c r="N372" s="173">
        <v>2882280967.1300001</v>
      </c>
      <c r="O372" s="173">
        <v>4317925294.6199999</v>
      </c>
      <c r="P372" s="173">
        <v>4019617046.3099999</v>
      </c>
      <c r="Q372" s="173">
        <f t="shared" si="5"/>
        <v>40870825626.550003</v>
      </c>
      <c r="S372" s="159"/>
      <c r="T372" s="159"/>
      <c r="U372" s="159"/>
      <c r="V372" s="159"/>
      <c r="W372" s="159"/>
      <c r="X372" s="159"/>
      <c r="Y372" s="159"/>
      <c r="Z372" s="159"/>
      <c r="AA372" s="159"/>
      <c r="AB372" s="159"/>
      <c r="AC372" s="159"/>
      <c r="AD372" s="159"/>
      <c r="AE372" s="159"/>
    </row>
    <row r="373" spans="1:31" x14ac:dyDescent="0.25">
      <c r="A373" s="159"/>
      <c r="B373" s="159" t="s">
        <v>649</v>
      </c>
      <c r="C373" s="173">
        <v>611909450</v>
      </c>
      <c r="D373" s="173">
        <v>3887934608.2399993</v>
      </c>
      <c r="E373" s="173">
        <v>560557165.32000005</v>
      </c>
      <c r="F373" s="173">
        <v>548887195.45000005</v>
      </c>
      <c r="G373" s="173">
        <v>472247431.64999998</v>
      </c>
      <c r="H373" s="173">
        <v>376905735.99000001</v>
      </c>
      <c r="I373" s="173">
        <v>218386747.78</v>
      </c>
      <c r="J373" s="173">
        <v>86351913.379999995</v>
      </c>
      <c r="K373" s="173">
        <v>98832629.599999994</v>
      </c>
      <c r="L373" s="173">
        <v>47146342.969999999</v>
      </c>
      <c r="M373" s="173">
        <v>37014824.530000001</v>
      </c>
      <c r="N373" s="173">
        <v>47435373.710000001</v>
      </c>
      <c r="O373" s="173">
        <v>1065569517.97</v>
      </c>
      <c r="P373" s="173">
        <v>163604067.86000001</v>
      </c>
      <c r="Q373" s="173">
        <f t="shared" si="5"/>
        <v>3722938946.2100005</v>
      </c>
      <c r="S373" s="159"/>
      <c r="T373" s="159"/>
      <c r="U373" s="159"/>
      <c r="V373" s="159"/>
      <c r="W373" s="159"/>
      <c r="X373" s="159"/>
      <c r="Y373" s="159"/>
      <c r="Z373" s="159"/>
      <c r="AA373" s="159"/>
      <c r="AB373" s="159"/>
      <c r="AC373" s="159"/>
      <c r="AD373" s="159"/>
      <c r="AE373" s="159"/>
    </row>
    <row r="374" spans="1:31" x14ac:dyDescent="0.25">
      <c r="A374" s="171"/>
      <c r="B374" s="159" t="s">
        <v>650</v>
      </c>
      <c r="C374" s="173">
        <v>501344000</v>
      </c>
      <c r="D374" s="173">
        <v>300600000</v>
      </c>
      <c r="E374" s="173">
        <v>0</v>
      </c>
      <c r="F374" s="173">
        <v>0</v>
      </c>
      <c r="G374" s="173">
        <v>0</v>
      </c>
      <c r="H374" s="173">
        <v>0</v>
      </c>
      <c r="I374" s="173">
        <v>0</v>
      </c>
      <c r="J374" s="173">
        <v>0</v>
      </c>
      <c r="K374" s="173">
        <v>0</v>
      </c>
      <c r="L374" s="173">
        <v>0</v>
      </c>
      <c r="M374" s="173">
        <v>0</v>
      </c>
      <c r="N374" s="173">
        <v>0</v>
      </c>
      <c r="O374" s="173">
        <v>289788672.5</v>
      </c>
      <c r="P374" s="173">
        <v>10800483.75</v>
      </c>
      <c r="Q374" s="173">
        <f t="shared" si="5"/>
        <v>300589156.25</v>
      </c>
      <c r="S374" s="159"/>
      <c r="T374" s="159"/>
      <c r="U374" s="159"/>
      <c r="V374" s="159"/>
      <c r="W374" s="159"/>
      <c r="X374" s="159"/>
      <c r="Y374" s="159"/>
      <c r="Z374" s="159"/>
      <c r="AA374" s="159"/>
      <c r="AB374" s="159"/>
      <c r="AC374" s="159"/>
      <c r="AD374" s="159"/>
      <c r="AE374" s="159"/>
    </row>
    <row r="375" spans="1:31" s="67" customFormat="1" x14ac:dyDescent="0.25">
      <c r="A375" s="159"/>
      <c r="B375" s="159" t="s">
        <v>651</v>
      </c>
      <c r="C375" s="173">
        <v>139700000</v>
      </c>
      <c r="D375" s="173">
        <v>105000000</v>
      </c>
      <c r="E375" s="173">
        <v>0</v>
      </c>
      <c r="F375" s="173">
        <v>0</v>
      </c>
      <c r="G375" s="173">
        <v>0</v>
      </c>
      <c r="H375" s="173">
        <v>60000000</v>
      </c>
      <c r="I375" s="173">
        <v>0</v>
      </c>
      <c r="J375" s="173">
        <v>0</v>
      </c>
      <c r="K375" s="173">
        <v>0</v>
      </c>
      <c r="L375" s="173">
        <v>0</v>
      </c>
      <c r="M375" s="173">
        <v>40000000</v>
      </c>
      <c r="N375" s="173">
        <v>0</v>
      </c>
      <c r="O375" s="173">
        <v>0</v>
      </c>
      <c r="P375" s="173">
        <v>5000000</v>
      </c>
      <c r="Q375" s="173">
        <f t="shared" si="5"/>
        <v>105000000</v>
      </c>
      <c r="R375"/>
      <c r="S375" s="159"/>
      <c r="T375" s="159"/>
      <c r="U375" s="159"/>
      <c r="V375" s="159"/>
      <c r="W375" s="159"/>
      <c r="X375" s="159"/>
      <c r="Y375" s="159"/>
      <c r="Z375" s="159"/>
      <c r="AA375" s="159"/>
      <c r="AB375" s="159"/>
      <c r="AC375" s="159"/>
      <c r="AD375" s="159"/>
      <c r="AE375" s="159"/>
    </row>
    <row r="376" spans="1:31" x14ac:dyDescent="0.25">
      <c r="A376" s="171"/>
      <c r="B376" s="171" t="s">
        <v>652</v>
      </c>
      <c r="C376" s="172">
        <v>33878031</v>
      </c>
      <c r="D376" s="172">
        <v>56033120</v>
      </c>
      <c r="E376" s="172">
        <v>78333.67</v>
      </c>
      <c r="F376" s="172">
        <v>1378333.67</v>
      </c>
      <c r="G376" s="172">
        <v>230833.67</v>
      </c>
      <c r="H376" s="172">
        <v>1243333.67</v>
      </c>
      <c r="I376" s="172">
        <v>703333.67</v>
      </c>
      <c r="J376" s="172">
        <v>378333.67</v>
      </c>
      <c r="K376" s="172">
        <v>2818333.67</v>
      </c>
      <c r="L376" s="172">
        <v>38111733.670000002</v>
      </c>
      <c r="M376" s="172">
        <v>78333.67</v>
      </c>
      <c r="N376" s="172">
        <v>3878333.67</v>
      </c>
      <c r="O376" s="172">
        <v>256831.67</v>
      </c>
      <c r="P376" s="172">
        <v>5227051.67</v>
      </c>
      <c r="Q376" s="172">
        <f t="shared" si="5"/>
        <v>54383120.040000007</v>
      </c>
      <c r="S376" s="159"/>
      <c r="T376" s="159"/>
      <c r="U376" s="159"/>
      <c r="V376" s="159"/>
      <c r="W376" s="159"/>
      <c r="X376" s="159"/>
      <c r="Y376" s="159"/>
      <c r="Z376" s="159"/>
      <c r="AA376" s="159"/>
      <c r="AB376" s="159"/>
      <c r="AC376" s="159"/>
      <c r="AD376" s="159"/>
      <c r="AE376" s="159"/>
    </row>
    <row r="377" spans="1:31" s="67" customFormat="1" x14ac:dyDescent="0.25">
      <c r="A377" s="159"/>
      <c r="B377" s="159" t="s">
        <v>653</v>
      </c>
      <c r="C377" s="173">
        <v>33878031</v>
      </c>
      <c r="D377" s="173">
        <v>56033120</v>
      </c>
      <c r="E377" s="173">
        <v>78333.67</v>
      </c>
      <c r="F377" s="173">
        <v>1378333.67</v>
      </c>
      <c r="G377" s="173">
        <v>230833.67</v>
      </c>
      <c r="H377" s="173">
        <v>1243333.67</v>
      </c>
      <c r="I377" s="173">
        <v>703333.67</v>
      </c>
      <c r="J377" s="173">
        <v>378333.67</v>
      </c>
      <c r="K377" s="173">
        <v>2818333.67</v>
      </c>
      <c r="L377" s="173">
        <v>38111733.670000002</v>
      </c>
      <c r="M377" s="173">
        <v>78333.67</v>
      </c>
      <c r="N377" s="173">
        <v>3878333.67</v>
      </c>
      <c r="O377" s="173">
        <v>256831.67</v>
      </c>
      <c r="P377" s="173">
        <v>5227051.67</v>
      </c>
      <c r="Q377" s="173">
        <f t="shared" si="5"/>
        <v>54383120.040000007</v>
      </c>
      <c r="R377"/>
      <c r="S377" s="159"/>
      <c r="T377" s="159"/>
      <c r="U377" s="159"/>
      <c r="V377" s="159"/>
      <c r="W377" s="159"/>
      <c r="X377" s="159"/>
      <c r="Y377" s="159"/>
      <c r="Z377" s="159"/>
      <c r="AA377" s="159"/>
      <c r="AB377" s="159"/>
      <c r="AC377" s="159"/>
      <c r="AD377" s="159"/>
      <c r="AE377" s="159"/>
    </row>
    <row r="378" spans="1:31" x14ac:dyDescent="0.25">
      <c r="A378" s="159"/>
      <c r="B378" s="171" t="s">
        <v>654</v>
      </c>
      <c r="C378" s="172">
        <v>4439680431</v>
      </c>
      <c r="D378" s="172">
        <v>3529063529.5200005</v>
      </c>
      <c r="E378" s="172">
        <v>16539676.48</v>
      </c>
      <c r="F378" s="172">
        <v>66195403.689999998</v>
      </c>
      <c r="G378" s="172">
        <v>310023365.69</v>
      </c>
      <c r="H378" s="172">
        <v>290737280.06999999</v>
      </c>
      <c r="I378" s="172">
        <v>151145158.19999999</v>
      </c>
      <c r="J378" s="172">
        <v>227384770.36000001</v>
      </c>
      <c r="K378" s="172">
        <v>204349574.22</v>
      </c>
      <c r="L378" s="172">
        <v>359844225.81999999</v>
      </c>
      <c r="M378" s="172">
        <v>224133507.66999999</v>
      </c>
      <c r="N378" s="172">
        <v>445679544.48000002</v>
      </c>
      <c r="O378" s="172">
        <v>629169204.65999997</v>
      </c>
      <c r="P378" s="172">
        <v>580969283.16999996</v>
      </c>
      <c r="Q378" s="172">
        <f t="shared" si="5"/>
        <v>3506170994.5100002</v>
      </c>
      <c r="S378" s="159"/>
      <c r="T378" s="159"/>
      <c r="U378" s="159"/>
      <c r="V378" s="159"/>
      <c r="W378" s="159"/>
      <c r="X378" s="159"/>
      <c r="Y378" s="159"/>
      <c r="Z378" s="159"/>
      <c r="AA378" s="159"/>
      <c r="AB378" s="159"/>
      <c r="AC378" s="159"/>
      <c r="AD378" s="159"/>
      <c r="AE378" s="159"/>
    </row>
    <row r="379" spans="1:31" x14ac:dyDescent="0.25">
      <c r="A379" s="171"/>
      <c r="B379" s="159" t="s">
        <v>655</v>
      </c>
      <c r="C379" s="173">
        <v>3017362815</v>
      </c>
      <c r="D379" s="173">
        <v>2673811212.5100002</v>
      </c>
      <c r="E379" s="173">
        <v>9517309.4600000009</v>
      </c>
      <c r="F379" s="173">
        <v>60172345.979999997</v>
      </c>
      <c r="G379" s="173">
        <v>202402319.03999999</v>
      </c>
      <c r="H379" s="173">
        <v>207767921.16</v>
      </c>
      <c r="I379" s="173">
        <v>143769897.81999999</v>
      </c>
      <c r="J379" s="173">
        <v>167194407.81</v>
      </c>
      <c r="K379" s="173">
        <v>196487749.91999999</v>
      </c>
      <c r="L379" s="173">
        <v>265901137.53999999</v>
      </c>
      <c r="M379" s="173">
        <v>212630114.55000001</v>
      </c>
      <c r="N379" s="173">
        <v>367234922.22000003</v>
      </c>
      <c r="O379" s="173">
        <v>481395104.74000001</v>
      </c>
      <c r="P379" s="173">
        <v>339915736.63999999</v>
      </c>
      <c r="Q379" s="173">
        <f t="shared" si="5"/>
        <v>2654388966.8799996</v>
      </c>
      <c r="S379" s="159"/>
      <c r="T379" s="159"/>
      <c r="U379" s="159"/>
      <c r="V379" s="159"/>
      <c r="W379" s="159"/>
      <c r="X379" s="159"/>
      <c r="Y379" s="159"/>
      <c r="Z379" s="159"/>
      <c r="AA379" s="159"/>
      <c r="AB379" s="159"/>
      <c r="AC379" s="159"/>
      <c r="AD379" s="159"/>
      <c r="AE379" s="159"/>
    </row>
    <row r="380" spans="1:31" s="67" customFormat="1" x14ac:dyDescent="0.25">
      <c r="A380" s="159"/>
      <c r="B380" s="159" t="s">
        <v>656</v>
      </c>
      <c r="C380" s="173">
        <v>1422317616</v>
      </c>
      <c r="D380" s="173">
        <v>855252317.01000011</v>
      </c>
      <c r="E380" s="173">
        <v>7022367.0199999996</v>
      </c>
      <c r="F380" s="173">
        <v>6023057.71</v>
      </c>
      <c r="G380" s="173">
        <v>107621046.65000001</v>
      </c>
      <c r="H380" s="173">
        <v>82969358.909999996</v>
      </c>
      <c r="I380" s="173">
        <v>7375260.3799999999</v>
      </c>
      <c r="J380" s="173">
        <v>60190362.549999997</v>
      </c>
      <c r="K380" s="173">
        <v>7861824.2999999998</v>
      </c>
      <c r="L380" s="173">
        <v>93943088.280000001</v>
      </c>
      <c r="M380" s="173">
        <v>11503393.119999999</v>
      </c>
      <c r="N380" s="173">
        <v>78444622.260000005</v>
      </c>
      <c r="O380" s="173">
        <v>147774099.91999999</v>
      </c>
      <c r="P380" s="173">
        <v>241053546.53</v>
      </c>
      <c r="Q380" s="173">
        <f t="shared" si="5"/>
        <v>851782027.63</v>
      </c>
      <c r="R380"/>
      <c r="S380" s="159"/>
      <c r="T380" s="159"/>
      <c r="U380" s="159"/>
      <c r="V380" s="159"/>
      <c r="W380" s="159"/>
      <c r="X380" s="159"/>
      <c r="Y380" s="159"/>
      <c r="Z380" s="159"/>
      <c r="AA380" s="159"/>
      <c r="AB380" s="159"/>
      <c r="AC380" s="159"/>
      <c r="AD380" s="159"/>
      <c r="AE380" s="159"/>
    </row>
    <row r="381" spans="1:31" x14ac:dyDescent="0.25">
      <c r="A381" s="171"/>
      <c r="B381" s="171" t="s">
        <v>657</v>
      </c>
      <c r="C381" s="172">
        <v>5585921670</v>
      </c>
      <c r="D381" s="172">
        <v>28676360262</v>
      </c>
      <c r="E381" s="172">
        <v>198778</v>
      </c>
      <c r="F381" s="172">
        <v>58142143.340000004</v>
      </c>
      <c r="G381" s="172">
        <v>29847452.670000002</v>
      </c>
      <c r="H381" s="172">
        <v>29751988.670000002</v>
      </c>
      <c r="I381" s="172">
        <v>29983220.670000002</v>
      </c>
      <c r="J381" s="172">
        <v>75122337.989999995</v>
      </c>
      <c r="K381" s="172">
        <v>103272524.66</v>
      </c>
      <c r="L381" s="172">
        <v>130362750.5</v>
      </c>
      <c r="M381" s="172">
        <v>198779</v>
      </c>
      <c r="N381" s="172">
        <v>740273726.62</v>
      </c>
      <c r="O381" s="172">
        <v>78080061.670000002</v>
      </c>
      <c r="P381" s="172">
        <v>27273060727.799999</v>
      </c>
      <c r="Q381" s="172">
        <f t="shared" si="5"/>
        <v>28548294491.59</v>
      </c>
      <c r="S381" s="159"/>
      <c r="T381" s="159"/>
      <c r="U381" s="159"/>
      <c r="V381" s="159"/>
      <c r="W381" s="159"/>
      <c r="X381" s="159"/>
      <c r="Y381" s="159"/>
      <c r="Z381" s="159"/>
      <c r="AA381" s="159"/>
      <c r="AB381" s="159"/>
      <c r="AC381" s="159"/>
      <c r="AD381" s="159"/>
      <c r="AE381" s="159"/>
    </row>
    <row r="382" spans="1:31" s="67" customFormat="1" x14ac:dyDescent="0.25">
      <c r="A382" s="159"/>
      <c r="B382" s="159" t="s">
        <v>658</v>
      </c>
      <c r="C382" s="173">
        <v>5585921670</v>
      </c>
      <c r="D382" s="173">
        <v>28676360262</v>
      </c>
      <c r="E382" s="173">
        <v>198778</v>
      </c>
      <c r="F382" s="173">
        <v>58142143.340000004</v>
      </c>
      <c r="G382" s="173">
        <v>29847452.670000002</v>
      </c>
      <c r="H382" s="173">
        <v>29751988.670000002</v>
      </c>
      <c r="I382" s="173">
        <v>29983220.670000002</v>
      </c>
      <c r="J382" s="173">
        <v>75122337.989999995</v>
      </c>
      <c r="K382" s="173">
        <v>103272524.66</v>
      </c>
      <c r="L382" s="173">
        <v>130362750.5</v>
      </c>
      <c r="M382" s="173">
        <v>198779</v>
      </c>
      <c r="N382" s="173">
        <v>740273726.62</v>
      </c>
      <c r="O382" s="173">
        <v>78080061.670000002</v>
      </c>
      <c r="P382" s="173">
        <v>27273060727.799999</v>
      </c>
      <c r="Q382" s="173">
        <f t="shared" si="5"/>
        <v>28548294491.59</v>
      </c>
      <c r="R382"/>
      <c r="S382" s="159"/>
      <c r="T382" s="159"/>
      <c r="U382" s="159"/>
      <c r="V382" s="159"/>
      <c r="W382" s="159"/>
      <c r="X382" s="159"/>
      <c r="Y382" s="159"/>
      <c r="Z382" s="159"/>
      <c r="AA382" s="159"/>
      <c r="AB382" s="159"/>
      <c r="AC382" s="159"/>
      <c r="AD382" s="159"/>
      <c r="AE382" s="159"/>
    </row>
    <row r="383" spans="1:31" x14ac:dyDescent="0.25">
      <c r="A383" s="159"/>
      <c r="B383" s="171" t="s">
        <v>659</v>
      </c>
      <c r="C383" s="172">
        <v>4535594416</v>
      </c>
      <c r="D383" s="172">
        <v>6108540427.6100006</v>
      </c>
      <c r="E383" s="172">
        <v>48266319.490000002</v>
      </c>
      <c r="F383" s="172">
        <v>250883066.37</v>
      </c>
      <c r="G383" s="172">
        <v>351177705.94</v>
      </c>
      <c r="H383" s="172">
        <v>894686477.83000004</v>
      </c>
      <c r="I383" s="172">
        <v>358364108.82999998</v>
      </c>
      <c r="J383" s="172">
        <v>386877708.54000002</v>
      </c>
      <c r="K383" s="172">
        <v>282923539.38999999</v>
      </c>
      <c r="L383" s="172">
        <v>380859482.93000001</v>
      </c>
      <c r="M383" s="172">
        <v>585472977.29999995</v>
      </c>
      <c r="N383" s="172">
        <v>570243555.09000003</v>
      </c>
      <c r="O383" s="172">
        <v>626097784.30999994</v>
      </c>
      <c r="P383" s="172">
        <v>1362486382.71</v>
      </c>
      <c r="Q383" s="172">
        <f t="shared" si="5"/>
        <v>6098339108.7300005</v>
      </c>
      <c r="S383" s="159"/>
      <c r="T383" s="159"/>
      <c r="U383" s="159"/>
      <c r="V383" s="159"/>
      <c r="W383" s="159"/>
      <c r="X383" s="159"/>
      <c r="Y383" s="159"/>
      <c r="Z383" s="159"/>
      <c r="AA383" s="159"/>
      <c r="AB383" s="159"/>
      <c r="AC383" s="159"/>
      <c r="AD383" s="159"/>
      <c r="AE383" s="159"/>
    </row>
    <row r="384" spans="1:31" x14ac:dyDescent="0.25">
      <c r="A384" s="159"/>
      <c r="B384" s="159" t="s">
        <v>660</v>
      </c>
      <c r="C384" s="173">
        <v>1746310470</v>
      </c>
      <c r="D384" s="173">
        <v>2454312344.6300001</v>
      </c>
      <c r="E384" s="173">
        <v>42891320.159999996</v>
      </c>
      <c r="F384" s="173">
        <v>123570017.69</v>
      </c>
      <c r="G384" s="173">
        <v>174962581.75</v>
      </c>
      <c r="H384" s="173">
        <v>143017327.88</v>
      </c>
      <c r="I384" s="173">
        <v>142621624.78</v>
      </c>
      <c r="J384" s="173">
        <v>198089228.27000001</v>
      </c>
      <c r="K384" s="173">
        <v>129726416.55</v>
      </c>
      <c r="L384" s="173">
        <v>169582788.91</v>
      </c>
      <c r="M384" s="173">
        <v>128604201.14</v>
      </c>
      <c r="N384" s="173">
        <v>131329818.12</v>
      </c>
      <c r="O384" s="173">
        <v>208989451.31999999</v>
      </c>
      <c r="P384" s="173">
        <v>876313365.88</v>
      </c>
      <c r="Q384" s="173">
        <f t="shared" si="5"/>
        <v>2469698142.4499998</v>
      </c>
      <c r="S384" s="159"/>
      <c r="T384" s="159"/>
      <c r="U384" s="159"/>
      <c r="V384" s="159"/>
      <c r="W384" s="159"/>
      <c r="X384" s="159"/>
      <c r="Y384" s="159"/>
      <c r="Z384" s="159"/>
      <c r="AA384" s="159"/>
      <c r="AB384" s="159"/>
      <c r="AC384" s="159"/>
      <c r="AD384" s="159"/>
      <c r="AE384" s="159"/>
    </row>
    <row r="385" spans="1:31" x14ac:dyDescent="0.25">
      <c r="A385" s="159"/>
      <c r="B385" s="159" t="s">
        <v>661</v>
      </c>
      <c r="C385" s="173">
        <v>20402265</v>
      </c>
      <c r="D385" s="173">
        <v>6388873.8200000003</v>
      </c>
      <c r="E385" s="173">
        <v>25000</v>
      </c>
      <c r="F385" s="173">
        <v>1234624.1599999999</v>
      </c>
      <c r="G385" s="173">
        <v>1218507</v>
      </c>
      <c r="H385" s="173">
        <v>2479373.06</v>
      </c>
      <c r="I385" s="173">
        <v>0</v>
      </c>
      <c r="J385" s="173">
        <v>1381369.6</v>
      </c>
      <c r="K385" s="173">
        <v>25000</v>
      </c>
      <c r="L385" s="173">
        <v>0</v>
      </c>
      <c r="M385" s="173">
        <v>0</v>
      </c>
      <c r="N385" s="173">
        <v>25000</v>
      </c>
      <c r="O385" s="173">
        <v>0</v>
      </c>
      <c r="P385" s="173">
        <v>0</v>
      </c>
      <c r="Q385" s="173">
        <f t="shared" si="5"/>
        <v>6388873.8200000003</v>
      </c>
      <c r="S385" s="159"/>
      <c r="T385" s="159"/>
      <c r="U385" s="159"/>
      <c r="V385" s="159"/>
      <c r="W385" s="159"/>
      <c r="X385" s="159"/>
      <c r="Y385" s="159"/>
      <c r="Z385" s="159"/>
      <c r="AA385" s="159"/>
      <c r="AB385" s="159"/>
      <c r="AC385" s="159"/>
      <c r="AD385" s="159"/>
      <c r="AE385" s="159"/>
    </row>
    <row r="386" spans="1:31" x14ac:dyDescent="0.25">
      <c r="A386" s="159"/>
      <c r="B386" s="159" t="s">
        <v>662</v>
      </c>
      <c r="C386" s="173">
        <v>1260400000</v>
      </c>
      <c r="D386" s="173">
        <v>1260400000</v>
      </c>
      <c r="E386" s="173">
        <v>0</v>
      </c>
      <c r="F386" s="173">
        <v>0</v>
      </c>
      <c r="G386" s="173">
        <v>0</v>
      </c>
      <c r="H386" s="173">
        <v>630200000</v>
      </c>
      <c r="I386" s="173">
        <v>0</v>
      </c>
      <c r="J386" s="173">
        <v>0</v>
      </c>
      <c r="K386" s="173">
        <v>0</v>
      </c>
      <c r="L386" s="173">
        <v>0</v>
      </c>
      <c r="M386" s="173">
        <v>315000000</v>
      </c>
      <c r="N386" s="173">
        <v>105100000</v>
      </c>
      <c r="O386" s="173">
        <v>105100000</v>
      </c>
      <c r="P386" s="173">
        <v>105000000</v>
      </c>
      <c r="Q386" s="173">
        <f t="shared" si="5"/>
        <v>1260400000</v>
      </c>
      <c r="S386" s="159"/>
      <c r="T386" s="159"/>
      <c r="U386" s="159"/>
      <c r="V386" s="159"/>
      <c r="W386" s="159"/>
      <c r="X386" s="159"/>
      <c r="Y386" s="159"/>
      <c r="Z386" s="159"/>
      <c r="AA386" s="159"/>
      <c r="AB386" s="159"/>
      <c r="AC386" s="159"/>
      <c r="AD386" s="159"/>
      <c r="AE386" s="159"/>
    </row>
    <row r="387" spans="1:31" x14ac:dyDescent="0.25">
      <c r="A387" s="159"/>
      <c r="B387" s="159" t="s">
        <v>663</v>
      </c>
      <c r="C387" s="173">
        <v>343472775</v>
      </c>
      <c r="D387" s="173">
        <v>340407795</v>
      </c>
      <c r="E387" s="173">
        <v>0</v>
      </c>
      <c r="F387" s="173">
        <v>0</v>
      </c>
      <c r="G387" s="173">
        <v>55811083.409999996</v>
      </c>
      <c r="H387" s="173">
        <v>14971293.609999999</v>
      </c>
      <c r="I387" s="173">
        <v>11729375.640000001</v>
      </c>
      <c r="J387" s="173">
        <v>60071209.539999999</v>
      </c>
      <c r="K387" s="173">
        <v>28317844.640000001</v>
      </c>
      <c r="L387" s="173">
        <v>17394193.359999999</v>
      </c>
      <c r="M387" s="173">
        <v>21910207.539999999</v>
      </c>
      <c r="N387" s="173">
        <v>17360397</v>
      </c>
      <c r="O387" s="173">
        <v>30332124.129999999</v>
      </c>
      <c r="P387" s="173">
        <v>82510065.629999995</v>
      </c>
      <c r="Q387" s="173">
        <f t="shared" si="5"/>
        <v>340407794.5</v>
      </c>
      <c r="S387" s="159"/>
      <c r="T387" s="159"/>
      <c r="U387" s="159"/>
      <c r="V387" s="159"/>
      <c r="W387" s="159"/>
      <c r="X387" s="159"/>
      <c r="Y387" s="159"/>
      <c r="Z387" s="159"/>
      <c r="AA387" s="159"/>
      <c r="AB387" s="159"/>
      <c r="AC387" s="159"/>
      <c r="AD387" s="159"/>
      <c r="AE387" s="159"/>
    </row>
    <row r="388" spans="1:31" x14ac:dyDescent="0.25">
      <c r="A388" s="171"/>
      <c r="B388" s="159" t="s">
        <v>664</v>
      </c>
      <c r="C388" s="173">
        <v>825008906</v>
      </c>
      <c r="D388" s="173">
        <v>1576971414.1600003</v>
      </c>
      <c r="E388" s="173">
        <v>5349999.33</v>
      </c>
      <c r="F388" s="173">
        <v>71078424.519999996</v>
      </c>
      <c r="G388" s="173">
        <v>87284183.780000001</v>
      </c>
      <c r="H388" s="173">
        <v>72703683.280000001</v>
      </c>
      <c r="I388" s="173">
        <v>160229606.88999999</v>
      </c>
      <c r="J388" s="173">
        <v>96310886.129999995</v>
      </c>
      <c r="K388" s="173">
        <v>94455007.760000005</v>
      </c>
      <c r="L388" s="173">
        <v>138868720.16999999</v>
      </c>
      <c r="M388" s="173">
        <v>91376667.819999993</v>
      </c>
      <c r="N388" s="173">
        <v>286376339.97000003</v>
      </c>
      <c r="O388" s="173">
        <v>251238208.86000001</v>
      </c>
      <c r="P388" s="173">
        <v>199459866.03999999</v>
      </c>
      <c r="Q388" s="173">
        <f t="shared" si="5"/>
        <v>1554731594.5499997</v>
      </c>
      <c r="S388" s="159"/>
      <c r="T388" s="159"/>
      <c r="U388" s="159"/>
      <c r="V388" s="159"/>
      <c r="W388" s="159"/>
      <c r="X388" s="159"/>
      <c r="Y388" s="159"/>
      <c r="Z388" s="159"/>
      <c r="AA388" s="159"/>
      <c r="AB388" s="159"/>
      <c r="AC388" s="159"/>
      <c r="AD388" s="159"/>
      <c r="AE388" s="159"/>
    </row>
    <row r="389" spans="1:31" s="67" customFormat="1" x14ac:dyDescent="0.25">
      <c r="A389" s="171"/>
      <c r="B389" s="159" t="s">
        <v>665</v>
      </c>
      <c r="C389" s="173">
        <v>340000000</v>
      </c>
      <c r="D389" s="173">
        <v>470060000</v>
      </c>
      <c r="E389" s="173">
        <v>0</v>
      </c>
      <c r="F389" s="173">
        <v>55000000</v>
      </c>
      <c r="G389" s="173">
        <v>31901350</v>
      </c>
      <c r="H389" s="173">
        <v>31314800</v>
      </c>
      <c r="I389" s="173">
        <v>43783501.520000003</v>
      </c>
      <c r="J389" s="173">
        <v>31025015</v>
      </c>
      <c r="K389" s="173">
        <v>30399270.440000001</v>
      </c>
      <c r="L389" s="173">
        <v>55013780.490000002</v>
      </c>
      <c r="M389" s="173">
        <v>28581900.800000001</v>
      </c>
      <c r="N389" s="173">
        <v>30052000</v>
      </c>
      <c r="O389" s="173">
        <v>30438000</v>
      </c>
      <c r="P389" s="173">
        <v>99203085.159999996</v>
      </c>
      <c r="Q389" s="173">
        <f t="shared" si="5"/>
        <v>466712703.40999997</v>
      </c>
      <c r="R389"/>
      <c r="S389" s="159"/>
      <c r="T389" s="159"/>
      <c r="U389" s="159"/>
      <c r="V389" s="159"/>
      <c r="W389" s="159"/>
      <c r="X389" s="159"/>
      <c r="Y389" s="159"/>
      <c r="Z389" s="159"/>
      <c r="AA389" s="159"/>
      <c r="AB389" s="159"/>
      <c r="AC389" s="159"/>
      <c r="AD389" s="159"/>
      <c r="AE389" s="159"/>
    </row>
    <row r="390" spans="1:31" s="67" customFormat="1" x14ac:dyDescent="0.25">
      <c r="A390" s="159"/>
      <c r="B390" s="171" t="s">
        <v>166</v>
      </c>
      <c r="C390" s="172">
        <v>104123945564</v>
      </c>
      <c r="D390" s="172">
        <v>121055333181.19</v>
      </c>
      <c r="E390" s="172">
        <v>7480222930.3999996</v>
      </c>
      <c r="F390" s="172">
        <v>8006627364.4899998</v>
      </c>
      <c r="G390" s="172">
        <v>9567256319.9400005</v>
      </c>
      <c r="H390" s="172">
        <v>8538235976.5200005</v>
      </c>
      <c r="I390" s="172">
        <v>7897480157.0200005</v>
      </c>
      <c r="J390" s="172">
        <v>9279353375.5400009</v>
      </c>
      <c r="K390" s="172">
        <v>9541717842.6299992</v>
      </c>
      <c r="L390" s="172">
        <v>9737088234.3199997</v>
      </c>
      <c r="M390" s="172">
        <v>9579023691.2000008</v>
      </c>
      <c r="N390" s="172">
        <v>10517301650.5</v>
      </c>
      <c r="O390" s="172">
        <v>12575932282.809999</v>
      </c>
      <c r="P390" s="172">
        <v>18302043289.540001</v>
      </c>
      <c r="Q390" s="172">
        <f t="shared" si="5"/>
        <v>121022283114.91</v>
      </c>
      <c r="R390"/>
      <c r="S390" s="159"/>
      <c r="T390" s="159"/>
      <c r="U390" s="159"/>
      <c r="V390" s="159"/>
      <c r="W390" s="159"/>
      <c r="X390" s="159"/>
      <c r="Y390" s="159"/>
      <c r="Z390" s="159"/>
      <c r="AA390" s="159"/>
      <c r="AB390" s="159"/>
      <c r="AC390" s="159"/>
      <c r="AD390" s="159"/>
      <c r="AE390" s="159"/>
    </row>
    <row r="391" spans="1:31" x14ac:dyDescent="0.25">
      <c r="A391" s="159"/>
      <c r="B391" s="171" t="s">
        <v>666</v>
      </c>
      <c r="C391" s="172">
        <v>86243018485</v>
      </c>
      <c r="D391" s="172">
        <v>98261887071.529999</v>
      </c>
      <c r="E391" s="172">
        <v>6008941648.0699997</v>
      </c>
      <c r="F391" s="172">
        <v>6535346082.1599998</v>
      </c>
      <c r="G391" s="172">
        <v>8095975037.6099997</v>
      </c>
      <c r="H391" s="172">
        <v>7066954694.1899996</v>
      </c>
      <c r="I391" s="172">
        <v>6426198875.0200005</v>
      </c>
      <c r="J391" s="172">
        <v>7808072093.21</v>
      </c>
      <c r="K391" s="172">
        <v>7487318104.3000002</v>
      </c>
      <c r="L391" s="172">
        <v>7972528991.9899998</v>
      </c>
      <c r="M391" s="172">
        <v>7812881904.3999996</v>
      </c>
      <c r="N391" s="172">
        <v>9046020368.1700001</v>
      </c>
      <c r="O391" s="172">
        <v>9792573568.6100006</v>
      </c>
      <c r="P391" s="172">
        <v>14178387502.209999</v>
      </c>
      <c r="Q391" s="172">
        <f t="shared" si="5"/>
        <v>98231198869.940002</v>
      </c>
      <c r="S391" s="159"/>
      <c r="T391" s="159"/>
      <c r="U391" s="159"/>
      <c r="V391" s="159"/>
      <c r="W391" s="159"/>
      <c r="X391" s="159"/>
      <c r="Y391" s="159"/>
      <c r="Z391" s="159"/>
      <c r="AA391" s="159"/>
      <c r="AB391" s="159"/>
      <c r="AC391" s="159"/>
      <c r="AD391" s="159"/>
      <c r="AE391" s="159"/>
    </row>
    <row r="392" spans="1:31" x14ac:dyDescent="0.25">
      <c r="A392" s="159"/>
      <c r="B392" s="159" t="s">
        <v>667</v>
      </c>
      <c r="C392" s="173">
        <v>68805546245</v>
      </c>
      <c r="D392" s="173">
        <v>74678136016.399994</v>
      </c>
      <c r="E392" s="173">
        <v>5415737904.3400002</v>
      </c>
      <c r="F392" s="173">
        <v>5456758410.3800001</v>
      </c>
      <c r="G392" s="173">
        <v>6822267519.8599997</v>
      </c>
      <c r="H392" s="173">
        <v>5377773026.7399998</v>
      </c>
      <c r="I392" s="173">
        <v>5420761845.5699997</v>
      </c>
      <c r="J392" s="173">
        <v>6199501044.1400003</v>
      </c>
      <c r="K392" s="173">
        <v>6230651597.9300003</v>
      </c>
      <c r="L392" s="173">
        <v>6217575745.3000002</v>
      </c>
      <c r="M392" s="173">
        <v>6482746685.1499996</v>
      </c>
      <c r="N392" s="173">
        <v>6918201237.4300003</v>
      </c>
      <c r="O392" s="173">
        <v>7945919365.8599997</v>
      </c>
      <c r="P392" s="173">
        <v>6309130431.9200001</v>
      </c>
      <c r="Q392" s="173">
        <f t="shared" si="5"/>
        <v>74797024814.62001</v>
      </c>
      <c r="S392" s="159"/>
      <c r="T392" s="159"/>
      <c r="U392" s="159"/>
      <c r="V392" s="159"/>
      <c r="W392" s="159"/>
      <c r="X392" s="159"/>
      <c r="Y392" s="159"/>
      <c r="Z392" s="159"/>
      <c r="AA392" s="159"/>
      <c r="AB392" s="159"/>
      <c r="AC392" s="159"/>
      <c r="AD392" s="159"/>
      <c r="AE392" s="159"/>
    </row>
    <row r="393" spans="1:31" x14ac:dyDescent="0.25">
      <c r="A393" s="171"/>
      <c r="B393" s="159" t="s">
        <v>668</v>
      </c>
      <c r="C393" s="173">
        <v>15482073362</v>
      </c>
      <c r="D393" s="173">
        <v>21798950705.380001</v>
      </c>
      <c r="E393" s="173">
        <v>593203743.73000002</v>
      </c>
      <c r="F393" s="173">
        <v>928975641.22000003</v>
      </c>
      <c r="G393" s="173">
        <v>1114109816.04</v>
      </c>
      <c r="H393" s="173">
        <v>1327519268.8599999</v>
      </c>
      <c r="I393" s="173">
        <v>1005437029.45</v>
      </c>
      <c r="J393" s="173">
        <v>1311319575.47</v>
      </c>
      <c r="K393" s="173">
        <v>1170598162.9200001</v>
      </c>
      <c r="L393" s="173">
        <v>1654079742.0799999</v>
      </c>
      <c r="M393" s="173">
        <v>1249729836.6700001</v>
      </c>
      <c r="N393" s="173">
        <v>1857008325.8699999</v>
      </c>
      <c r="O393" s="173">
        <v>1698955954.55</v>
      </c>
      <c r="P393" s="173">
        <v>7738436613.5500002</v>
      </c>
      <c r="Q393" s="173">
        <f t="shared" si="5"/>
        <v>21649373710.41</v>
      </c>
      <c r="S393" s="159"/>
      <c r="T393" s="159"/>
      <c r="U393" s="159"/>
      <c r="V393" s="159"/>
      <c r="W393" s="159"/>
      <c r="X393" s="159"/>
      <c r="Y393" s="159"/>
      <c r="Z393" s="159"/>
      <c r="AA393" s="159"/>
      <c r="AB393" s="159"/>
      <c r="AC393" s="159"/>
      <c r="AD393" s="159"/>
      <c r="AE393" s="159"/>
    </row>
    <row r="394" spans="1:31" s="67" customFormat="1" x14ac:dyDescent="0.25">
      <c r="A394" s="159"/>
      <c r="B394" s="159" t="s">
        <v>669</v>
      </c>
      <c r="C394" s="173">
        <v>1955398878</v>
      </c>
      <c r="D394" s="173">
        <v>1784800349.75</v>
      </c>
      <c r="E394" s="173">
        <v>0</v>
      </c>
      <c r="F394" s="173">
        <v>149612030.56</v>
      </c>
      <c r="G394" s="173">
        <v>159597701.71000001</v>
      </c>
      <c r="H394" s="173">
        <v>361662398.58999997</v>
      </c>
      <c r="I394" s="173">
        <v>0</v>
      </c>
      <c r="J394" s="173">
        <v>297251473.60000002</v>
      </c>
      <c r="K394" s="173">
        <v>86068343.450000003</v>
      </c>
      <c r="L394" s="173">
        <v>100873504.61</v>
      </c>
      <c r="M394" s="173">
        <v>80405382.579999998</v>
      </c>
      <c r="N394" s="173">
        <v>270810804.87</v>
      </c>
      <c r="O394" s="173">
        <v>147698248.19999999</v>
      </c>
      <c r="P394" s="173">
        <v>130820456.73999999</v>
      </c>
      <c r="Q394" s="173">
        <f t="shared" ref="Q394:Q457" si="6">SUM(E394:P394)</f>
        <v>1784800344.9099998</v>
      </c>
      <c r="R394"/>
      <c r="S394" s="159"/>
      <c r="T394" s="159"/>
      <c r="U394" s="159"/>
      <c r="V394" s="159"/>
      <c r="W394" s="159"/>
      <c r="X394" s="159"/>
      <c r="Y394" s="159"/>
      <c r="Z394" s="159"/>
      <c r="AA394" s="159"/>
      <c r="AB394" s="159"/>
      <c r="AC394" s="159"/>
      <c r="AD394" s="159"/>
      <c r="AE394" s="159"/>
    </row>
    <row r="395" spans="1:31" x14ac:dyDescent="0.25">
      <c r="A395" s="159"/>
      <c r="B395" s="171" t="s">
        <v>670</v>
      </c>
      <c r="C395" s="172">
        <v>17880927079</v>
      </c>
      <c r="D395" s="172">
        <v>22793446109.66</v>
      </c>
      <c r="E395" s="172">
        <v>1471281282.3299999</v>
      </c>
      <c r="F395" s="172">
        <v>1471281282.3299999</v>
      </c>
      <c r="G395" s="172">
        <v>1471281282.3299999</v>
      </c>
      <c r="H395" s="172">
        <v>1471281282.3299999</v>
      </c>
      <c r="I395" s="172">
        <v>1471281282</v>
      </c>
      <c r="J395" s="172">
        <v>1471281282.3299999</v>
      </c>
      <c r="K395" s="172">
        <v>2054399738.3299999</v>
      </c>
      <c r="L395" s="172">
        <v>1764559242.3299999</v>
      </c>
      <c r="M395" s="172">
        <v>1766141786.8</v>
      </c>
      <c r="N395" s="172">
        <v>1471281282.3299999</v>
      </c>
      <c r="O395" s="172">
        <v>2783358714.1999998</v>
      </c>
      <c r="P395" s="172">
        <v>4123655787.3299999</v>
      </c>
      <c r="Q395" s="172">
        <f t="shared" si="6"/>
        <v>22791084244.970001</v>
      </c>
      <c r="S395" s="159"/>
      <c r="T395" s="159"/>
      <c r="U395" s="159"/>
      <c r="V395" s="159"/>
      <c r="W395" s="159"/>
      <c r="X395" s="159"/>
      <c r="Y395" s="159"/>
      <c r="Z395" s="159"/>
      <c r="AA395" s="159"/>
      <c r="AB395" s="159"/>
      <c r="AC395" s="159"/>
      <c r="AD395" s="159"/>
      <c r="AE395" s="159"/>
    </row>
    <row r="396" spans="1:31" x14ac:dyDescent="0.25">
      <c r="A396" s="171"/>
      <c r="B396" s="159" t="s">
        <v>671</v>
      </c>
      <c r="C396" s="173">
        <v>17011246948</v>
      </c>
      <c r="D396" s="173">
        <v>17031246948</v>
      </c>
      <c r="E396" s="173">
        <v>1413863888.27</v>
      </c>
      <c r="F396" s="173">
        <v>1416463079.48</v>
      </c>
      <c r="G396" s="173">
        <v>1416070951.98</v>
      </c>
      <c r="H396" s="173">
        <v>1415375475.96</v>
      </c>
      <c r="I396" s="173">
        <v>1415812444.1400001</v>
      </c>
      <c r="J396" s="173">
        <v>1415612699.48</v>
      </c>
      <c r="K396" s="173">
        <v>1416479682.1300001</v>
      </c>
      <c r="L396" s="173">
        <v>1417144184.48</v>
      </c>
      <c r="M396" s="173">
        <v>1419537130.95</v>
      </c>
      <c r="N396" s="173">
        <v>1419417666.5699999</v>
      </c>
      <c r="O396" s="173">
        <v>1435963771</v>
      </c>
      <c r="P396" s="173">
        <v>1422586062.3499999</v>
      </c>
      <c r="Q396" s="173">
        <f t="shared" si="6"/>
        <v>17024327036.790003</v>
      </c>
      <c r="S396" s="159"/>
      <c r="T396" s="159"/>
      <c r="U396" s="159"/>
      <c r="V396" s="159"/>
      <c r="W396" s="159"/>
      <c r="X396" s="159"/>
      <c r="Y396" s="159"/>
      <c r="Z396" s="159"/>
      <c r="AA396" s="159"/>
      <c r="AB396" s="159"/>
      <c r="AC396" s="159"/>
      <c r="AD396" s="159"/>
      <c r="AE396" s="159"/>
    </row>
    <row r="397" spans="1:31" s="67" customFormat="1" x14ac:dyDescent="0.25">
      <c r="A397" s="171"/>
      <c r="B397" s="159" t="s">
        <v>672</v>
      </c>
      <c r="C397" s="173">
        <v>869680131</v>
      </c>
      <c r="D397" s="173">
        <v>5762199161.6599998</v>
      </c>
      <c r="E397" s="173">
        <v>57417394.060000002</v>
      </c>
      <c r="F397" s="173">
        <v>54818202.850000001</v>
      </c>
      <c r="G397" s="173">
        <v>55210330.350000001</v>
      </c>
      <c r="H397" s="173">
        <v>55905806.369999997</v>
      </c>
      <c r="I397" s="173">
        <v>55468837.859999999</v>
      </c>
      <c r="J397" s="173">
        <v>55668582.850000001</v>
      </c>
      <c r="K397" s="173">
        <v>637920056.20000005</v>
      </c>
      <c r="L397" s="173">
        <v>347415057.85000002</v>
      </c>
      <c r="M397" s="173">
        <v>346604655.85000002</v>
      </c>
      <c r="N397" s="173">
        <v>51863615.759999998</v>
      </c>
      <c r="O397" s="173">
        <v>1347394943.2</v>
      </c>
      <c r="P397" s="173">
        <v>2701069724.98</v>
      </c>
      <c r="Q397" s="173">
        <f t="shared" si="6"/>
        <v>5766757208.1800003</v>
      </c>
      <c r="R397"/>
      <c r="S397" s="159"/>
      <c r="T397" s="159"/>
      <c r="U397" s="159"/>
      <c r="V397" s="159"/>
      <c r="W397" s="159"/>
      <c r="X397" s="159"/>
      <c r="Y397" s="159"/>
      <c r="Z397" s="159"/>
      <c r="AA397" s="159"/>
      <c r="AB397" s="159"/>
      <c r="AC397" s="159"/>
      <c r="AD397" s="159"/>
      <c r="AE397" s="159"/>
    </row>
    <row r="398" spans="1:31" s="67" customFormat="1" x14ac:dyDescent="0.25">
      <c r="A398" s="159"/>
      <c r="B398" s="171" t="s">
        <v>167</v>
      </c>
      <c r="C398" s="172">
        <v>13192731931</v>
      </c>
      <c r="D398" s="172">
        <v>13272332169.460001</v>
      </c>
      <c r="E398" s="172">
        <v>1017265314</v>
      </c>
      <c r="F398" s="172">
        <v>1080843716.6400001</v>
      </c>
      <c r="G398" s="172">
        <v>1021952738.91</v>
      </c>
      <c r="H398" s="172">
        <v>1001135653.0700001</v>
      </c>
      <c r="I398" s="172">
        <v>1129178987.1900001</v>
      </c>
      <c r="J398" s="172">
        <v>1021302738.91</v>
      </c>
      <c r="K398" s="172">
        <v>1075860221.46</v>
      </c>
      <c r="L398" s="172">
        <v>1049505294.6799999</v>
      </c>
      <c r="M398" s="172">
        <v>1049089110.49</v>
      </c>
      <c r="N398" s="172">
        <v>1044529024.08</v>
      </c>
      <c r="O398" s="172">
        <v>1712460025.4300001</v>
      </c>
      <c r="P398" s="172">
        <v>1065397490.0599999</v>
      </c>
      <c r="Q398" s="172">
        <f t="shared" si="6"/>
        <v>13268520314.92</v>
      </c>
      <c r="R398"/>
      <c r="S398" s="159"/>
      <c r="T398" s="159"/>
      <c r="U398" s="159"/>
      <c r="V398" s="159"/>
      <c r="W398" s="159"/>
      <c r="X398" s="159"/>
      <c r="Y398" s="159"/>
      <c r="Z398" s="159"/>
      <c r="AA398" s="159"/>
      <c r="AB398" s="159"/>
      <c r="AC398" s="159"/>
      <c r="AD398" s="159"/>
      <c r="AE398" s="159"/>
    </row>
    <row r="399" spans="1:31" x14ac:dyDescent="0.25">
      <c r="A399" s="159"/>
      <c r="B399" s="171" t="s">
        <v>673</v>
      </c>
      <c r="C399" s="172">
        <v>13192731931</v>
      </c>
      <c r="D399" s="172">
        <v>13257352011.360001</v>
      </c>
      <c r="E399" s="172">
        <v>1017265314</v>
      </c>
      <c r="F399" s="172">
        <v>1080843716.6400001</v>
      </c>
      <c r="G399" s="172">
        <v>1021952738.91</v>
      </c>
      <c r="H399" s="172">
        <v>1001135653.0700001</v>
      </c>
      <c r="I399" s="172">
        <v>1126538908.1400001</v>
      </c>
      <c r="J399" s="172">
        <v>1021302738.91</v>
      </c>
      <c r="K399" s="172">
        <v>1075860221.46</v>
      </c>
      <c r="L399" s="172">
        <v>1049505294.6799999</v>
      </c>
      <c r="M399" s="172">
        <v>1049089110.49</v>
      </c>
      <c r="N399" s="172">
        <v>1044529024.08</v>
      </c>
      <c r="O399" s="172">
        <v>1712460025.4300001</v>
      </c>
      <c r="P399" s="172">
        <v>1056747490.0599999</v>
      </c>
      <c r="Q399" s="172">
        <f t="shared" si="6"/>
        <v>13257230235.870001</v>
      </c>
      <c r="S399" s="159"/>
      <c r="T399" s="159"/>
      <c r="U399" s="159"/>
      <c r="V399" s="159"/>
      <c r="W399" s="159"/>
      <c r="X399" s="159"/>
      <c r="Y399" s="159"/>
      <c r="Z399" s="159"/>
      <c r="AA399" s="159"/>
      <c r="AB399" s="159"/>
      <c r="AC399" s="159"/>
      <c r="AD399" s="159"/>
      <c r="AE399" s="159"/>
    </row>
    <row r="400" spans="1:31" x14ac:dyDescent="0.25">
      <c r="A400" s="171"/>
      <c r="B400" s="159" t="s">
        <v>674</v>
      </c>
      <c r="C400" s="173">
        <v>13192731931</v>
      </c>
      <c r="D400" s="173">
        <v>13194770225.360001</v>
      </c>
      <c r="E400" s="173">
        <v>1017265314</v>
      </c>
      <c r="F400" s="173">
        <v>1072768866.8200001</v>
      </c>
      <c r="G400" s="173">
        <v>1017265314</v>
      </c>
      <c r="H400" s="173">
        <v>997098228.15999997</v>
      </c>
      <c r="I400" s="173">
        <v>1122501483.23</v>
      </c>
      <c r="J400" s="173">
        <v>1017265314</v>
      </c>
      <c r="K400" s="173">
        <v>1072191392.0599999</v>
      </c>
      <c r="L400" s="173">
        <v>1045099274.26</v>
      </c>
      <c r="M400" s="173">
        <v>1045051685.58</v>
      </c>
      <c r="N400" s="173">
        <v>1044179024.08</v>
      </c>
      <c r="O400" s="173">
        <v>1697579159.6099999</v>
      </c>
      <c r="P400" s="173">
        <v>1046473362.99</v>
      </c>
      <c r="Q400" s="173">
        <f t="shared" si="6"/>
        <v>13194738418.790001</v>
      </c>
      <c r="S400" s="159"/>
      <c r="T400" s="159"/>
      <c r="U400" s="159"/>
      <c r="V400" s="159"/>
      <c r="W400" s="159"/>
      <c r="X400" s="159"/>
      <c r="Y400" s="159"/>
      <c r="Z400" s="159"/>
      <c r="AA400" s="159"/>
      <c r="AB400" s="159"/>
      <c r="AC400" s="159"/>
      <c r="AD400" s="159"/>
      <c r="AE400" s="159"/>
    </row>
    <row r="401" spans="1:31" s="67" customFormat="1" x14ac:dyDescent="0.25">
      <c r="A401" s="159"/>
      <c r="B401" s="159" t="s">
        <v>675</v>
      </c>
      <c r="C401" s="173">
        <v>0</v>
      </c>
      <c r="D401" s="173">
        <v>62581786</v>
      </c>
      <c r="E401" s="173">
        <v>0</v>
      </c>
      <c r="F401" s="173">
        <v>8074849.8200000003</v>
      </c>
      <c r="G401" s="173">
        <v>4687424.91</v>
      </c>
      <c r="H401" s="173">
        <v>4037424.91</v>
      </c>
      <c r="I401" s="173">
        <v>4037424.91</v>
      </c>
      <c r="J401" s="173">
        <v>4037424.91</v>
      </c>
      <c r="K401" s="173">
        <v>3668829.4</v>
      </c>
      <c r="L401" s="173">
        <v>4406020.42</v>
      </c>
      <c r="M401" s="173">
        <v>4037424.91</v>
      </c>
      <c r="N401" s="173">
        <v>350000</v>
      </c>
      <c r="O401" s="173">
        <v>14880865.82</v>
      </c>
      <c r="P401" s="173">
        <v>10274127.07</v>
      </c>
      <c r="Q401" s="173">
        <f t="shared" si="6"/>
        <v>62491817.079999998</v>
      </c>
      <c r="R401"/>
      <c r="S401" s="159"/>
      <c r="T401" s="159"/>
      <c r="U401" s="159"/>
      <c r="V401" s="159"/>
      <c r="W401" s="159"/>
      <c r="X401" s="159"/>
      <c r="Y401" s="159"/>
      <c r="Z401" s="159"/>
      <c r="AA401" s="159"/>
      <c r="AB401" s="159"/>
      <c r="AC401" s="159"/>
      <c r="AD401" s="159"/>
      <c r="AE401" s="159"/>
    </row>
    <row r="402" spans="1:31" x14ac:dyDescent="0.25">
      <c r="A402" s="171"/>
      <c r="B402" s="171" t="s">
        <v>676</v>
      </c>
      <c r="C402" s="172">
        <v>0</v>
      </c>
      <c r="D402" s="172">
        <v>14980158.1</v>
      </c>
      <c r="E402" s="172">
        <v>0</v>
      </c>
      <c r="F402" s="172">
        <v>0</v>
      </c>
      <c r="G402" s="172">
        <v>0</v>
      </c>
      <c r="H402" s="172">
        <v>0</v>
      </c>
      <c r="I402" s="172">
        <v>2640079.0499999998</v>
      </c>
      <c r="J402" s="172">
        <v>0</v>
      </c>
      <c r="K402" s="172">
        <v>0</v>
      </c>
      <c r="L402" s="172">
        <v>0</v>
      </c>
      <c r="M402" s="172">
        <v>0</v>
      </c>
      <c r="N402" s="172">
        <v>0</v>
      </c>
      <c r="O402" s="172">
        <v>0</v>
      </c>
      <c r="P402" s="172">
        <v>8650000</v>
      </c>
      <c r="Q402" s="172">
        <f t="shared" si="6"/>
        <v>11290079.050000001</v>
      </c>
      <c r="S402" s="159"/>
      <c r="T402" s="159"/>
      <c r="U402" s="159"/>
      <c r="V402" s="159"/>
      <c r="W402" s="159"/>
      <c r="X402" s="159"/>
      <c r="Y402" s="159"/>
      <c r="Z402" s="159"/>
      <c r="AA402" s="159"/>
      <c r="AB402" s="159"/>
      <c r="AC402" s="159"/>
      <c r="AD402" s="159"/>
      <c r="AE402" s="159"/>
    </row>
    <row r="403" spans="1:31" s="67" customFormat="1" x14ac:dyDescent="0.25">
      <c r="A403" s="171"/>
      <c r="B403" s="159" t="s">
        <v>677</v>
      </c>
      <c r="C403" s="173">
        <v>0</v>
      </c>
      <c r="D403" s="173">
        <v>14980158.1</v>
      </c>
      <c r="E403" s="173">
        <v>0</v>
      </c>
      <c r="F403" s="173">
        <v>0</v>
      </c>
      <c r="G403" s="173">
        <v>0</v>
      </c>
      <c r="H403" s="173">
        <v>0</v>
      </c>
      <c r="I403" s="173">
        <v>2640079.0499999998</v>
      </c>
      <c r="J403" s="173">
        <v>0</v>
      </c>
      <c r="K403" s="173">
        <v>0</v>
      </c>
      <c r="L403" s="173">
        <v>0</v>
      </c>
      <c r="M403" s="173">
        <v>0</v>
      </c>
      <c r="N403" s="173">
        <v>0</v>
      </c>
      <c r="O403" s="173">
        <v>0</v>
      </c>
      <c r="P403" s="173">
        <v>8650000</v>
      </c>
      <c r="Q403" s="173">
        <f t="shared" si="6"/>
        <v>11290079.050000001</v>
      </c>
      <c r="R403"/>
      <c r="S403" s="159"/>
      <c r="T403" s="159"/>
      <c r="U403" s="159"/>
      <c r="V403" s="159"/>
      <c r="W403" s="159"/>
      <c r="X403" s="159"/>
      <c r="Y403" s="159"/>
      <c r="Z403" s="159"/>
      <c r="AA403" s="159"/>
      <c r="AB403" s="159"/>
      <c r="AC403" s="159"/>
      <c r="AD403" s="159"/>
      <c r="AE403" s="159"/>
    </row>
    <row r="404" spans="1:31" s="67" customFormat="1" x14ac:dyDescent="0.25">
      <c r="A404" s="159"/>
      <c r="B404" s="171" t="s">
        <v>168</v>
      </c>
      <c r="C404" s="172">
        <v>47631001365</v>
      </c>
      <c r="D404" s="172">
        <v>56462569381.960007</v>
      </c>
      <c r="E404" s="172">
        <v>309412276.68000001</v>
      </c>
      <c r="F404" s="172">
        <v>5580755297.2399998</v>
      </c>
      <c r="G404" s="172">
        <v>4009761014.1999998</v>
      </c>
      <c r="H404" s="172">
        <v>5712467214.4200001</v>
      </c>
      <c r="I404" s="172">
        <v>3441064346.6900001</v>
      </c>
      <c r="J404" s="172">
        <v>3446316647.48</v>
      </c>
      <c r="K404" s="172">
        <v>2642081779.9000001</v>
      </c>
      <c r="L404" s="172">
        <v>4971202008.2299995</v>
      </c>
      <c r="M404" s="172">
        <v>6161514749.0799999</v>
      </c>
      <c r="N404" s="172">
        <v>5839875475.2299995</v>
      </c>
      <c r="O404" s="172">
        <v>7274330995.1800003</v>
      </c>
      <c r="P404" s="172">
        <v>7047939998.7399998</v>
      </c>
      <c r="Q404" s="172">
        <f t="shared" si="6"/>
        <v>56436721803.069992</v>
      </c>
      <c r="R404"/>
      <c r="S404" s="159"/>
      <c r="T404" s="159"/>
      <c r="U404" s="159"/>
      <c r="V404" s="159"/>
      <c r="W404" s="159"/>
      <c r="X404" s="159"/>
      <c r="Y404" s="159"/>
      <c r="Z404" s="159"/>
      <c r="AA404" s="159"/>
      <c r="AB404" s="159"/>
      <c r="AC404" s="159"/>
      <c r="AD404" s="159"/>
      <c r="AE404" s="159"/>
    </row>
    <row r="405" spans="1:31" x14ac:dyDescent="0.25">
      <c r="A405" s="159"/>
      <c r="B405" s="171" t="s">
        <v>678</v>
      </c>
      <c r="C405" s="172">
        <v>47631001365</v>
      </c>
      <c r="D405" s="172">
        <v>56462569381.960007</v>
      </c>
      <c r="E405" s="172">
        <v>309412276.68000001</v>
      </c>
      <c r="F405" s="172">
        <v>5580755297.2399998</v>
      </c>
      <c r="G405" s="172">
        <v>4009761014.1999998</v>
      </c>
      <c r="H405" s="172">
        <v>5712467214.4200001</v>
      </c>
      <c r="I405" s="172">
        <v>3441064346.6900001</v>
      </c>
      <c r="J405" s="172">
        <v>3446316647.48</v>
      </c>
      <c r="K405" s="172">
        <v>2642081779.9000001</v>
      </c>
      <c r="L405" s="172">
        <v>4971202008.2299995</v>
      </c>
      <c r="M405" s="172">
        <v>6161514749.0799999</v>
      </c>
      <c r="N405" s="172">
        <v>5839875475.2299995</v>
      </c>
      <c r="O405" s="172">
        <v>7274330995.1800003</v>
      </c>
      <c r="P405" s="172">
        <v>7047939998.7399998</v>
      </c>
      <c r="Q405" s="172">
        <f t="shared" si="6"/>
        <v>56436721803.069992</v>
      </c>
      <c r="S405" s="159"/>
      <c r="T405" s="159"/>
      <c r="U405" s="159"/>
      <c r="V405" s="159"/>
      <c r="W405" s="159"/>
      <c r="X405" s="159"/>
      <c r="Y405" s="159"/>
      <c r="Z405" s="159"/>
      <c r="AA405" s="159"/>
      <c r="AB405" s="159"/>
      <c r="AC405" s="159"/>
      <c r="AD405" s="159"/>
      <c r="AE405" s="159"/>
    </row>
    <row r="406" spans="1:31" x14ac:dyDescent="0.25">
      <c r="A406" s="159"/>
      <c r="B406" s="159" t="s">
        <v>679</v>
      </c>
      <c r="C406" s="173">
        <v>3444053790</v>
      </c>
      <c r="D406" s="173">
        <v>5429649347.6000004</v>
      </c>
      <c r="E406" s="173">
        <v>268434445.18000001</v>
      </c>
      <c r="F406" s="173">
        <v>272711055.02999997</v>
      </c>
      <c r="G406" s="173">
        <v>297563073.44</v>
      </c>
      <c r="H406" s="173">
        <v>545102150.08000004</v>
      </c>
      <c r="I406" s="173">
        <v>614996867.04999995</v>
      </c>
      <c r="J406" s="173">
        <v>728952948.23000002</v>
      </c>
      <c r="K406" s="173">
        <v>327067275.32999998</v>
      </c>
      <c r="L406" s="173">
        <v>407220124.01999998</v>
      </c>
      <c r="M406" s="173">
        <v>235479446.59999999</v>
      </c>
      <c r="N406" s="173">
        <v>317237284.33999997</v>
      </c>
      <c r="O406" s="173">
        <v>622079253.91999996</v>
      </c>
      <c r="P406" s="173">
        <v>526613173.54000002</v>
      </c>
      <c r="Q406" s="173">
        <f t="shared" si="6"/>
        <v>5163457096.7600002</v>
      </c>
      <c r="S406" s="159"/>
      <c r="T406" s="159"/>
      <c r="U406" s="159"/>
      <c r="V406" s="159"/>
      <c r="W406" s="159"/>
      <c r="X406" s="159"/>
      <c r="Y406" s="159"/>
      <c r="Z406" s="159"/>
      <c r="AA406" s="159"/>
      <c r="AB406" s="159"/>
      <c r="AC406" s="159"/>
      <c r="AD406" s="159"/>
      <c r="AE406" s="159"/>
    </row>
    <row r="407" spans="1:31" x14ac:dyDescent="0.25">
      <c r="A407" s="171"/>
      <c r="B407" s="159" t="s">
        <v>680</v>
      </c>
      <c r="C407" s="173">
        <v>41082678660</v>
      </c>
      <c r="D407" s="173">
        <v>49648074201.130005</v>
      </c>
      <c r="E407" s="173">
        <v>40977831.5</v>
      </c>
      <c r="F407" s="173">
        <v>5046886178.8999996</v>
      </c>
      <c r="G407" s="173">
        <v>3437981823.5900002</v>
      </c>
      <c r="H407" s="173">
        <v>4619059100.3800001</v>
      </c>
      <c r="I407" s="173">
        <v>2826067479.6399999</v>
      </c>
      <c r="J407" s="173">
        <v>2422519227.8800001</v>
      </c>
      <c r="K407" s="173">
        <v>2315014504.5700002</v>
      </c>
      <c r="L407" s="173">
        <v>4563981884.21</v>
      </c>
      <c r="M407" s="173">
        <v>5926035302.4799995</v>
      </c>
      <c r="N407" s="173">
        <v>5522638190.8900003</v>
      </c>
      <c r="O407" s="173">
        <v>6652251741.2600002</v>
      </c>
      <c r="P407" s="173">
        <v>6515005610.8599997</v>
      </c>
      <c r="Q407" s="173">
        <f t="shared" si="6"/>
        <v>49888418876.160004</v>
      </c>
      <c r="S407" s="159"/>
      <c r="T407" s="159"/>
      <c r="U407" s="159"/>
      <c r="V407" s="159"/>
      <c r="W407" s="159"/>
      <c r="X407" s="159"/>
      <c r="Y407" s="159"/>
      <c r="Z407" s="159"/>
      <c r="AA407" s="159"/>
      <c r="AB407" s="159"/>
      <c r="AC407" s="159"/>
      <c r="AD407" s="159"/>
      <c r="AE407" s="159"/>
    </row>
    <row r="408" spans="1:31" s="67" customFormat="1" x14ac:dyDescent="0.25">
      <c r="A408" s="171"/>
      <c r="B408" s="159" t="s">
        <v>681</v>
      </c>
      <c r="C408" s="173">
        <v>3104268915</v>
      </c>
      <c r="D408" s="173">
        <v>1384845833.2299998</v>
      </c>
      <c r="E408" s="173">
        <v>0</v>
      </c>
      <c r="F408" s="173">
        <v>261158063.31</v>
      </c>
      <c r="G408" s="173">
        <v>274216117.17000002</v>
      </c>
      <c r="H408" s="173">
        <v>548305963.96000004</v>
      </c>
      <c r="I408" s="173">
        <v>0</v>
      </c>
      <c r="J408" s="173">
        <v>294844471.37</v>
      </c>
      <c r="K408" s="173">
        <v>0</v>
      </c>
      <c r="L408" s="173">
        <v>0</v>
      </c>
      <c r="M408" s="173">
        <v>0</v>
      </c>
      <c r="N408" s="173">
        <v>0</v>
      </c>
      <c r="O408" s="173">
        <v>0</v>
      </c>
      <c r="P408" s="173">
        <v>6321214.3399999999</v>
      </c>
      <c r="Q408" s="173">
        <f t="shared" si="6"/>
        <v>1384845830.1499999</v>
      </c>
      <c r="R408"/>
      <c r="S408" s="159"/>
      <c r="T408" s="159"/>
      <c r="U408" s="159"/>
      <c r="V408" s="159"/>
      <c r="W408" s="159"/>
      <c r="X408" s="159"/>
      <c r="Y408" s="159"/>
      <c r="Z408" s="159"/>
      <c r="AA408" s="159"/>
      <c r="AB408" s="159"/>
      <c r="AC408" s="159"/>
      <c r="AD408" s="159"/>
      <c r="AE408" s="159"/>
    </row>
    <row r="409" spans="1:31" s="67" customFormat="1" x14ac:dyDescent="0.25">
      <c r="A409" s="159"/>
      <c r="B409" s="159" t="s">
        <v>682</v>
      </c>
      <c r="C409" s="173">
        <v>0</v>
      </c>
      <c r="D409" s="173">
        <v>0</v>
      </c>
      <c r="E409" s="173">
        <v>0</v>
      </c>
      <c r="F409" s="173">
        <v>0</v>
      </c>
      <c r="G409" s="173">
        <v>0</v>
      </c>
      <c r="H409" s="173">
        <v>0</v>
      </c>
      <c r="I409" s="173">
        <v>0</v>
      </c>
      <c r="J409" s="173">
        <v>0</v>
      </c>
      <c r="K409" s="173">
        <v>0</v>
      </c>
      <c r="L409" s="173">
        <v>0</v>
      </c>
      <c r="M409" s="173">
        <v>0</v>
      </c>
      <c r="N409" s="173">
        <v>0</v>
      </c>
      <c r="O409" s="173">
        <v>0</v>
      </c>
      <c r="P409" s="173">
        <v>0</v>
      </c>
      <c r="Q409" s="173">
        <f t="shared" si="6"/>
        <v>0</v>
      </c>
      <c r="R409"/>
      <c r="S409" s="159"/>
      <c r="T409" s="159"/>
      <c r="U409" s="159"/>
      <c r="V409" s="159"/>
      <c r="W409" s="159"/>
      <c r="X409" s="159"/>
      <c r="Y409" s="159"/>
      <c r="Z409" s="159"/>
      <c r="AA409" s="159"/>
      <c r="AB409" s="159"/>
      <c r="AC409" s="159"/>
      <c r="AD409" s="159"/>
      <c r="AE409" s="159"/>
    </row>
    <row r="410" spans="1:31" x14ac:dyDescent="0.25">
      <c r="A410" s="159"/>
      <c r="B410" s="159" t="s">
        <v>683</v>
      </c>
      <c r="C410" s="173">
        <v>0</v>
      </c>
      <c r="D410" s="173">
        <v>0</v>
      </c>
      <c r="E410" s="173">
        <v>0</v>
      </c>
      <c r="F410" s="173">
        <v>0</v>
      </c>
      <c r="G410" s="173">
        <v>0</v>
      </c>
      <c r="H410" s="173">
        <v>0</v>
      </c>
      <c r="I410" s="173">
        <v>0</v>
      </c>
      <c r="J410" s="173">
        <v>0</v>
      </c>
      <c r="K410" s="173">
        <v>0</v>
      </c>
      <c r="L410" s="173">
        <v>0</v>
      </c>
      <c r="M410" s="173">
        <v>0</v>
      </c>
      <c r="N410" s="173">
        <v>0</v>
      </c>
      <c r="O410" s="173">
        <v>0</v>
      </c>
      <c r="P410" s="173">
        <v>0</v>
      </c>
      <c r="Q410" s="173">
        <f t="shared" si="6"/>
        <v>0</v>
      </c>
      <c r="S410" s="159"/>
      <c r="T410" s="159"/>
      <c r="U410" s="159"/>
      <c r="V410" s="159"/>
      <c r="W410" s="159"/>
      <c r="X410" s="159"/>
      <c r="Y410" s="159"/>
      <c r="Z410" s="159"/>
      <c r="AA410" s="159"/>
      <c r="AB410" s="159"/>
      <c r="AC410" s="159"/>
      <c r="AD410" s="159"/>
      <c r="AE410" s="159"/>
    </row>
    <row r="411" spans="1:31" x14ac:dyDescent="0.25">
      <c r="A411" s="171"/>
      <c r="B411" s="171" t="s">
        <v>169</v>
      </c>
      <c r="C411" s="172">
        <v>1190338774</v>
      </c>
      <c r="D411" s="172">
        <v>1252737930.73</v>
      </c>
      <c r="E411" s="172">
        <v>53626113.310000002</v>
      </c>
      <c r="F411" s="172">
        <v>143992876.31</v>
      </c>
      <c r="G411" s="172">
        <v>54168113.310000002</v>
      </c>
      <c r="H411" s="172">
        <v>35555373.380000003</v>
      </c>
      <c r="I411" s="172">
        <v>71921944.859999999</v>
      </c>
      <c r="J411" s="172">
        <v>35364268.229999997</v>
      </c>
      <c r="K411" s="172">
        <v>73926129.310000002</v>
      </c>
      <c r="L411" s="172">
        <v>54168113.310000002</v>
      </c>
      <c r="M411" s="172">
        <v>54168113.310000002</v>
      </c>
      <c r="N411" s="172">
        <v>284410097.31</v>
      </c>
      <c r="O411" s="172">
        <v>95860964.629999995</v>
      </c>
      <c r="P411" s="172">
        <v>291507005.81999999</v>
      </c>
      <c r="Q411" s="172">
        <f t="shared" si="6"/>
        <v>1248669113.0900002</v>
      </c>
      <c r="S411" s="159"/>
      <c r="T411" s="159"/>
      <c r="U411" s="159"/>
      <c r="V411" s="159"/>
      <c r="W411" s="159"/>
      <c r="X411" s="159"/>
      <c r="Y411" s="159"/>
      <c r="Z411" s="159"/>
      <c r="AA411" s="159"/>
      <c r="AB411" s="159"/>
      <c r="AC411" s="159"/>
      <c r="AD411" s="159"/>
      <c r="AE411" s="159"/>
    </row>
    <row r="412" spans="1:31" s="67" customFormat="1" x14ac:dyDescent="0.25">
      <c r="A412" s="159"/>
      <c r="B412" s="171" t="s">
        <v>684</v>
      </c>
      <c r="C412" s="172">
        <v>639579879</v>
      </c>
      <c r="D412" s="172">
        <v>746979035.73000002</v>
      </c>
      <c r="E412" s="172">
        <v>49721582.670000002</v>
      </c>
      <c r="F412" s="172">
        <v>140088345.66999999</v>
      </c>
      <c r="G412" s="172">
        <v>50263582.670000002</v>
      </c>
      <c r="H412" s="172">
        <v>31650842.739999998</v>
      </c>
      <c r="I412" s="172">
        <v>68017414.219999999</v>
      </c>
      <c r="J412" s="172">
        <v>31459737.59</v>
      </c>
      <c r="K412" s="172">
        <v>70021598.670000002</v>
      </c>
      <c r="L412" s="172">
        <v>50263582.670000002</v>
      </c>
      <c r="M412" s="172">
        <v>50263582.670000002</v>
      </c>
      <c r="N412" s="172">
        <v>30505566.670000002</v>
      </c>
      <c r="O412" s="172">
        <v>88051906.670000002</v>
      </c>
      <c r="P412" s="172">
        <v>82602475.180000007</v>
      </c>
      <c r="Q412" s="172">
        <f t="shared" si="6"/>
        <v>742910218.08999991</v>
      </c>
      <c r="R412"/>
      <c r="S412" s="159"/>
      <c r="T412" s="159"/>
      <c r="U412" s="159"/>
      <c r="V412" s="159"/>
      <c r="W412" s="159"/>
      <c r="X412" s="159"/>
      <c r="Y412" s="159"/>
      <c r="Z412" s="159"/>
      <c r="AA412" s="159"/>
      <c r="AB412" s="159"/>
      <c r="AC412" s="159"/>
      <c r="AD412" s="159"/>
      <c r="AE412" s="159"/>
    </row>
    <row r="413" spans="1:31" x14ac:dyDescent="0.25">
      <c r="A413" s="159"/>
      <c r="B413" s="159" t="s">
        <v>685</v>
      </c>
      <c r="C413" s="173">
        <v>512066545</v>
      </c>
      <c r="D413" s="173">
        <v>525665701.73000002</v>
      </c>
      <c r="E413" s="173">
        <v>38944486.119999997</v>
      </c>
      <c r="F413" s="173">
        <v>39141040.539999999</v>
      </c>
      <c r="G413" s="173">
        <v>39007687.579999998</v>
      </c>
      <c r="H413" s="173">
        <v>20357203.079999998</v>
      </c>
      <c r="I413" s="173">
        <v>57869050.630000003</v>
      </c>
      <c r="J413" s="173">
        <v>20357203.079999998</v>
      </c>
      <c r="K413" s="173">
        <v>57709111.259999998</v>
      </c>
      <c r="L413" s="173">
        <v>39184984.479999997</v>
      </c>
      <c r="M413" s="173">
        <v>39238393.729999997</v>
      </c>
      <c r="N413" s="173">
        <v>20357203.079999998</v>
      </c>
      <c r="O413" s="173">
        <v>75925718.659999996</v>
      </c>
      <c r="P413" s="173">
        <v>71528080.25</v>
      </c>
      <c r="Q413" s="173">
        <f t="shared" si="6"/>
        <v>519620162.49000001</v>
      </c>
      <c r="S413" s="159"/>
      <c r="T413" s="159"/>
      <c r="U413" s="159"/>
      <c r="V413" s="159"/>
      <c r="W413" s="159"/>
      <c r="X413" s="159"/>
      <c r="Y413" s="159"/>
      <c r="Z413" s="159"/>
      <c r="AA413" s="159"/>
      <c r="AB413" s="159"/>
      <c r="AC413" s="159"/>
      <c r="AD413" s="159"/>
      <c r="AE413" s="159"/>
    </row>
    <row r="414" spans="1:31" x14ac:dyDescent="0.25">
      <c r="A414" s="159"/>
      <c r="B414" s="159" t="s">
        <v>686</v>
      </c>
      <c r="C414" s="173">
        <v>127513334</v>
      </c>
      <c r="D414" s="173">
        <v>221313334</v>
      </c>
      <c r="E414" s="173">
        <v>10777096.550000001</v>
      </c>
      <c r="F414" s="173">
        <v>100947305.13</v>
      </c>
      <c r="G414" s="173">
        <v>11255895.09</v>
      </c>
      <c r="H414" s="173">
        <v>11293639.66</v>
      </c>
      <c r="I414" s="173">
        <v>10148363.59</v>
      </c>
      <c r="J414" s="173">
        <v>11102534.51</v>
      </c>
      <c r="K414" s="173">
        <v>12312487.41</v>
      </c>
      <c r="L414" s="173">
        <v>11078598.189999999</v>
      </c>
      <c r="M414" s="173">
        <v>11025188.939999999</v>
      </c>
      <c r="N414" s="173">
        <v>10148363.59</v>
      </c>
      <c r="O414" s="173">
        <v>12126188.01</v>
      </c>
      <c r="P414" s="173">
        <v>11074394.93</v>
      </c>
      <c r="Q414" s="173">
        <f t="shared" si="6"/>
        <v>223290055.59999999</v>
      </c>
      <c r="S414" s="159"/>
      <c r="T414" s="159"/>
      <c r="U414" s="159"/>
      <c r="V414" s="159"/>
      <c r="W414" s="159"/>
      <c r="X414" s="159"/>
      <c r="Y414" s="159"/>
      <c r="Z414" s="159"/>
      <c r="AA414" s="159"/>
      <c r="AB414" s="159"/>
      <c r="AC414" s="159"/>
      <c r="AD414" s="159"/>
      <c r="AE414" s="159"/>
    </row>
    <row r="415" spans="1:31" x14ac:dyDescent="0.25">
      <c r="A415" s="159"/>
      <c r="B415" s="171" t="s">
        <v>687</v>
      </c>
      <c r="C415" s="172">
        <v>550758895</v>
      </c>
      <c r="D415" s="172">
        <v>505758895</v>
      </c>
      <c r="E415" s="172">
        <v>3904530.64</v>
      </c>
      <c r="F415" s="172">
        <v>3904530.64</v>
      </c>
      <c r="G415" s="172">
        <v>3904530.64</v>
      </c>
      <c r="H415" s="172">
        <v>3904530.64</v>
      </c>
      <c r="I415" s="172">
        <v>3904530.64</v>
      </c>
      <c r="J415" s="172">
        <v>3904530.64</v>
      </c>
      <c r="K415" s="172">
        <v>3904530.64</v>
      </c>
      <c r="L415" s="172">
        <v>3904530.64</v>
      </c>
      <c r="M415" s="172">
        <v>3904530.64</v>
      </c>
      <c r="N415" s="172">
        <v>253904530.63999999</v>
      </c>
      <c r="O415" s="172">
        <v>7809057.96</v>
      </c>
      <c r="P415" s="172">
        <v>208904530.63999999</v>
      </c>
      <c r="Q415" s="172">
        <f t="shared" si="6"/>
        <v>505758894.99999994</v>
      </c>
      <c r="S415" s="159"/>
      <c r="T415" s="159"/>
      <c r="U415" s="159"/>
      <c r="V415" s="159"/>
      <c r="W415" s="159"/>
      <c r="X415" s="159"/>
      <c r="Y415" s="159"/>
      <c r="Z415" s="159"/>
      <c r="AA415" s="159"/>
      <c r="AB415" s="159"/>
      <c r="AC415" s="159"/>
      <c r="AD415" s="159"/>
      <c r="AE415" s="159"/>
    </row>
    <row r="416" spans="1:31" x14ac:dyDescent="0.25">
      <c r="A416" s="159"/>
      <c r="B416" s="159" t="s">
        <v>688</v>
      </c>
      <c r="C416" s="173">
        <v>50758895</v>
      </c>
      <c r="D416" s="173">
        <v>55758895</v>
      </c>
      <c r="E416" s="173">
        <v>3904530.64</v>
      </c>
      <c r="F416" s="173">
        <v>3904530.64</v>
      </c>
      <c r="G416" s="173">
        <v>3904530.64</v>
      </c>
      <c r="H416" s="173">
        <v>3904530.64</v>
      </c>
      <c r="I416" s="173">
        <v>3904530.64</v>
      </c>
      <c r="J416" s="173">
        <v>3904530.64</v>
      </c>
      <c r="K416" s="173">
        <v>3904530.64</v>
      </c>
      <c r="L416" s="173">
        <v>3904530.64</v>
      </c>
      <c r="M416" s="173">
        <v>3904530.64</v>
      </c>
      <c r="N416" s="173">
        <v>3904530.64</v>
      </c>
      <c r="O416" s="173">
        <v>7809057.96</v>
      </c>
      <c r="P416" s="173">
        <v>8904530.6400000006</v>
      </c>
      <c r="Q416" s="173">
        <f t="shared" si="6"/>
        <v>55758895</v>
      </c>
      <c r="S416" s="159"/>
      <c r="T416" s="159"/>
      <c r="U416" s="159"/>
      <c r="V416" s="159"/>
      <c r="W416" s="159"/>
      <c r="X416" s="159"/>
      <c r="Y416" s="159"/>
      <c r="Z416" s="159"/>
      <c r="AA416" s="159"/>
      <c r="AB416" s="159"/>
      <c r="AC416" s="159"/>
      <c r="AD416" s="159"/>
      <c r="AE416" s="159"/>
    </row>
    <row r="417" spans="1:31" x14ac:dyDescent="0.25">
      <c r="A417" s="159"/>
      <c r="B417" s="159" t="s">
        <v>689</v>
      </c>
      <c r="C417" s="173">
        <v>500000000</v>
      </c>
      <c r="D417" s="173">
        <v>450000000</v>
      </c>
      <c r="E417" s="173">
        <v>0</v>
      </c>
      <c r="F417" s="173">
        <v>0</v>
      </c>
      <c r="G417" s="173">
        <v>0</v>
      </c>
      <c r="H417" s="173">
        <v>0</v>
      </c>
      <c r="I417" s="173">
        <v>0</v>
      </c>
      <c r="J417" s="173">
        <v>0</v>
      </c>
      <c r="K417" s="173">
        <v>0</v>
      </c>
      <c r="L417" s="173">
        <v>0</v>
      </c>
      <c r="M417" s="173">
        <v>0</v>
      </c>
      <c r="N417" s="173">
        <v>250000000</v>
      </c>
      <c r="O417" s="173">
        <v>0</v>
      </c>
      <c r="P417" s="173">
        <v>200000000</v>
      </c>
      <c r="Q417" s="173">
        <f t="shared" si="6"/>
        <v>450000000</v>
      </c>
      <c r="S417" s="159"/>
      <c r="T417" s="159"/>
      <c r="U417" s="159"/>
      <c r="V417" s="159"/>
      <c r="W417" s="159"/>
      <c r="X417" s="159"/>
      <c r="Y417" s="159"/>
      <c r="Z417" s="159"/>
      <c r="AA417" s="159"/>
      <c r="AB417" s="159"/>
      <c r="AC417" s="159"/>
      <c r="AD417" s="159"/>
      <c r="AE417" s="159"/>
    </row>
    <row r="418" spans="1:31" x14ac:dyDescent="0.25">
      <c r="A418" s="159"/>
      <c r="B418" s="171" t="s">
        <v>170</v>
      </c>
      <c r="C418" s="172">
        <v>0</v>
      </c>
      <c r="D418" s="172">
        <v>15105600229</v>
      </c>
      <c r="E418" s="172">
        <v>0</v>
      </c>
      <c r="F418" s="172">
        <v>0</v>
      </c>
      <c r="G418" s="172">
        <v>229146564.72</v>
      </c>
      <c r="H418" s="172">
        <v>29147480.920000002</v>
      </c>
      <c r="I418" s="172">
        <v>501221846.99000001</v>
      </c>
      <c r="J418" s="172">
        <v>523556666.06</v>
      </c>
      <c r="K418" s="172">
        <v>8164755.75</v>
      </c>
      <c r="L418" s="172">
        <v>1445721267.79</v>
      </c>
      <c r="M418" s="172">
        <v>761451147.99000001</v>
      </c>
      <c r="N418" s="172">
        <v>782976516.04999995</v>
      </c>
      <c r="O418" s="172">
        <v>4136767221.8400002</v>
      </c>
      <c r="P418" s="172">
        <v>6673120071.8999996</v>
      </c>
      <c r="Q418" s="172">
        <f t="shared" si="6"/>
        <v>15091273540.01</v>
      </c>
      <c r="S418" s="159"/>
      <c r="T418" s="159"/>
      <c r="U418" s="159"/>
      <c r="V418" s="159"/>
      <c r="W418" s="159"/>
      <c r="X418" s="159"/>
      <c r="Y418" s="159"/>
      <c r="Z418" s="159"/>
      <c r="AA418" s="159"/>
      <c r="AB418" s="159"/>
      <c r="AC418" s="159"/>
      <c r="AD418" s="159"/>
      <c r="AE418" s="159"/>
    </row>
    <row r="419" spans="1:31" x14ac:dyDescent="0.25">
      <c r="A419" s="171"/>
      <c r="B419" s="171" t="s">
        <v>690</v>
      </c>
      <c r="C419" s="172">
        <v>0</v>
      </c>
      <c r="D419" s="172">
        <v>12985632469</v>
      </c>
      <c r="E419" s="172">
        <v>0</v>
      </c>
      <c r="F419" s="172">
        <v>0</v>
      </c>
      <c r="G419" s="172">
        <v>229146564.72</v>
      </c>
      <c r="H419" s="172">
        <v>29147480.920000002</v>
      </c>
      <c r="I419" s="172">
        <v>501221846.99000001</v>
      </c>
      <c r="J419" s="172">
        <v>523556666.06</v>
      </c>
      <c r="K419" s="172">
        <v>8164755.75</v>
      </c>
      <c r="L419" s="172">
        <v>627696237.29999995</v>
      </c>
      <c r="M419" s="172">
        <v>0</v>
      </c>
      <c r="N419" s="172">
        <v>0</v>
      </c>
      <c r="O419" s="172">
        <v>4136767221.8400002</v>
      </c>
      <c r="P419" s="172">
        <v>6673120071.8999996</v>
      </c>
      <c r="Q419" s="172">
        <f t="shared" si="6"/>
        <v>12728820845.48</v>
      </c>
      <c r="S419" s="159"/>
      <c r="T419" s="159"/>
      <c r="U419" s="159"/>
      <c r="V419" s="159"/>
      <c r="W419" s="159"/>
      <c r="X419" s="159"/>
      <c r="Y419" s="159"/>
      <c r="Z419" s="159"/>
      <c r="AA419" s="159"/>
      <c r="AB419" s="159"/>
      <c r="AC419" s="159"/>
      <c r="AD419" s="159"/>
      <c r="AE419" s="159"/>
    </row>
    <row r="420" spans="1:31" s="67" customFormat="1" x14ac:dyDescent="0.25">
      <c r="A420" s="171"/>
      <c r="B420" s="159" t="s">
        <v>691</v>
      </c>
      <c r="C420" s="173">
        <v>0</v>
      </c>
      <c r="D420" s="173">
        <v>12985632469</v>
      </c>
      <c r="E420" s="173">
        <v>0</v>
      </c>
      <c r="F420" s="173">
        <v>0</v>
      </c>
      <c r="G420" s="173">
        <v>229146564.72</v>
      </c>
      <c r="H420" s="173">
        <v>29147480.920000002</v>
      </c>
      <c r="I420" s="173">
        <v>501221846.99000001</v>
      </c>
      <c r="J420" s="173">
        <v>523556666.06</v>
      </c>
      <c r="K420" s="173">
        <v>8164755.75</v>
      </c>
      <c r="L420" s="173">
        <v>627696237.29999995</v>
      </c>
      <c r="M420" s="173">
        <v>0</v>
      </c>
      <c r="N420" s="173">
        <v>0</v>
      </c>
      <c r="O420" s="173">
        <v>4136767221.8400002</v>
      </c>
      <c r="P420" s="173">
        <v>6673120071.8999996</v>
      </c>
      <c r="Q420" s="173">
        <f t="shared" si="6"/>
        <v>12728820845.48</v>
      </c>
      <c r="R420"/>
      <c r="S420" s="159"/>
      <c r="T420" s="159"/>
      <c r="U420" s="159"/>
      <c r="V420" s="159"/>
      <c r="W420" s="159"/>
      <c r="X420" s="159"/>
      <c r="Y420" s="159"/>
      <c r="Z420" s="159"/>
      <c r="AA420" s="159"/>
      <c r="AB420" s="159"/>
      <c r="AC420" s="159"/>
      <c r="AD420" s="159"/>
      <c r="AE420" s="159"/>
    </row>
    <row r="421" spans="1:31" s="67" customFormat="1" x14ac:dyDescent="0.25">
      <c r="A421" s="159"/>
      <c r="B421" s="171" t="s">
        <v>692</v>
      </c>
      <c r="C421" s="172">
        <v>0</v>
      </c>
      <c r="D421" s="172">
        <v>2119967760</v>
      </c>
      <c r="E421" s="172">
        <v>0</v>
      </c>
      <c r="F421" s="172">
        <v>0</v>
      </c>
      <c r="G421" s="172">
        <v>0</v>
      </c>
      <c r="H421" s="172">
        <v>0</v>
      </c>
      <c r="I421" s="172">
        <v>0</v>
      </c>
      <c r="J421" s="172">
        <v>0</v>
      </c>
      <c r="K421" s="172">
        <v>0</v>
      </c>
      <c r="L421" s="172">
        <v>818025030.49000001</v>
      </c>
      <c r="M421" s="172">
        <v>761451147.99000001</v>
      </c>
      <c r="N421" s="172">
        <v>782976516.04999995</v>
      </c>
      <c r="O421" s="172">
        <v>0</v>
      </c>
      <c r="P421" s="172">
        <v>0</v>
      </c>
      <c r="Q421" s="172">
        <f t="shared" si="6"/>
        <v>2362452694.5299997</v>
      </c>
      <c r="R421"/>
      <c r="S421" s="159"/>
      <c r="T421" s="159"/>
      <c r="U421" s="159"/>
      <c r="V421" s="159"/>
      <c r="W421" s="159"/>
      <c r="X421" s="159"/>
      <c r="Y421" s="159"/>
      <c r="Z421" s="159"/>
      <c r="AA421" s="159"/>
      <c r="AB421" s="159"/>
      <c r="AC421" s="159"/>
      <c r="AD421" s="159"/>
      <c r="AE421" s="159"/>
    </row>
    <row r="422" spans="1:31" x14ac:dyDescent="0.25">
      <c r="A422" s="171"/>
      <c r="B422" s="159" t="s">
        <v>693</v>
      </c>
      <c r="C422" s="173">
        <v>0</v>
      </c>
      <c r="D422" s="173">
        <v>2119967760</v>
      </c>
      <c r="E422" s="173">
        <v>0</v>
      </c>
      <c r="F422" s="173">
        <v>0</v>
      </c>
      <c r="G422" s="173">
        <v>0</v>
      </c>
      <c r="H422" s="173">
        <v>0</v>
      </c>
      <c r="I422" s="173">
        <v>0</v>
      </c>
      <c r="J422" s="173">
        <v>0</v>
      </c>
      <c r="K422" s="173">
        <v>0</v>
      </c>
      <c r="L422" s="173">
        <v>818025030.49000001</v>
      </c>
      <c r="M422" s="173">
        <v>761451147.99000001</v>
      </c>
      <c r="N422" s="173">
        <v>782976516.04999995</v>
      </c>
      <c r="O422" s="173">
        <v>0</v>
      </c>
      <c r="P422" s="173">
        <v>0</v>
      </c>
      <c r="Q422" s="173">
        <f t="shared" si="6"/>
        <v>2362452694.5299997</v>
      </c>
      <c r="S422" s="159"/>
      <c r="T422" s="159"/>
      <c r="U422" s="159"/>
      <c r="V422" s="159"/>
      <c r="W422" s="159"/>
      <c r="X422" s="159"/>
      <c r="Y422" s="159"/>
      <c r="Z422" s="159"/>
      <c r="AA422" s="159"/>
      <c r="AB422" s="159"/>
      <c r="AC422" s="159"/>
      <c r="AD422" s="159"/>
      <c r="AE422" s="159"/>
    </row>
    <row r="423" spans="1:31" s="67" customFormat="1" x14ac:dyDescent="0.25">
      <c r="A423" s="159"/>
      <c r="B423" s="171" t="s">
        <v>171</v>
      </c>
      <c r="C423" s="172">
        <v>1157579031</v>
      </c>
      <c r="D423" s="172">
        <v>1469400925.5799999</v>
      </c>
      <c r="E423" s="172">
        <v>25031976.25</v>
      </c>
      <c r="F423" s="172">
        <v>31817006.170000002</v>
      </c>
      <c r="G423" s="172">
        <v>109506753.19</v>
      </c>
      <c r="H423" s="172">
        <v>135307057.59</v>
      </c>
      <c r="I423" s="172">
        <v>31554338.91</v>
      </c>
      <c r="J423" s="172">
        <v>78198198.969999999</v>
      </c>
      <c r="K423" s="172">
        <v>17842869.350000001</v>
      </c>
      <c r="L423" s="172">
        <v>42576920.229999997</v>
      </c>
      <c r="M423" s="172">
        <v>406204438.31</v>
      </c>
      <c r="N423" s="172">
        <v>22409757.039999999</v>
      </c>
      <c r="O423" s="172">
        <v>252976203.44</v>
      </c>
      <c r="P423" s="172">
        <v>209899154.97999999</v>
      </c>
      <c r="Q423" s="172">
        <f t="shared" si="6"/>
        <v>1363324674.4300001</v>
      </c>
      <c r="R423"/>
      <c r="S423" s="159"/>
      <c r="T423" s="159"/>
      <c r="U423" s="159"/>
      <c r="V423" s="159"/>
      <c r="W423" s="159"/>
      <c r="X423" s="159"/>
      <c r="Y423" s="159"/>
      <c r="Z423" s="159"/>
      <c r="AA423" s="159"/>
      <c r="AB423" s="159"/>
      <c r="AC423" s="159"/>
      <c r="AD423" s="159"/>
      <c r="AE423" s="159"/>
    </row>
    <row r="424" spans="1:31" x14ac:dyDescent="0.25">
      <c r="A424" s="171"/>
      <c r="B424" s="171" t="s">
        <v>694</v>
      </c>
      <c r="C424" s="172">
        <v>1149144858</v>
      </c>
      <c r="D424" s="172">
        <v>1121255060.5799999</v>
      </c>
      <c r="E424" s="172">
        <v>25031142.920000002</v>
      </c>
      <c r="F424" s="172">
        <v>31816172.84</v>
      </c>
      <c r="G424" s="172">
        <v>109505919.86</v>
      </c>
      <c r="H424" s="172">
        <v>135306224.25999999</v>
      </c>
      <c r="I424" s="172">
        <v>31553505.579999998</v>
      </c>
      <c r="J424" s="172">
        <v>78197365.640000001</v>
      </c>
      <c r="K424" s="172">
        <v>17842036.02</v>
      </c>
      <c r="L424" s="172">
        <v>42576086.899999999</v>
      </c>
      <c r="M424" s="172">
        <v>406203604.98000002</v>
      </c>
      <c r="N424" s="172">
        <v>22408923.710000001</v>
      </c>
      <c r="O424" s="172">
        <v>9929505.5899999999</v>
      </c>
      <c r="P424" s="172">
        <v>209898321.63</v>
      </c>
      <c r="Q424" s="172">
        <f t="shared" si="6"/>
        <v>1120268809.9300001</v>
      </c>
      <c r="S424" s="159"/>
      <c r="T424" s="159"/>
      <c r="U424" s="159"/>
      <c r="V424" s="159"/>
      <c r="W424" s="159"/>
      <c r="X424" s="159"/>
      <c r="Y424" s="159"/>
      <c r="Z424" s="159"/>
      <c r="AA424" s="159"/>
      <c r="AB424" s="159"/>
      <c r="AC424" s="159"/>
      <c r="AD424" s="159"/>
      <c r="AE424" s="159"/>
    </row>
    <row r="425" spans="1:31" s="67" customFormat="1" x14ac:dyDescent="0.25">
      <c r="A425" s="171"/>
      <c r="B425" s="159" t="s">
        <v>695</v>
      </c>
      <c r="C425" s="173">
        <v>1149144858</v>
      </c>
      <c r="D425" s="173">
        <v>1121255060.5799999</v>
      </c>
      <c r="E425" s="173">
        <v>25031142.920000002</v>
      </c>
      <c r="F425" s="173">
        <v>31816172.84</v>
      </c>
      <c r="G425" s="173">
        <v>109505919.86</v>
      </c>
      <c r="H425" s="173">
        <v>135306224.25999999</v>
      </c>
      <c r="I425" s="173">
        <v>31553505.579999998</v>
      </c>
      <c r="J425" s="173">
        <v>78197365.640000001</v>
      </c>
      <c r="K425" s="173">
        <v>17842036.02</v>
      </c>
      <c r="L425" s="173">
        <v>42576086.899999999</v>
      </c>
      <c r="M425" s="173">
        <v>406203604.98000002</v>
      </c>
      <c r="N425" s="173">
        <v>22408923.710000001</v>
      </c>
      <c r="O425" s="173">
        <v>9929505.5899999999</v>
      </c>
      <c r="P425" s="173">
        <v>209898321.63</v>
      </c>
      <c r="Q425" s="173">
        <f t="shared" si="6"/>
        <v>1120268809.9300001</v>
      </c>
      <c r="R425"/>
      <c r="S425" s="159"/>
      <c r="T425" s="159"/>
      <c r="U425" s="159"/>
      <c r="V425" s="159"/>
      <c r="W425" s="159"/>
      <c r="X425" s="159"/>
      <c r="Y425" s="159"/>
      <c r="Z425" s="159"/>
      <c r="AA425" s="159"/>
      <c r="AB425" s="159"/>
      <c r="AC425" s="159"/>
      <c r="AD425" s="159"/>
      <c r="AE425" s="159"/>
    </row>
    <row r="426" spans="1:31" s="67" customFormat="1" x14ac:dyDescent="0.25">
      <c r="A426" s="159"/>
      <c r="B426" s="171" t="s">
        <v>696</v>
      </c>
      <c r="C426" s="172">
        <v>8434173</v>
      </c>
      <c r="D426" s="172">
        <v>348145865</v>
      </c>
      <c r="E426" s="172">
        <v>833.33</v>
      </c>
      <c r="F426" s="172">
        <v>833.33</v>
      </c>
      <c r="G426" s="172">
        <v>833.33</v>
      </c>
      <c r="H426" s="172">
        <v>833.33</v>
      </c>
      <c r="I426" s="172">
        <v>833.33</v>
      </c>
      <c r="J426" s="172">
        <v>833.33</v>
      </c>
      <c r="K426" s="172">
        <v>833.33</v>
      </c>
      <c r="L426" s="172">
        <v>833.33</v>
      </c>
      <c r="M426" s="172">
        <v>833.33</v>
      </c>
      <c r="N426" s="172">
        <v>833.33</v>
      </c>
      <c r="O426" s="172">
        <v>243046697.84999999</v>
      </c>
      <c r="P426" s="172">
        <v>833.35</v>
      </c>
      <c r="Q426" s="172">
        <f t="shared" si="6"/>
        <v>243055864.5</v>
      </c>
      <c r="R426"/>
      <c r="S426" s="159"/>
      <c r="T426" s="159"/>
      <c r="U426" s="159"/>
      <c r="V426" s="159"/>
      <c r="W426" s="159"/>
      <c r="X426" s="159"/>
      <c r="Y426" s="159"/>
      <c r="Z426" s="159"/>
      <c r="AA426" s="159"/>
      <c r="AB426" s="159"/>
      <c r="AC426" s="159"/>
      <c r="AD426" s="159"/>
      <c r="AE426" s="159"/>
    </row>
    <row r="427" spans="1:31" x14ac:dyDescent="0.25">
      <c r="A427" s="159"/>
      <c r="B427" s="159" t="s">
        <v>697</v>
      </c>
      <c r="C427" s="173">
        <v>8434173</v>
      </c>
      <c r="D427" s="173">
        <v>348145865</v>
      </c>
      <c r="E427" s="173">
        <v>833.33</v>
      </c>
      <c r="F427" s="173">
        <v>833.33</v>
      </c>
      <c r="G427" s="173">
        <v>833.33</v>
      </c>
      <c r="H427" s="173">
        <v>833.33</v>
      </c>
      <c r="I427" s="173">
        <v>833.33</v>
      </c>
      <c r="J427" s="173">
        <v>833.33</v>
      </c>
      <c r="K427" s="173">
        <v>833.33</v>
      </c>
      <c r="L427" s="173">
        <v>833.33</v>
      </c>
      <c r="M427" s="173">
        <v>833.33</v>
      </c>
      <c r="N427" s="173">
        <v>833.33</v>
      </c>
      <c r="O427" s="173">
        <v>243046697.84999999</v>
      </c>
      <c r="P427" s="173">
        <v>833.35</v>
      </c>
      <c r="Q427" s="173">
        <f t="shared" si="6"/>
        <v>243055864.5</v>
      </c>
      <c r="S427" s="159"/>
      <c r="T427" s="159"/>
      <c r="U427" s="159"/>
      <c r="V427" s="159"/>
      <c r="W427" s="159"/>
      <c r="X427" s="159"/>
      <c r="Y427" s="159"/>
      <c r="Z427" s="159"/>
      <c r="AA427" s="159"/>
      <c r="AB427" s="159"/>
      <c r="AC427" s="159"/>
      <c r="AD427" s="159"/>
      <c r="AE427" s="159"/>
    </row>
    <row r="428" spans="1:31" x14ac:dyDescent="0.25">
      <c r="A428" s="159"/>
      <c r="B428" s="171" t="s">
        <v>172</v>
      </c>
      <c r="C428" s="172">
        <v>15440447205</v>
      </c>
      <c r="D428" s="172">
        <v>19529093979.400002</v>
      </c>
      <c r="E428" s="172">
        <v>564748366.71000004</v>
      </c>
      <c r="F428" s="172">
        <v>869199606.53999996</v>
      </c>
      <c r="G428" s="172">
        <v>1134697121.4400001</v>
      </c>
      <c r="H428" s="172">
        <v>1346876590.52</v>
      </c>
      <c r="I428" s="172">
        <v>2084990686.1400001</v>
      </c>
      <c r="J428" s="172">
        <v>1982909634.6400001</v>
      </c>
      <c r="K428" s="172">
        <v>1410463711.3199999</v>
      </c>
      <c r="L428" s="172">
        <v>954106502.69000006</v>
      </c>
      <c r="M428" s="172">
        <v>2409904664.0799999</v>
      </c>
      <c r="N428" s="172">
        <v>1428957862.78</v>
      </c>
      <c r="O428" s="172">
        <v>1381304476.0899999</v>
      </c>
      <c r="P428" s="172">
        <v>3944833956.7600002</v>
      </c>
      <c r="Q428" s="172">
        <f t="shared" si="6"/>
        <v>19512993179.710003</v>
      </c>
      <c r="S428" s="159"/>
      <c r="T428" s="159"/>
      <c r="U428" s="159"/>
      <c r="V428" s="159"/>
      <c r="W428" s="159"/>
      <c r="X428" s="159"/>
      <c r="Y428" s="159"/>
      <c r="Z428" s="159"/>
      <c r="AA428" s="159"/>
      <c r="AB428" s="159"/>
      <c r="AC428" s="159"/>
      <c r="AD428" s="159"/>
      <c r="AE428" s="159"/>
    </row>
    <row r="429" spans="1:31" x14ac:dyDescent="0.25">
      <c r="A429" s="171"/>
      <c r="B429" s="171" t="s">
        <v>698</v>
      </c>
      <c r="C429" s="172">
        <v>12005145848</v>
      </c>
      <c r="D429" s="172">
        <v>13518618349.110001</v>
      </c>
      <c r="E429" s="172">
        <v>269289980.75</v>
      </c>
      <c r="F429" s="172">
        <v>572273840.76999998</v>
      </c>
      <c r="G429" s="172">
        <v>597060086.09000003</v>
      </c>
      <c r="H429" s="172">
        <v>912306378.77999997</v>
      </c>
      <c r="I429" s="172">
        <v>1718171887.01</v>
      </c>
      <c r="J429" s="172">
        <v>1701590744.8099999</v>
      </c>
      <c r="K429" s="172">
        <v>500436628.58999997</v>
      </c>
      <c r="L429" s="172">
        <v>441933953.33999997</v>
      </c>
      <c r="M429" s="172">
        <v>1695525310.97</v>
      </c>
      <c r="N429" s="172">
        <v>1024870397.34</v>
      </c>
      <c r="O429" s="172">
        <v>735681986.88999999</v>
      </c>
      <c r="P429" s="172">
        <v>3168810306.21</v>
      </c>
      <c r="Q429" s="172">
        <f t="shared" si="6"/>
        <v>13337951501.549999</v>
      </c>
      <c r="S429" s="159"/>
      <c r="T429" s="159"/>
      <c r="U429" s="159"/>
      <c r="V429" s="159"/>
      <c r="W429" s="159"/>
      <c r="X429" s="159"/>
      <c r="Y429" s="159"/>
      <c r="Z429" s="159"/>
      <c r="AA429" s="159"/>
      <c r="AB429" s="159"/>
      <c r="AC429" s="159"/>
      <c r="AD429" s="159"/>
      <c r="AE429" s="159"/>
    </row>
    <row r="430" spans="1:31" s="67" customFormat="1" x14ac:dyDescent="0.25">
      <c r="A430" s="159"/>
      <c r="B430" s="159" t="s">
        <v>699</v>
      </c>
      <c r="C430" s="173">
        <v>11110567961</v>
      </c>
      <c r="D430" s="173">
        <v>11253753058.66</v>
      </c>
      <c r="E430" s="173">
        <v>193319135.25999999</v>
      </c>
      <c r="F430" s="173">
        <v>373294683.11000001</v>
      </c>
      <c r="G430" s="173">
        <v>407884415.01999998</v>
      </c>
      <c r="H430" s="173">
        <v>554498859.15999997</v>
      </c>
      <c r="I430" s="173">
        <v>1584932663.95</v>
      </c>
      <c r="J430" s="173">
        <v>1603948103.3499999</v>
      </c>
      <c r="K430" s="173">
        <v>328856567.45999998</v>
      </c>
      <c r="L430" s="173">
        <v>299068365.79000002</v>
      </c>
      <c r="M430" s="173">
        <v>1471372934.6099999</v>
      </c>
      <c r="N430" s="173">
        <v>905181417.34000003</v>
      </c>
      <c r="O430" s="173">
        <v>546782646.75</v>
      </c>
      <c r="P430" s="173">
        <v>2968211675.8200002</v>
      </c>
      <c r="Q430" s="173">
        <f t="shared" si="6"/>
        <v>11237351467.620001</v>
      </c>
      <c r="R430"/>
      <c r="S430" s="159"/>
      <c r="T430" s="159"/>
      <c r="U430" s="159"/>
      <c r="V430" s="159"/>
      <c r="W430" s="159"/>
      <c r="X430" s="159"/>
      <c r="Y430" s="159"/>
      <c r="Z430" s="159"/>
      <c r="AA430" s="159"/>
      <c r="AB430" s="159"/>
      <c r="AC430" s="159"/>
      <c r="AD430" s="159"/>
      <c r="AE430" s="159"/>
    </row>
    <row r="431" spans="1:31" x14ac:dyDescent="0.25">
      <c r="A431" s="171"/>
      <c r="B431" s="159" t="s">
        <v>700</v>
      </c>
      <c r="C431" s="173">
        <v>13608000</v>
      </c>
      <c r="D431" s="173">
        <v>33608000</v>
      </c>
      <c r="E431" s="173">
        <v>765022</v>
      </c>
      <c r="F431" s="173">
        <v>1134000</v>
      </c>
      <c r="G431" s="173">
        <v>1134000</v>
      </c>
      <c r="H431" s="173">
        <v>1134000</v>
      </c>
      <c r="I431" s="173">
        <v>1134000</v>
      </c>
      <c r="J431" s="173">
        <v>1134000</v>
      </c>
      <c r="K431" s="173">
        <v>1134000</v>
      </c>
      <c r="L431" s="173">
        <v>1134000</v>
      </c>
      <c r="M431" s="173">
        <v>1134000</v>
      </c>
      <c r="N431" s="173">
        <v>1134000</v>
      </c>
      <c r="O431" s="173">
        <v>1134000</v>
      </c>
      <c r="P431" s="173">
        <v>1134000</v>
      </c>
      <c r="Q431" s="173">
        <f t="shared" si="6"/>
        <v>13239022</v>
      </c>
      <c r="S431" s="159"/>
      <c r="T431" s="159"/>
      <c r="U431" s="159"/>
      <c r="V431" s="159"/>
      <c r="W431" s="159"/>
      <c r="X431" s="159"/>
      <c r="Y431" s="159"/>
      <c r="Z431" s="159"/>
      <c r="AA431" s="159"/>
      <c r="AB431" s="159"/>
      <c r="AC431" s="159"/>
      <c r="AD431" s="159"/>
      <c r="AE431" s="159"/>
    </row>
    <row r="432" spans="1:31" s="67" customFormat="1" x14ac:dyDescent="0.25">
      <c r="A432" s="159"/>
      <c r="B432" s="159" t="s">
        <v>701</v>
      </c>
      <c r="C432" s="173">
        <v>880969887</v>
      </c>
      <c r="D432" s="173">
        <v>2231257290.4500003</v>
      </c>
      <c r="E432" s="173">
        <v>75205823.489999995</v>
      </c>
      <c r="F432" s="173">
        <v>197845157.66</v>
      </c>
      <c r="G432" s="173">
        <v>188041671.06999999</v>
      </c>
      <c r="H432" s="173">
        <v>356673519.62</v>
      </c>
      <c r="I432" s="173">
        <v>132105223.06</v>
      </c>
      <c r="J432" s="173">
        <v>96508641.459999993</v>
      </c>
      <c r="K432" s="173">
        <v>170446061.13</v>
      </c>
      <c r="L432" s="173">
        <v>141731587.55000001</v>
      </c>
      <c r="M432" s="173">
        <v>223018376.36000001</v>
      </c>
      <c r="N432" s="173">
        <v>118554980</v>
      </c>
      <c r="O432" s="173">
        <v>187765340.13999999</v>
      </c>
      <c r="P432" s="173">
        <v>199464630.38999999</v>
      </c>
      <c r="Q432" s="173">
        <f t="shared" si="6"/>
        <v>2087361011.9299994</v>
      </c>
      <c r="R432"/>
      <c r="S432" s="159"/>
      <c r="T432" s="159"/>
      <c r="U432" s="159"/>
      <c r="V432" s="159"/>
      <c r="W432" s="159"/>
      <c r="X432" s="159"/>
      <c r="Y432" s="159"/>
      <c r="Z432" s="159"/>
      <c r="AA432" s="159"/>
      <c r="AB432" s="159"/>
      <c r="AC432" s="159"/>
      <c r="AD432" s="159"/>
      <c r="AE432" s="159"/>
    </row>
    <row r="433" spans="1:31" x14ac:dyDescent="0.25">
      <c r="A433" s="171"/>
      <c r="B433" s="171" t="s">
        <v>702</v>
      </c>
      <c r="C433" s="172">
        <v>2138754197</v>
      </c>
      <c r="D433" s="172">
        <v>3019163409.9400001</v>
      </c>
      <c r="E433" s="172">
        <v>195170904.55000001</v>
      </c>
      <c r="F433" s="172">
        <v>193737580.41</v>
      </c>
      <c r="G433" s="172">
        <v>433068963.02999997</v>
      </c>
      <c r="H433" s="172">
        <v>328660210.54000002</v>
      </c>
      <c r="I433" s="172">
        <v>267854069.72</v>
      </c>
      <c r="J433" s="172">
        <v>173250526.99000001</v>
      </c>
      <c r="K433" s="172">
        <v>283471965.41000003</v>
      </c>
      <c r="L433" s="172">
        <v>155211152.34</v>
      </c>
      <c r="M433" s="172">
        <v>392791094.00999999</v>
      </c>
      <c r="N433" s="172">
        <v>38595438.869999997</v>
      </c>
      <c r="O433" s="172">
        <v>285063275.38999999</v>
      </c>
      <c r="P433" s="172">
        <v>198399445.05000001</v>
      </c>
      <c r="Q433" s="172">
        <f t="shared" si="6"/>
        <v>2945274626.3099999</v>
      </c>
      <c r="S433" s="159"/>
      <c r="T433" s="159"/>
      <c r="U433" s="159"/>
      <c r="V433" s="159"/>
      <c r="W433" s="159"/>
      <c r="X433" s="159"/>
      <c r="Y433" s="159"/>
      <c r="Z433" s="159"/>
      <c r="AA433" s="159"/>
      <c r="AB433" s="159"/>
      <c r="AC433" s="159"/>
      <c r="AD433" s="159"/>
      <c r="AE433" s="159"/>
    </row>
    <row r="434" spans="1:31" s="67" customFormat="1" x14ac:dyDescent="0.25">
      <c r="A434" s="159"/>
      <c r="B434" s="159" t="s">
        <v>703</v>
      </c>
      <c r="C434" s="173">
        <v>2138754197</v>
      </c>
      <c r="D434" s="173">
        <v>3019163409.9400001</v>
      </c>
      <c r="E434" s="173">
        <v>195170904.55000001</v>
      </c>
      <c r="F434" s="173">
        <v>193737580.41</v>
      </c>
      <c r="G434" s="173">
        <v>433068963.02999997</v>
      </c>
      <c r="H434" s="173">
        <v>328660210.54000002</v>
      </c>
      <c r="I434" s="173">
        <v>267854069.72</v>
      </c>
      <c r="J434" s="173">
        <v>173250526.99000001</v>
      </c>
      <c r="K434" s="173">
        <v>283471965.41000003</v>
      </c>
      <c r="L434" s="173">
        <v>155211152.34</v>
      </c>
      <c r="M434" s="173">
        <v>392791094.00999999</v>
      </c>
      <c r="N434" s="173">
        <v>38595438.869999997</v>
      </c>
      <c r="O434" s="173">
        <v>285063275.38999999</v>
      </c>
      <c r="P434" s="173">
        <v>198399445.05000001</v>
      </c>
      <c r="Q434" s="173">
        <f t="shared" si="6"/>
        <v>2945274626.3099999</v>
      </c>
      <c r="R434"/>
      <c r="S434" s="159"/>
      <c r="T434" s="159"/>
      <c r="U434" s="159"/>
      <c r="V434" s="159"/>
      <c r="W434" s="159"/>
      <c r="X434" s="159"/>
      <c r="Y434" s="159"/>
      <c r="Z434" s="159"/>
      <c r="AA434" s="159"/>
      <c r="AB434" s="159"/>
      <c r="AC434" s="159"/>
      <c r="AD434" s="159"/>
      <c r="AE434" s="159"/>
    </row>
    <row r="435" spans="1:31" x14ac:dyDescent="0.25">
      <c r="A435" s="159"/>
      <c r="B435" s="171" t="s">
        <v>704</v>
      </c>
      <c r="C435" s="172">
        <v>1259732707</v>
      </c>
      <c r="D435" s="172">
        <v>970300098.05999994</v>
      </c>
      <c r="E435" s="172">
        <v>100287481.41</v>
      </c>
      <c r="F435" s="172">
        <v>100287481.41</v>
      </c>
      <c r="G435" s="172">
        <v>101610233.41</v>
      </c>
      <c r="H435" s="172">
        <v>100287481.41</v>
      </c>
      <c r="I435" s="172">
        <v>98964729.409999996</v>
      </c>
      <c r="J435" s="172">
        <v>100102590.41</v>
      </c>
      <c r="K435" s="172">
        <v>101240441.08</v>
      </c>
      <c r="L435" s="172">
        <v>98964719.079999998</v>
      </c>
      <c r="M435" s="172">
        <v>61324274.689999998</v>
      </c>
      <c r="N435" s="172">
        <v>101923729.08</v>
      </c>
      <c r="O435" s="172">
        <v>99490410.079999998</v>
      </c>
      <c r="P435" s="172">
        <v>144271385.75</v>
      </c>
      <c r="Q435" s="172">
        <f t="shared" si="6"/>
        <v>1208754957.22</v>
      </c>
      <c r="S435" s="159"/>
      <c r="T435" s="159"/>
      <c r="U435" s="159"/>
      <c r="V435" s="159"/>
      <c r="W435" s="159"/>
      <c r="X435" s="159"/>
      <c r="Y435" s="159"/>
      <c r="Z435" s="159"/>
      <c r="AA435" s="159"/>
      <c r="AB435" s="159"/>
      <c r="AC435" s="159"/>
      <c r="AD435" s="159"/>
      <c r="AE435" s="159"/>
    </row>
    <row r="436" spans="1:31" x14ac:dyDescent="0.25">
      <c r="A436" s="171"/>
      <c r="B436" s="159" t="s">
        <v>705</v>
      </c>
      <c r="C436" s="173">
        <v>1259732707</v>
      </c>
      <c r="D436" s="173">
        <v>970300098.05999994</v>
      </c>
      <c r="E436" s="173">
        <v>100287481.41</v>
      </c>
      <c r="F436" s="173">
        <v>100287481.41</v>
      </c>
      <c r="G436" s="173">
        <v>101610233.41</v>
      </c>
      <c r="H436" s="173">
        <v>100287481.41</v>
      </c>
      <c r="I436" s="173">
        <v>98964729.409999996</v>
      </c>
      <c r="J436" s="173">
        <v>100102590.41</v>
      </c>
      <c r="K436" s="173">
        <v>101240441.08</v>
      </c>
      <c r="L436" s="173">
        <v>98964719.079999998</v>
      </c>
      <c r="M436" s="173">
        <v>61324274.689999998</v>
      </c>
      <c r="N436" s="173">
        <v>101923729.08</v>
      </c>
      <c r="O436" s="173">
        <v>99490410.079999998</v>
      </c>
      <c r="P436" s="173">
        <v>144271385.75</v>
      </c>
      <c r="Q436" s="173">
        <f t="shared" si="6"/>
        <v>1208754957.22</v>
      </c>
      <c r="S436" s="159"/>
      <c r="T436" s="159"/>
      <c r="U436" s="159"/>
      <c r="V436" s="159"/>
      <c r="W436" s="159"/>
      <c r="X436" s="159"/>
      <c r="Y436" s="159"/>
      <c r="Z436" s="159"/>
      <c r="AA436" s="159"/>
      <c r="AB436" s="159"/>
      <c r="AC436" s="159"/>
      <c r="AD436" s="159"/>
      <c r="AE436" s="159"/>
    </row>
    <row r="437" spans="1:31" s="67" customFormat="1" x14ac:dyDescent="0.25">
      <c r="A437" s="171"/>
      <c r="B437" s="171" t="s">
        <v>706</v>
      </c>
      <c r="C437" s="172">
        <v>36814453</v>
      </c>
      <c r="D437" s="172">
        <v>2021012122.2900002</v>
      </c>
      <c r="E437" s="172">
        <v>0</v>
      </c>
      <c r="F437" s="172">
        <v>2900703.95</v>
      </c>
      <c r="G437" s="172">
        <v>2957838.91</v>
      </c>
      <c r="H437" s="172">
        <v>5622519.79</v>
      </c>
      <c r="I437" s="172">
        <v>0</v>
      </c>
      <c r="J437" s="172">
        <v>7965772.4299999997</v>
      </c>
      <c r="K437" s="172">
        <v>525314676.24000001</v>
      </c>
      <c r="L437" s="172">
        <v>257996677.93000001</v>
      </c>
      <c r="M437" s="172">
        <v>260263984.41</v>
      </c>
      <c r="N437" s="172">
        <v>263568297.49000001</v>
      </c>
      <c r="O437" s="172">
        <v>261068803.72999999</v>
      </c>
      <c r="P437" s="172">
        <v>433352819.75</v>
      </c>
      <c r="Q437" s="172">
        <f t="shared" si="6"/>
        <v>2021012094.6300001</v>
      </c>
      <c r="R437"/>
      <c r="S437" s="159"/>
      <c r="T437" s="159"/>
      <c r="U437" s="159"/>
      <c r="V437" s="159"/>
      <c r="W437" s="159"/>
      <c r="X437" s="159"/>
      <c r="Y437" s="159"/>
      <c r="Z437" s="159"/>
      <c r="AA437" s="159"/>
      <c r="AB437" s="159"/>
      <c r="AC437" s="159"/>
      <c r="AD437" s="159"/>
      <c r="AE437" s="159"/>
    </row>
    <row r="438" spans="1:31" s="67" customFormat="1" x14ac:dyDescent="0.25">
      <c r="A438" s="159"/>
      <c r="B438" s="159" t="s">
        <v>707</v>
      </c>
      <c r="C438" s="173">
        <v>36814453</v>
      </c>
      <c r="D438" s="173">
        <v>2021012122.2900002</v>
      </c>
      <c r="E438" s="173">
        <v>0</v>
      </c>
      <c r="F438" s="173">
        <v>2900703.95</v>
      </c>
      <c r="G438" s="173">
        <v>2957838.91</v>
      </c>
      <c r="H438" s="173">
        <v>5622519.79</v>
      </c>
      <c r="I438" s="173">
        <v>0</v>
      </c>
      <c r="J438" s="173">
        <v>7965772.4299999997</v>
      </c>
      <c r="K438" s="173">
        <v>525314676.24000001</v>
      </c>
      <c r="L438" s="173">
        <v>257996677.93000001</v>
      </c>
      <c r="M438" s="173">
        <v>260263984.41</v>
      </c>
      <c r="N438" s="173">
        <v>263568297.49000001</v>
      </c>
      <c r="O438" s="173">
        <v>261068803.72999999</v>
      </c>
      <c r="P438" s="173">
        <v>433352819.75</v>
      </c>
      <c r="Q438" s="173">
        <f t="shared" si="6"/>
        <v>2021012094.6300001</v>
      </c>
      <c r="R438"/>
      <c r="S438" s="159"/>
      <c r="T438" s="159"/>
      <c r="U438" s="159"/>
      <c r="V438" s="159"/>
      <c r="W438" s="159"/>
      <c r="X438" s="159"/>
      <c r="Y438" s="159"/>
      <c r="Z438" s="159"/>
      <c r="AA438" s="159"/>
      <c r="AB438" s="159"/>
      <c r="AC438" s="159"/>
      <c r="AD438" s="159"/>
      <c r="AE438" s="159"/>
    </row>
    <row r="439" spans="1:31" x14ac:dyDescent="0.25">
      <c r="A439" s="171"/>
      <c r="B439" s="169" t="s">
        <v>173</v>
      </c>
      <c r="C439" s="170">
        <v>45893698340</v>
      </c>
      <c r="D439" s="170">
        <v>69515095163.5</v>
      </c>
      <c r="E439" s="170">
        <v>657780459</v>
      </c>
      <c r="F439" s="170">
        <v>1649433873.3</v>
      </c>
      <c r="G439" s="170">
        <v>4668645712.1400003</v>
      </c>
      <c r="H439" s="170">
        <v>2135653225.6700001</v>
      </c>
      <c r="I439" s="170">
        <v>3655151355.8800001</v>
      </c>
      <c r="J439" s="170">
        <v>3240621935.6500001</v>
      </c>
      <c r="K439" s="170">
        <v>1503632034.4200001</v>
      </c>
      <c r="L439" s="170">
        <v>2536291828.3400002</v>
      </c>
      <c r="M439" s="170">
        <v>3724831316.9299998</v>
      </c>
      <c r="N439" s="170">
        <v>4590582774.4700003</v>
      </c>
      <c r="O439" s="170">
        <v>9187354322.2900009</v>
      </c>
      <c r="P439" s="170">
        <v>31903366284.82</v>
      </c>
      <c r="Q439" s="170">
        <f t="shared" si="6"/>
        <v>69453345122.910004</v>
      </c>
      <c r="S439" s="159"/>
      <c r="T439" s="159"/>
      <c r="U439" s="159"/>
      <c r="V439" s="159"/>
      <c r="W439" s="159"/>
      <c r="X439" s="159"/>
      <c r="Y439" s="159"/>
      <c r="Z439" s="159"/>
      <c r="AA439" s="159"/>
      <c r="AB439" s="159"/>
      <c r="AC439" s="159"/>
      <c r="AD439" s="159"/>
      <c r="AE439" s="159"/>
    </row>
    <row r="440" spans="1:31" s="67" customFormat="1" x14ac:dyDescent="0.25">
      <c r="A440" s="171"/>
      <c r="B440" s="171" t="s">
        <v>174</v>
      </c>
      <c r="C440" s="172">
        <v>413972040</v>
      </c>
      <c r="D440" s="172">
        <v>1626780212.9899998</v>
      </c>
      <c r="E440" s="172">
        <v>0</v>
      </c>
      <c r="F440" s="172">
        <v>1594574.81</v>
      </c>
      <c r="G440" s="172">
        <v>187450447.59999999</v>
      </c>
      <c r="H440" s="172">
        <v>40066686.560000002</v>
      </c>
      <c r="I440" s="172">
        <v>228176001.59999999</v>
      </c>
      <c r="J440" s="172">
        <v>116974305.06</v>
      </c>
      <c r="K440" s="172">
        <v>12208312.109999999</v>
      </c>
      <c r="L440" s="172">
        <v>226145589.72</v>
      </c>
      <c r="M440" s="172">
        <v>22773359.600000001</v>
      </c>
      <c r="N440" s="172">
        <v>120093102.48999999</v>
      </c>
      <c r="O440" s="172">
        <v>52192147.060000002</v>
      </c>
      <c r="P440" s="172">
        <v>619104456.87</v>
      </c>
      <c r="Q440" s="172">
        <f t="shared" si="6"/>
        <v>1626778983.48</v>
      </c>
      <c r="R440"/>
      <c r="S440" s="159"/>
      <c r="T440" s="159"/>
      <c r="U440" s="159"/>
      <c r="V440" s="159"/>
      <c r="W440" s="159"/>
      <c r="X440" s="159"/>
      <c r="Y440" s="159"/>
      <c r="Z440" s="159"/>
      <c r="AA440" s="159"/>
      <c r="AB440" s="159"/>
      <c r="AC440" s="159"/>
      <c r="AD440" s="159"/>
      <c r="AE440" s="159"/>
    </row>
    <row r="441" spans="1:31" s="67" customFormat="1" x14ac:dyDescent="0.25">
      <c r="A441" s="159"/>
      <c r="B441" s="171" t="s">
        <v>708</v>
      </c>
      <c r="C441" s="172">
        <v>413972040</v>
      </c>
      <c r="D441" s="172">
        <v>1626780212.9899998</v>
      </c>
      <c r="E441" s="172">
        <v>0</v>
      </c>
      <c r="F441" s="172">
        <v>1594574.81</v>
      </c>
      <c r="G441" s="172">
        <v>187450447.59999999</v>
      </c>
      <c r="H441" s="172">
        <v>40066686.560000002</v>
      </c>
      <c r="I441" s="172">
        <v>228176001.59999999</v>
      </c>
      <c r="J441" s="172">
        <v>116974305.06</v>
      </c>
      <c r="K441" s="172">
        <v>12208312.109999999</v>
      </c>
      <c r="L441" s="172">
        <v>226145589.72</v>
      </c>
      <c r="M441" s="172">
        <v>22773359.600000001</v>
      </c>
      <c r="N441" s="172">
        <v>120093102.48999999</v>
      </c>
      <c r="O441" s="172">
        <v>52192147.060000002</v>
      </c>
      <c r="P441" s="172">
        <v>619104456.87</v>
      </c>
      <c r="Q441" s="172">
        <f t="shared" si="6"/>
        <v>1626778983.48</v>
      </c>
      <c r="R441"/>
      <c r="S441" s="159"/>
      <c r="T441" s="159"/>
      <c r="U441" s="159"/>
      <c r="V441" s="159"/>
      <c r="W441" s="159"/>
      <c r="X441" s="159"/>
      <c r="Y441" s="159"/>
      <c r="Z441" s="159"/>
      <c r="AA441" s="159"/>
      <c r="AB441" s="159"/>
      <c r="AC441" s="159"/>
      <c r="AD441" s="159"/>
      <c r="AE441" s="159"/>
    </row>
    <row r="442" spans="1:31" x14ac:dyDescent="0.25">
      <c r="A442" s="159"/>
      <c r="B442" s="159" t="s">
        <v>709</v>
      </c>
      <c r="C442" s="173">
        <v>413972040</v>
      </c>
      <c r="D442" s="173">
        <v>1626780212.9899998</v>
      </c>
      <c r="E442" s="173">
        <v>0</v>
      </c>
      <c r="F442" s="173">
        <v>1594574.81</v>
      </c>
      <c r="G442" s="173">
        <v>187450447.59999999</v>
      </c>
      <c r="H442" s="173">
        <v>40066686.560000002</v>
      </c>
      <c r="I442" s="173">
        <v>228176001.59999999</v>
      </c>
      <c r="J442" s="173">
        <v>116974305.06</v>
      </c>
      <c r="K442" s="173">
        <v>12208312.109999999</v>
      </c>
      <c r="L442" s="173">
        <v>226145589.72</v>
      </c>
      <c r="M442" s="173">
        <v>22773359.600000001</v>
      </c>
      <c r="N442" s="173">
        <v>120093102.48999999</v>
      </c>
      <c r="O442" s="173">
        <v>52192147.060000002</v>
      </c>
      <c r="P442" s="173">
        <v>619104456.87</v>
      </c>
      <c r="Q442" s="173">
        <f t="shared" si="6"/>
        <v>1626778983.48</v>
      </c>
      <c r="S442" s="159"/>
      <c r="T442" s="159"/>
      <c r="U442" s="159"/>
      <c r="V442" s="159"/>
      <c r="W442" s="159"/>
      <c r="X442" s="159"/>
      <c r="Y442" s="159"/>
      <c r="Z442" s="159"/>
      <c r="AA442" s="159"/>
      <c r="AB442" s="159"/>
      <c r="AC442" s="159"/>
      <c r="AD442" s="159"/>
      <c r="AE442" s="159"/>
    </row>
    <row r="443" spans="1:31" x14ac:dyDescent="0.25">
      <c r="A443" s="171"/>
      <c r="B443" s="171" t="s">
        <v>175</v>
      </c>
      <c r="C443" s="172">
        <v>10585225286</v>
      </c>
      <c r="D443" s="172">
        <v>10821532790.52</v>
      </c>
      <c r="E443" s="172">
        <v>0</v>
      </c>
      <c r="F443" s="172">
        <v>212535445.06999999</v>
      </c>
      <c r="G443" s="172">
        <v>172528588.33000001</v>
      </c>
      <c r="H443" s="172">
        <v>695853819.63999999</v>
      </c>
      <c r="I443" s="172">
        <v>293009628.56999999</v>
      </c>
      <c r="J443" s="172">
        <v>793557562.98000002</v>
      </c>
      <c r="K443" s="172">
        <v>197676935.25999999</v>
      </c>
      <c r="L443" s="172">
        <v>168811124.99000001</v>
      </c>
      <c r="M443" s="172">
        <v>1249795189.25</v>
      </c>
      <c r="N443" s="172">
        <v>869120921.78999996</v>
      </c>
      <c r="O443" s="172">
        <v>1617818159.49</v>
      </c>
      <c r="P443" s="172">
        <v>4546907340.4499998</v>
      </c>
      <c r="Q443" s="172">
        <f t="shared" si="6"/>
        <v>10817614715.82</v>
      </c>
      <c r="S443" s="159"/>
      <c r="T443" s="159"/>
      <c r="U443" s="159"/>
      <c r="V443" s="159"/>
      <c r="W443" s="159"/>
      <c r="X443" s="159"/>
      <c r="Y443" s="159"/>
      <c r="Z443" s="159"/>
      <c r="AA443" s="159"/>
      <c r="AB443" s="159"/>
      <c r="AC443" s="159"/>
      <c r="AD443" s="159"/>
      <c r="AE443" s="159"/>
    </row>
    <row r="444" spans="1:31" s="67" customFormat="1" x14ac:dyDescent="0.25">
      <c r="A444" s="171"/>
      <c r="B444" s="171" t="s">
        <v>710</v>
      </c>
      <c r="C444" s="172">
        <v>0</v>
      </c>
      <c r="D444" s="172">
        <v>0.38000000000465661</v>
      </c>
      <c r="E444" s="172">
        <v>0</v>
      </c>
      <c r="F444" s="172">
        <v>0</v>
      </c>
      <c r="G444" s="172">
        <v>0</v>
      </c>
      <c r="H444" s="172">
        <v>0</v>
      </c>
      <c r="I444" s="172">
        <v>0</v>
      </c>
      <c r="J444" s="172">
        <v>0</v>
      </c>
      <c r="K444" s="172">
        <v>0</v>
      </c>
      <c r="L444" s="172">
        <v>0</v>
      </c>
      <c r="M444" s="172">
        <v>0</v>
      </c>
      <c r="N444" s="172">
        <v>0</v>
      </c>
      <c r="O444" s="172">
        <v>0</v>
      </c>
      <c r="P444" s="172">
        <v>0</v>
      </c>
      <c r="Q444" s="172">
        <f t="shared" si="6"/>
        <v>0</v>
      </c>
      <c r="R444"/>
      <c r="S444" s="159"/>
      <c r="T444" s="159"/>
      <c r="U444" s="159"/>
      <c r="V444" s="159"/>
      <c r="W444" s="159"/>
      <c r="X444" s="159"/>
      <c r="Y444" s="159"/>
      <c r="Z444" s="159"/>
      <c r="AA444" s="159"/>
      <c r="AB444" s="159"/>
      <c r="AC444" s="159"/>
      <c r="AD444" s="159"/>
      <c r="AE444" s="159"/>
    </row>
    <row r="445" spans="1:31" s="67" customFormat="1" x14ac:dyDescent="0.25">
      <c r="A445" s="159"/>
      <c r="B445" s="171" t="s">
        <v>711</v>
      </c>
      <c r="C445" s="172">
        <v>0</v>
      </c>
      <c r="D445" s="172">
        <v>0.38000000000465661</v>
      </c>
      <c r="E445" s="172">
        <v>0</v>
      </c>
      <c r="F445" s="172">
        <v>0</v>
      </c>
      <c r="G445" s="172">
        <v>0</v>
      </c>
      <c r="H445" s="172">
        <v>0</v>
      </c>
      <c r="I445" s="172">
        <v>0</v>
      </c>
      <c r="J445" s="172">
        <v>0</v>
      </c>
      <c r="K445" s="172">
        <v>0</v>
      </c>
      <c r="L445" s="172">
        <v>0</v>
      </c>
      <c r="M445" s="172">
        <v>0</v>
      </c>
      <c r="N445" s="172">
        <v>0</v>
      </c>
      <c r="O445" s="172">
        <v>0</v>
      </c>
      <c r="P445" s="172">
        <v>0</v>
      </c>
      <c r="Q445" s="172">
        <f t="shared" si="6"/>
        <v>0</v>
      </c>
      <c r="R445"/>
      <c r="S445" s="159"/>
      <c r="T445" s="159"/>
      <c r="U445" s="159"/>
      <c r="V445" s="159"/>
      <c r="W445" s="159"/>
      <c r="X445" s="159"/>
      <c r="Y445" s="159"/>
      <c r="Z445" s="159"/>
      <c r="AA445" s="159"/>
      <c r="AB445" s="159"/>
      <c r="AC445" s="159"/>
      <c r="AD445" s="159"/>
      <c r="AE445" s="159"/>
    </row>
    <row r="446" spans="1:31" x14ac:dyDescent="0.25">
      <c r="A446" s="159"/>
      <c r="B446" s="171" t="s">
        <v>712</v>
      </c>
      <c r="C446" s="172">
        <v>10585225286</v>
      </c>
      <c r="D446" s="172">
        <v>10821532790.140001</v>
      </c>
      <c r="E446" s="172">
        <v>0</v>
      </c>
      <c r="F446" s="172">
        <v>212535445.06999999</v>
      </c>
      <c r="G446" s="172">
        <v>172528588.33000001</v>
      </c>
      <c r="H446" s="172">
        <v>695853819.63999999</v>
      </c>
      <c r="I446" s="172">
        <v>293009628.56999999</v>
      </c>
      <c r="J446" s="172">
        <v>793557562.98000002</v>
      </c>
      <c r="K446" s="172">
        <v>197676935.25999999</v>
      </c>
      <c r="L446" s="172">
        <v>168811124.99000001</v>
      </c>
      <c r="M446" s="172">
        <v>1249795189.25</v>
      </c>
      <c r="N446" s="172">
        <v>869120921.78999996</v>
      </c>
      <c r="O446" s="172">
        <v>1617818159.49</v>
      </c>
      <c r="P446" s="172">
        <v>4546907340.4499998</v>
      </c>
      <c r="Q446" s="172">
        <f t="shared" si="6"/>
        <v>10817614715.82</v>
      </c>
      <c r="S446" s="159"/>
      <c r="T446" s="159"/>
      <c r="U446" s="159"/>
      <c r="V446" s="159"/>
      <c r="W446" s="159"/>
      <c r="X446" s="159"/>
      <c r="Y446" s="159"/>
      <c r="Z446" s="159"/>
      <c r="AA446" s="159"/>
      <c r="AB446" s="159"/>
      <c r="AC446" s="159"/>
      <c r="AD446" s="159"/>
      <c r="AE446" s="159"/>
    </row>
    <row r="447" spans="1:31" x14ac:dyDescent="0.25">
      <c r="A447" s="171"/>
      <c r="B447" s="159" t="s">
        <v>713</v>
      </c>
      <c r="C447" s="173">
        <v>6520382170</v>
      </c>
      <c r="D447" s="173">
        <v>8837802966.8700008</v>
      </c>
      <c r="E447" s="173">
        <v>0</v>
      </c>
      <c r="F447" s="173">
        <v>161269999.99000001</v>
      </c>
      <c r="G447" s="173">
        <v>59723258.700000003</v>
      </c>
      <c r="H447" s="173">
        <v>604768486</v>
      </c>
      <c r="I447" s="173">
        <v>123931546</v>
      </c>
      <c r="J447" s="173">
        <v>563646007.57000005</v>
      </c>
      <c r="K447" s="173">
        <v>148856661.36000001</v>
      </c>
      <c r="L447" s="173">
        <v>114917643.90000001</v>
      </c>
      <c r="M447" s="173">
        <v>886358312.32000005</v>
      </c>
      <c r="N447" s="173">
        <v>831164103.22000003</v>
      </c>
      <c r="O447" s="173">
        <v>1188758336.9300001</v>
      </c>
      <c r="P447" s="173">
        <v>4243345206.1500001</v>
      </c>
      <c r="Q447" s="173">
        <f t="shared" si="6"/>
        <v>8926739562.1400013</v>
      </c>
      <c r="S447" s="159"/>
      <c r="T447" s="159"/>
      <c r="U447" s="159"/>
      <c r="V447" s="159"/>
      <c r="W447" s="159"/>
      <c r="X447" s="159"/>
      <c r="Y447" s="159"/>
      <c r="Z447" s="159"/>
      <c r="AA447" s="159"/>
      <c r="AB447" s="159"/>
      <c r="AC447" s="159"/>
      <c r="AD447" s="159"/>
      <c r="AE447" s="159"/>
    </row>
    <row r="448" spans="1:31" s="67" customFormat="1" x14ac:dyDescent="0.25">
      <c r="A448" s="171"/>
      <c r="B448" s="159" t="s">
        <v>714</v>
      </c>
      <c r="C448" s="173">
        <v>4064843116</v>
      </c>
      <c r="D448" s="173">
        <v>1983729823.2699997</v>
      </c>
      <c r="E448" s="173">
        <v>0</v>
      </c>
      <c r="F448" s="173">
        <v>51265445.079999998</v>
      </c>
      <c r="G448" s="173">
        <v>112805329.63</v>
      </c>
      <c r="H448" s="173">
        <v>91085333.640000001</v>
      </c>
      <c r="I448" s="173">
        <v>169078082.56999999</v>
      </c>
      <c r="J448" s="173">
        <v>229911555.41</v>
      </c>
      <c r="K448" s="173">
        <v>48820273.899999999</v>
      </c>
      <c r="L448" s="173">
        <v>53893481.090000004</v>
      </c>
      <c r="M448" s="173">
        <v>363436876.93000001</v>
      </c>
      <c r="N448" s="173">
        <v>37956818.57</v>
      </c>
      <c r="O448" s="173">
        <v>429059822.56</v>
      </c>
      <c r="P448" s="173">
        <v>303562134.30000001</v>
      </c>
      <c r="Q448" s="173">
        <f t="shared" si="6"/>
        <v>1890875153.6799998</v>
      </c>
      <c r="R448"/>
      <c r="S448" s="159"/>
      <c r="T448" s="159"/>
      <c r="U448" s="159"/>
      <c r="V448" s="159"/>
      <c r="W448" s="159"/>
      <c r="X448" s="159"/>
      <c r="Y448" s="159"/>
      <c r="Z448" s="159"/>
      <c r="AA448" s="159"/>
      <c r="AB448" s="159"/>
      <c r="AC448" s="159"/>
      <c r="AD448" s="159"/>
      <c r="AE448" s="159"/>
    </row>
    <row r="449" spans="1:31" s="67" customFormat="1" x14ac:dyDescent="0.25">
      <c r="A449" s="159"/>
      <c r="B449" s="171" t="s">
        <v>176</v>
      </c>
      <c r="C449" s="172">
        <v>7893365389</v>
      </c>
      <c r="D449" s="172">
        <v>10434718381.120001</v>
      </c>
      <c r="E449" s="172">
        <v>657780459</v>
      </c>
      <c r="F449" s="172">
        <v>742322059</v>
      </c>
      <c r="G449" s="172">
        <v>660529957</v>
      </c>
      <c r="H449" s="172">
        <v>627340623</v>
      </c>
      <c r="I449" s="172">
        <v>763294360.17999995</v>
      </c>
      <c r="J449" s="172">
        <v>665183579.26999998</v>
      </c>
      <c r="K449" s="172">
        <v>698879087.32000005</v>
      </c>
      <c r="L449" s="172">
        <v>766354224.30999994</v>
      </c>
      <c r="M449" s="172">
        <v>954535430.37</v>
      </c>
      <c r="N449" s="172">
        <v>712276104.79999995</v>
      </c>
      <c r="O449" s="172">
        <v>1033960889.03</v>
      </c>
      <c r="P449" s="172">
        <v>2152051398.3800001</v>
      </c>
      <c r="Q449" s="172">
        <f t="shared" si="6"/>
        <v>10434508171.66</v>
      </c>
      <c r="R449"/>
      <c r="S449" s="159"/>
      <c r="T449" s="159"/>
      <c r="U449" s="159"/>
      <c r="V449" s="159"/>
      <c r="W449" s="159"/>
      <c r="X449" s="159"/>
      <c r="Y449" s="159"/>
      <c r="Z449" s="159"/>
      <c r="AA449" s="159"/>
      <c r="AB449" s="159"/>
      <c r="AC449" s="159"/>
      <c r="AD449" s="159"/>
      <c r="AE449" s="159"/>
    </row>
    <row r="450" spans="1:31" x14ac:dyDescent="0.25">
      <c r="A450" s="159"/>
      <c r="B450" s="171" t="s">
        <v>715</v>
      </c>
      <c r="C450" s="172">
        <v>7893365389</v>
      </c>
      <c r="D450" s="172">
        <v>10434718381.120001</v>
      </c>
      <c r="E450" s="172">
        <v>657780459</v>
      </c>
      <c r="F450" s="172">
        <v>742322059</v>
      </c>
      <c r="G450" s="172">
        <v>660529957</v>
      </c>
      <c r="H450" s="172">
        <v>627340623</v>
      </c>
      <c r="I450" s="172">
        <v>763294360.17999995</v>
      </c>
      <c r="J450" s="172">
        <v>665183579.26999998</v>
      </c>
      <c r="K450" s="172">
        <v>698879087.32000005</v>
      </c>
      <c r="L450" s="172">
        <v>766354224.30999994</v>
      </c>
      <c r="M450" s="172">
        <v>954535430.37</v>
      </c>
      <c r="N450" s="172">
        <v>712276104.79999995</v>
      </c>
      <c r="O450" s="172">
        <v>1033960889.03</v>
      </c>
      <c r="P450" s="172">
        <v>2152051398.3800001</v>
      </c>
      <c r="Q450" s="172">
        <f t="shared" si="6"/>
        <v>10434508171.66</v>
      </c>
      <c r="S450" s="159"/>
      <c r="T450" s="159"/>
      <c r="U450" s="159"/>
      <c r="V450" s="159"/>
      <c r="W450" s="159"/>
      <c r="X450" s="159"/>
      <c r="Y450" s="159"/>
      <c r="Z450" s="159"/>
      <c r="AA450" s="159"/>
      <c r="AB450" s="159"/>
      <c r="AC450" s="159"/>
      <c r="AD450" s="159"/>
      <c r="AE450" s="159"/>
    </row>
    <row r="451" spans="1:31" x14ac:dyDescent="0.25">
      <c r="A451" s="159"/>
      <c r="B451" s="159" t="s">
        <v>716</v>
      </c>
      <c r="C451" s="173">
        <v>0</v>
      </c>
      <c r="D451" s="173">
        <v>788165442.54999983</v>
      </c>
      <c r="E451" s="173">
        <v>0</v>
      </c>
      <c r="F451" s="173">
        <v>19824000</v>
      </c>
      <c r="G451" s="173">
        <v>0</v>
      </c>
      <c r="H451" s="173">
        <v>0</v>
      </c>
      <c r="I451" s="173">
        <v>14487050</v>
      </c>
      <c r="J451" s="173">
        <v>0</v>
      </c>
      <c r="K451" s="173">
        <v>2850000</v>
      </c>
      <c r="L451" s="173">
        <v>90230668.560000002</v>
      </c>
      <c r="M451" s="173">
        <v>282853394.62</v>
      </c>
      <c r="N451" s="173">
        <v>52069851.460000001</v>
      </c>
      <c r="O451" s="173">
        <v>231572213.77000001</v>
      </c>
      <c r="P451" s="173">
        <v>94068580.859999999</v>
      </c>
      <c r="Q451" s="173">
        <f t="shared" si="6"/>
        <v>787955759.26999998</v>
      </c>
      <c r="S451" s="159"/>
      <c r="T451" s="159"/>
      <c r="U451" s="159"/>
      <c r="V451" s="159"/>
      <c r="W451" s="159"/>
      <c r="X451" s="159"/>
      <c r="Y451" s="159"/>
      <c r="Z451" s="159"/>
      <c r="AA451" s="159"/>
      <c r="AB451" s="159"/>
      <c r="AC451" s="159"/>
      <c r="AD451" s="159"/>
      <c r="AE451" s="159"/>
    </row>
    <row r="452" spans="1:31" x14ac:dyDescent="0.25">
      <c r="A452" s="159"/>
      <c r="B452" s="159" t="s">
        <v>717</v>
      </c>
      <c r="C452" s="173">
        <v>7893365389</v>
      </c>
      <c r="D452" s="173">
        <v>9646552938.5700016</v>
      </c>
      <c r="E452" s="173">
        <v>657780459</v>
      </c>
      <c r="F452" s="173">
        <v>722498059</v>
      </c>
      <c r="G452" s="173">
        <v>660529957</v>
      </c>
      <c r="H452" s="173">
        <v>627340623</v>
      </c>
      <c r="I452" s="173">
        <v>748807310.17999995</v>
      </c>
      <c r="J452" s="173">
        <v>665183579.26999998</v>
      </c>
      <c r="K452" s="173">
        <v>696029087.32000005</v>
      </c>
      <c r="L452" s="173">
        <v>676123555.75</v>
      </c>
      <c r="M452" s="173">
        <v>671682035.75</v>
      </c>
      <c r="N452" s="173">
        <v>660206253.34000003</v>
      </c>
      <c r="O452" s="173">
        <v>802388675.25999999</v>
      </c>
      <c r="P452" s="173">
        <v>2057982817.52</v>
      </c>
      <c r="Q452" s="173">
        <f t="shared" si="6"/>
        <v>9646552412.3899994</v>
      </c>
      <c r="S452" s="159"/>
      <c r="T452" s="159"/>
      <c r="U452" s="159"/>
      <c r="V452" s="159"/>
      <c r="W452" s="159"/>
      <c r="X452" s="159"/>
      <c r="Y452" s="159"/>
      <c r="Z452" s="159"/>
      <c r="AA452" s="159"/>
      <c r="AB452" s="159"/>
      <c r="AC452" s="159"/>
      <c r="AD452" s="159"/>
      <c r="AE452" s="159"/>
    </row>
    <row r="453" spans="1:31" x14ac:dyDescent="0.25">
      <c r="A453" s="159"/>
      <c r="B453" s="171" t="s">
        <v>177</v>
      </c>
      <c r="C453" s="172">
        <v>26929604206</v>
      </c>
      <c r="D453" s="172">
        <v>43730334583.099998</v>
      </c>
      <c r="E453" s="172">
        <v>0</v>
      </c>
      <c r="F453" s="172">
        <v>666993366.66999996</v>
      </c>
      <c r="G453" s="172">
        <v>1898414445.8900001</v>
      </c>
      <c r="H453" s="172">
        <v>444771144.44999999</v>
      </c>
      <c r="I453" s="172">
        <v>2260369938.8800001</v>
      </c>
      <c r="J453" s="172">
        <v>1664906488.3399999</v>
      </c>
      <c r="K453" s="172">
        <v>592791270.02999997</v>
      </c>
      <c r="L453" s="172">
        <v>1374980889.3199999</v>
      </c>
      <c r="M453" s="172">
        <v>1435605417.71</v>
      </c>
      <c r="N453" s="172">
        <v>2889092645.3899999</v>
      </c>
      <c r="O453" s="172">
        <v>6483383126.71</v>
      </c>
      <c r="P453" s="172">
        <v>23961406355.919998</v>
      </c>
      <c r="Q453" s="172">
        <f t="shared" si="6"/>
        <v>43672715089.309998</v>
      </c>
      <c r="S453" s="159"/>
      <c r="T453" s="159"/>
      <c r="U453" s="159"/>
      <c r="V453" s="159"/>
      <c r="W453" s="159"/>
      <c r="X453" s="159"/>
      <c r="Y453" s="159"/>
      <c r="Z453" s="159"/>
      <c r="AA453" s="159"/>
      <c r="AB453" s="159"/>
      <c r="AC453" s="159"/>
      <c r="AD453" s="159"/>
      <c r="AE453" s="159"/>
    </row>
    <row r="454" spans="1:31" x14ac:dyDescent="0.25">
      <c r="A454" s="159"/>
      <c r="B454" s="171" t="s">
        <v>718</v>
      </c>
      <c r="C454" s="172">
        <v>26929604206</v>
      </c>
      <c r="D454" s="172">
        <v>43730334583.099998</v>
      </c>
      <c r="E454" s="172">
        <v>0</v>
      </c>
      <c r="F454" s="172">
        <v>666993366.66999996</v>
      </c>
      <c r="G454" s="172">
        <v>1898414445.8900001</v>
      </c>
      <c r="H454" s="172">
        <v>444771144.44999999</v>
      </c>
      <c r="I454" s="172">
        <v>2260369938.8800001</v>
      </c>
      <c r="J454" s="172">
        <v>1664906488.3399999</v>
      </c>
      <c r="K454" s="172">
        <v>592791270.02999997</v>
      </c>
      <c r="L454" s="172">
        <v>1374980889.3199999</v>
      </c>
      <c r="M454" s="172">
        <v>1435605417.71</v>
      </c>
      <c r="N454" s="172">
        <v>2889092645.3899999</v>
      </c>
      <c r="O454" s="172">
        <v>6483383126.71</v>
      </c>
      <c r="P454" s="172">
        <v>23961406355.919998</v>
      </c>
      <c r="Q454" s="172">
        <f t="shared" si="6"/>
        <v>43672715089.309998</v>
      </c>
      <c r="S454" s="159"/>
      <c r="T454" s="159"/>
      <c r="U454" s="159"/>
      <c r="V454" s="159"/>
      <c r="W454" s="159"/>
      <c r="X454" s="159"/>
      <c r="Y454" s="159"/>
      <c r="Z454" s="159"/>
      <c r="AA454" s="159"/>
      <c r="AB454" s="159"/>
      <c r="AC454" s="159"/>
      <c r="AD454" s="159"/>
      <c r="AE454" s="159"/>
    </row>
    <row r="455" spans="1:31" x14ac:dyDescent="0.25">
      <c r="A455" s="171"/>
      <c r="B455" s="159" t="s">
        <v>719</v>
      </c>
      <c r="C455" s="173">
        <v>26829604206</v>
      </c>
      <c r="D455" s="173">
        <v>43627067583.099998</v>
      </c>
      <c r="E455" s="173">
        <v>0</v>
      </c>
      <c r="F455" s="173">
        <v>666666666.66999996</v>
      </c>
      <c r="G455" s="173">
        <v>1872561045.8900001</v>
      </c>
      <c r="H455" s="173">
        <v>444444444.44999999</v>
      </c>
      <c r="I455" s="173">
        <v>2260369938.8800001</v>
      </c>
      <c r="J455" s="173">
        <v>1664579788.3399999</v>
      </c>
      <c r="K455" s="173">
        <v>592464570.02999997</v>
      </c>
      <c r="L455" s="173">
        <v>1369654189.3199999</v>
      </c>
      <c r="M455" s="173">
        <v>1435278717.71</v>
      </c>
      <c r="N455" s="173">
        <v>2841365945.3899999</v>
      </c>
      <c r="O455" s="173">
        <v>6460983126.71</v>
      </c>
      <c r="P455" s="173">
        <v>23961079655.919998</v>
      </c>
      <c r="Q455" s="173">
        <f t="shared" si="6"/>
        <v>43569448089.309998</v>
      </c>
      <c r="S455" s="159"/>
      <c r="T455" s="159"/>
      <c r="U455" s="159"/>
      <c r="V455" s="159"/>
      <c r="W455" s="159"/>
      <c r="X455" s="159"/>
      <c r="Y455" s="159"/>
      <c r="Z455" s="159"/>
      <c r="AA455" s="159"/>
      <c r="AB455" s="159"/>
      <c r="AC455" s="159"/>
      <c r="AD455" s="159"/>
      <c r="AE455" s="159"/>
    </row>
    <row r="456" spans="1:31" s="67" customFormat="1" x14ac:dyDescent="0.25">
      <c r="A456" s="171"/>
      <c r="B456" s="159" t="s">
        <v>720</v>
      </c>
      <c r="C456" s="173">
        <v>0</v>
      </c>
      <c r="D456" s="173">
        <v>3267000</v>
      </c>
      <c r="E456" s="173">
        <v>0</v>
      </c>
      <c r="F456" s="173">
        <v>326700</v>
      </c>
      <c r="G456" s="173">
        <v>653400</v>
      </c>
      <c r="H456" s="173">
        <v>326700</v>
      </c>
      <c r="I456" s="173"/>
      <c r="J456" s="173">
        <v>326700</v>
      </c>
      <c r="K456" s="173">
        <v>326700</v>
      </c>
      <c r="L456" s="173">
        <v>326700</v>
      </c>
      <c r="M456" s="173">
        <v>326700</v>
      </c>
      <c r="N456" s="173">
        <v>326700</v>
      </c>
      <c r="O456" s="173">
        <v>0</v>
      </c>
      <c r="P456" s="173">
        <v>326700</v>
      </c>
      <c r="Q456" s="173">
        <f t="shared" si="6"/>
        <v>3267000</v>
      </c>
      <c r="R456"/>
      <c r="S456" s="159"/>
      <c r="T456" s="159"/>
      <c r="U456" s="159"/>
      <c r="V456" s="159"/>
      <c r="W456" s="159"/>
      <c r="X456" s="159"/>
      <c r="Y456" s="159"/>
      <c r="Z456" s="159"/>
      <c r="AA456" s="159"/>
      <c r="AB456" s="159"/>
      <c r="AC456" s="159"/>
      <c r="AD456" s="159"/>
      <c r="AE456" s="159"/>
    </row>
    <row r="457" spans="1:31" s="67" customFormat="1" x14ac:dyDescent="0.25">
      <c r="A457" s="159"/>
      <c r="B457" s="159" t="s">
        <v>721</v>
      </c>
      <c r="C457" s="173">
        <v>100000000</v>
      </c>
      <c r="D457" s="173">
        <v>100000000</v>
      </c>
      <c r="E457" s="173">
        <v>0</v>
      </c>
      <c r="F457" s="173">
        <v>0</v>
      </c>
      <c r="G457" s="173">
        <v>25200000</v>
      </c>
      <c r="H457" s="173">
        <v>0</v>
      </c>
      <c r="I457" s="173">
        <v>0</v>
      </c>
      <c r="J457" s="173">
        <v>0</v>
      </c>
      <c r="K457" s="173">
        <v>0</v>
      </c>
      <c r="L457" s="173">
        <v>5000000</v>
      </c>
      <c r="M457" s="173">
        <v>0</v>
      </c>
      <c r="N457" s="173">
        <v>47400000</v>
      </c>
      <c r="O457" s="173">
        <v>22400000</v>
      </c>
      <c r="P457" s="173">
        <v>0</v>
      </c>
      <c r="Q457" s="173">
        <f t="shared" si="6"/>
        <v>100000000</v>
      </c>
      <c r="R457"/>
      <c r="S457" s="159"/>
      <c r="T457" s="159"/>
      <c r="U457" s="159"/>
      <c r="V457" s="159"/>
      <c r="W457" s="159"/>
      <c r="X457" s="159"/>
      <c r="Y457" s="159"/>
      <c r="Z457" s="159"/>
      <c r="AA457" s="159"/>
      <c r="AB457" s="159"/>
      <c r="AC457" s="159"/>
      <c r="AD457" s="159"/>
      <c r="AE457" s="159"/>
    </row>
    <row r="458" spans="1:31" x14ac:dyDescent="0.25">
      <c r="A458" s="159"/>
      <c r="B458" s="171" t="s">
        <v>280</v>
      </c>
      <c r="C458" s="172">
        <v>0</v>
      </c>
      <c r="D458" s="172">
        <v>1615602289</v>
      </c>
      <c r="E458" s="172">
        <v>0</v>
      </c>
      <c r="F458" s="172">
        <v>0</v>
      </c>
      <c r="G458" s="172">
        <v>1615601256.79</v>
      </c>
      <c r="H458" s="172">
        <v>0</v>
      </c>
      <c r="I458" s="172">
        <v>0</v>
      </c>
      <c r="J458" s="172">
        <v>0</v>
      </c>
      <c r="K458" s="172">
        <v>0</v>
      </c>
      <c r="L458" s="172">
        <v>0</v>
      </c>
      <c r="M458" s="172">
        <v>0</v>
      </c>
      <c r="N458" s="172">
        <v>0</v>
      </c>
      <c r="O458" s="172">
        <v>0</v>
      </c>
      <c r="P458" s="172">
        <v>0</v>
      </c>
      <c r="Q458" s="172">
        <f t="shared" ref="Q458:Q521" si="7">SUM(E458:P458)</f>
        <v>1615601256.79</v>
      </c>
      <c r="S458" s="159"/>
      <c r="T458" s="159"/>
      <c r="U458" s="159"/>
      <c r="V458" s="159"/>
      <c r="W458" s="159"/>
      <c r="X458" s="159"/>
      <c r="Y458" s="159"/>
      <c r="Z458" s="159"/>
      <c r="AA458" s="159"/>
      <c r="AB458" s="159"/>
      <c r="AC458" s="159"/>
      <c r="AD458" s="159"/>
      <c r="AE458" s="159"/>
    </row>
    <row r="459" spans="1:31" s="67" customFormat="1" x14ac:dyDescent="0.25">
      <c r="A459" s="171"/>
      <c r="B459" s="171" t="s">
        <v>722</v>
      </c>
      <c r="C459" s="172">
        <v>0</v>
      </c>
      <c r="D459" s="172">
        <v>1615602289</v>
      </c>
      <c r="E459" s="172">
        <v>0</v>
      </c>
      <c r="F459" s="172">
        <v>0</v>
      </c>
      <c r="G459" s="172">
        <v>1615601256.79</v>
      </c>
      <c r="H459" s="172">
        <v>0</v>
      </c>
      <c r="I459" s="172">
        <v>0</v>
      </c>
      <c r="J459" s="172">
        <v>0</v>
      </c>
      <c r="K459" s="172">
        <v>0</v>
      </c>
      <c r="L459" s="172">
        <v>0</v>
      </c>
      <c r="M459" s="172">
        <v>0</v>
      </c>
      <c r="N459" s="172">
        <v>0</v>
      </c>
      <c r="O459" s="172">
        <v>0</v>
      </c>
      <c r="P459" s="172">
        <v>0</v>
      </c>
      <c r="Q459" s="172">
        <f t="shared" si="7"/>
        <v>1615601256.79</v>
      </c>
      <c r="R459"/>
      <c r="S459" s="171"/>
      <c r="T459" s="171"/>
      <c r="U459" s="171"/>
      <c r="V459" s="171"/>
      <c r="W459" s="171"/>
      <c r="X459" s="171"/>
      <c r="Y459" s="171"/>
      <c r="Z459" s="171"/>
      <c r="AA459" s="171"/>
      <c r="AB459" s="171"/>
      <c r="AC459" s="171"/>
      <c r="AD459" s="171"/>
      <c r="AE459" s="171"/>
    </row>
    <row r="460" spans="1:31" x14ac:dyDescent="0.25">
      <c r="A460" s="171"/>
      <c r="B460" s="159" t="s">
        <v>723</v>
      </c>
      <c r="C460" s="173">
        <v>0</v>
      </c>
      <c r="D460" s="173">
        <v>1615602289</v>
      </c>
      <c r="E460" s="173">
        <v>0</v>
      </c>
      <c r="F460" s="173">
        <v>0</v>
      </c>
      <c r="G460" s="173">
        <v>1615601256.79</v>
      </c>
      <c r="H460" s="173">
        <v>0</v>
      </c>
      <c r="I460" s="173">
        <v>0</v>
      </c>
      <c r="J460" s="173">
        <v>0</v>
      </c>
      <c r="K460" s="173">
        <v>0</v>
      </c>
      <c r="L460" s="173">
        <v>0</v>
      </c>
      <c r="M460" s="173">
        <v>0</v>
      </c>
      <c r="N460" s="173">
        <v>0</v>
      </c>
      <c r="O460" s="173">
        <v>0</v>
      </c>
      <c r="P460" s="173">
        <v>0</v>
      </c>
      <c r="Q460" s="173">
        <f t="shared" si="7"/>
        <v>1615601256.79</v>
      </c>
      <c r="S460" s="159"/>
      <c r="T460" s="159"/>
      <c r="U460" s="159"/>
      <c r="V460" s="159"/>
      <c r="W460" s="159"/>
      <c r="X460" s="159"/>
      <c r="Y460" s="159"/>
      <c r="Z460" s="159"/>
      <c r="AA460" s="159"/>
      <c r="AB460" s="159"/>
      <c r="AC460" s="159"/>
      <c r="AD460" s="159"/>
      <c r="AE460" s="159"/>
    </row>
    <row r="461" spans="1:31" s="67" customFormat="1" x14ac:dyDescent="0.25">
      <c r="A461" s="159"/>
      <c r="B461" s="171" t="s">
        <v>179</v>
      </c>
      <c r="C461" s="172">
        <v>71531419</v>
      </c>
      <c r="D461" s="172">
        <v>1286126906.77</v>
      </c>
      <c r="E461" s="172">
        <v>0</v>
      </c>
      <c r="F461" s="172">
        <v>25988427.75</v>
      </c>
      <c r="G461" s="172">
        <v>134121016.53</v>
      </c>
      <c r="H461" s="172">
        <v>327620952.01999998</v>
      </c>
      <c r="I461" s="172">
        <v>110301426.65000001</v>
      </c>
      <c r="J461" s="172">
        <v>0</v>
      </c>
      <c r="K461" s="172">
        <v>2076429.7</v>
      </c>
      <c r="L461" s="172">
        <v>0</v>
      </c>
      <c r="M461" s="172">
        <v>62121920</v>
      </c>
      <c r="N461" s="172">
        <v>0</v>
      </c>
      <c r="O461" s="172">
        <v>0</v>
      </c>
      <c r="P461" s="172">
        <v>623896733.20000005</v>
      </c>
      <c r="Q461" s="172">
        <f t="shared" si="7"/>
        <v>1286126905.8499999</v>
      </c>
      <c r="R461"/>
      <c r="S461" s="159"/>
      <c r="T461" s="159"/>
      <c r="U461" s="159"/>
      <c r="V461" s="159"/>
      <c r="W461" s="159"/>
      <c r="X461" s="159"/>
      <c r="Y461" s="159"/>
      <c r="Z461" s="159"/>
      <c r="AA461" s="159"/>
      <c r="AB461" s="159"/>
      <c r="AC461" s="159"/>
      <c r="AD461" s="159"/>
      <c r="AE461" s="159"/>
    </row>
    <row r="462" spans="1:31" x14ac:dyDescent="0.25">
      <c r="A462" s="159"/>
      <c r="B462" s="171" t="s">
        <v>724</v>
      </c>
      <c r="C462" s="172">
        <v>71531419</v>
      </c>
      <c r="D462" s="172">
        <v>1282917824.76</v>
      </c>
      <c r="E462" s="172">
        <v>0</v>
      </c>
      <c r="F462" s="172">
        <v>25988427.75</v>
      </c>
      <c r="G462" s="172">
        <v>134121016.53</v>
      </c>
      <c r="H462" s="172">
        <v>327620952.01999998</v>
      </c>
      <c r="I462" s="172">
        <v>108137017.73</v>
      </c>
      <c r="J462" s="172">
        <v>0</v>
      </c>
      <c r="K462" s="172">
        <v>2076429.7</v>
      </c>
      <c r="L462" s="172">
        <v>0</v>
      </c>
      <c r="M462" s="172">
        <v>61921920</v>
      </c>
      <c r="N462" s="172">
        <v>0</v>
      </c>
      <c r="O462" s="172">
        <v>0</v>
      </c>
      <c r="P462" s="172">
        <v>623052061.02999997</v>
      </c>
      <c r="Q462" s="172">
        <f t="shared" si="7"/>
        <v>1282917824.76</v>
      </c>
      <c r="S462" s="159"/>
      <c r="T462" s="159"/>
      <c r="U462" s="159"/>
      <c r="V462" s="159"/>
      <c r="W462" s="159"/>
      <c r="X462" s="159"/>
      <c r="Y462" s="159"/>
      <c r="Z462" s="159"/>
      <c r="AA462" s="159"/>
      <c r="AB462" s="159"/>
      <c r="AC462" s="159"/>
      <c r="AD462" s="159"/>
      <c r="AE462" s="159"/>
    </row>
    <row r="463" spans="1:31" x14ac:dyDescent="0.25">
      <c r="A463" s="171"/>
      <c r="B463" s="159" t="s">
        <v>725</v>
      </c>
      <c r="C463" s="173">
        <v>71531419</v>
      </c>
      <c r="D463" s="173">
        <v>1282917824.76</v>
      </c>
      <c r="E463" s="173">
        <v>0</v>
      </c>
      <c r="F463" s="173">
        <v>25988427.75</v>
      </c>
      <c r="G463" s="173">
        <v>134121016.53</v>
      </c>
      <c r="H463" s="173">
        <v>327620952.01999998</v>
      </c>
      <c r="I463" s="173">
        <v>108137017.73</v>
      </c>
      <c r="J463" s="173">
        <v>0</v>
      </c>
      <c r="K463" s="173">
        <v>2076429.7</v>
      </c>
      <c r="L463" s="173">
        <v>0</v>
      </c>
      <c r="M463" s="173">
        <v>61921920</v>
      </c>
      <c r="N463" s="173">
        <v>0</v>
      </c>
      <c r="O463" s="173">
        <v>0</v>
      </c>
      <c r="P463" s="173">
        <v>623052061.02999997</v>
      </c>
      <c r="Q463" s="173">
        <f t="shared" si="7"/>
        <v>1282917824.76</v>
      </c>
      <c r="S463" s="159"/>
      <c r="T463" s="159"/>
      <c r="U463" s="159"/>
      <c r="V463" s="159"/>
      <c r="W463" s="159"/>
      <c r="X463" s="159"/>
      <c r="Y463" s="159"/>
      <c r="Z463" s="159"/>
      <c r="AA463" s="159"/>
      <c r="AB463" s="159"/>
      <c r="AC463" s="159"/>
      <c r="AD463" s="159"/>
      <c r="AE463" s="159"/>
    </row>
    <row r="464" spans="1:31" x14ac:dyDescent="0.25">
      <c r="A464" s="159"/>
      <c r="B464" s="159" t="s">
        <v>726</v>
      </c>
      <c r="C464" s="173">
        <v>0</v>
      </c>
      <c r="D464" s="173">
        <v>200000</v>
      </c>
      <c r="E464" s="173">
        <v>0</v>
      </c>
      <c r="F464" s="173">
        <v>0</v>
      </c>
      <c r="G464" s="173">
        <v>0</v>
      </c>
      <c r="H464" s="173">
        <v>0</v>
      </c>
      <c r="I464" s="173">
        <v>0</v>
      </c>
      <c r="J464" s="173">
        <v>0</v>
      </c>
      <c r="K464" s="173">
        <v>0</v>
      </c>
      <c r="L464" s="173">
        <v>0</v>
      </c>
      <c r="M464" s="173">
        <v>200000</v>
      </c>
      <c r="N464" s="173">
        <v>0</v>
      </c>
      <c r="O464" s="173">
        <v>0</v>
      </c>
      <c r="P464" s="173">
        <v>0</v>
      </c>
      <c r="Q464" s="173">
        <f t="shared" si="7"/>
        <v>200000</v>
      </c>
      <c r="S464" s="159"/>
      <c r="T464" s="159"/>
      <c r="U464" s="159"/>
      <c r="V464" s="159"/>
      <c r="W464" s="159"/>
      <c r="X464" s="159"/>
      <c r="Y464" s="159"/>
      <c r="Z464" s="159"/>
      <c r="AA464" s="159"/>
      <c r="AB464" s="159"/>
      <c r="AC464" s="159"/>
      <c r="AD464" s="159"/>
      <c r="AE464" s="159"/>
    </row>
    <row r="465" spans="1:31" s="67" customFormat="1" x14ac:dyDescent="0.25">
      <c r="A465" s="159"/>
      <c r="B465" s="159" t="s">
        <v>727</v>
      </c>
      <c r="C465" s="173">
        <v>0</v>
      </c>
      <c r="D465" s="173">
        <v>200000</v>
      </c>
      <c r="E465" s="173">
        <v>0</v>
      </c>
      <c r="F465" s="173">
        <v>0</v>
      </c>
      <c r="G465" s="173">
        <v>0</v>
      </c>
      <c r="H465" s="173">
        <v>0</v>
      </c>
      <c r="I465" s="173">
        <v>0</v>
      </c>
      <c r="J465" s="173">
        <v>0</v>
      </c>
      <c r="K465" s="173">
        <v>0</v>
      </c>
      <c r="L465" s="173">
        <v>0</v>
      </c>
      <c r="M465" s="173">
        <v>200000</v>
      </c>
      <c r="N465" s="173">
        <v>0</v>
      </c>
      <c r="O465" s="173">
        <v>0</v>
      </c>
      <c r="P465" s="173">
        <v>0</v>
      </c>
      <c r="Q465" s="173">
        <f t="shared" si="7"/>
        <v>200000</v>
      </c>
      <c r="R465"/>
      <c r="S465" s="159"/>
      <c r="T465" s="159"/>
      <c r="U465" s="159"/>
      <c r="V465" s="159"/>
      <c r="W465" s="159"/>
      <c r="X465" s="159"/>
      <c r="Y465" s="159"/>
      <c r="Z465" s="159"/>
      <c r="AA465" s="159"/>
      <c r="AB465" s="159"/>
      <c r="AC465" s="159"/>
      <c r="AD465" s="159"/>
      <c r="AE465" s="159"/>
    </row>
    <row r="466" spans="1:31" x14ac:dyDescent="0.25">
      <c r="A466" s="171"/>
      <c r="B466" s="171" t="s">
        <v>728</v>
      </c>
      <c r="C466" s="172">
        <v>0</v>
      </c>
      <c r="D466" s="172">
        <v>3009082.01</v>
      </c>
      <c r="E466" s="172">
        <v>0</v>
      </c>
      <c r="F466" s="172">
        <v>0</v>
      </c>
      <c r="G466" s="172">
        <v>0</v>
      </c>
      <c r="H466" s="172">
        <v>0</v>
      </c>
      <c r="I466" s="172">
        <v>2164408.92</v>
      </c>
      <c r="J466" s="172">
        <v>0</v>
      </c>
      <c r="K466" s="172">
        <v>0</v>
      </c>
      <c r="L466" s="172">
        <v>0</v>
      </c>
      <c r="M466" s="172">
        <v>0</v>
      </c>
      <c r="N466" s="172">
        <v>0</v>
      </c>
      <c r="O466" s="172">
        <v>0</v>
      </c>
      <c r="P466" s="172">
        <v>844672.17</v>
      </c>
      <c r="Q466" s="172">
        <f t="shared" si="7"/>
        <v>3009081.09</v>
      </c>
      <c r="S466" s="159"/>
      <c r="T466" s="159"/>
      <c r="U466" s="159"/>
      <c r="V466" s="159"/>
      <c r="W466" s="159"/>
      <c r="X466" s="159"/>
      <c r="Y466" s="159"/>
      <c r="Z466" s="159"/>
      <c r="AA466" s="159"/>
      <c r="AB466" s="159"/>
      <c r="AC466" s="159"/>
      <c r="AD466" s="159"/>
      <c r="AE466" s="159"/>
    </row>
    <row r="467" spans="1:31" s="67" customFormat="1" x14ac:dyDescent="0.25">
      <c r="A467" s="159"/>
      <c r="B467" s="159" t="s">
        <v>729</v>
      </c>
      <c r="C467" s="173">
        <v>0</v>
      </c>
      <c r="D467" s="173">
        <v>3009082.01</v>
      </c>
      <c r="E467" s="173">
        <v>0</v>
      </c>
      <c r="F467" s="173">
        <v>0</v>
      </c>
      <c r="G467" s="173">
        <v>0</v>
      </c>
      <c r="H467" s="173">
        <v>0</v>
      </c>
      <c r="I467" s="173">
        <v>2164408.92</v>
      </c>
      <c r="J467" s="173">
        <v>0</v>
      </c>
      <c r="K467" s="173">
        <v>0</v>
      </c>
      <c r="L467" s="173">
        <v>0</v>
      </c>
      <c r="M467" s="173">
        <v>0</v>
      </c>
      <c r="N467" s="173">
        <v>0</v>
      </c>
      <c r="O467" s="173">
        <v>0</v>
      </c>
      <c r="P467" s="173">
        <v>844672.17</v>
      </c>
      <c r="Q467" s="173">
        <f t="shared" si="7"/>
        <v>3009081.09</v>
      </c>
      <c r="R467"/>
      <c r="S467" s="159"/>
      <c r="T467" s="159"/>
      <c r="U467" s="159"/>
      <c r="V467" s="159"/>
      <c r="W467" s="159"/>
      <c r="X467" s="159"/>
      <c r="Y467" s="159"/>
      <c r="Z467" s="159"/>
      <c r="AA467" s="159"/>
      <c r="AB467" s="159"/>
      <c r="AC467" s="159"/>
      <c r="AD467" s="159"/>
      <c r="AE467" s="159"/>
    </row>
    <row r="468" spans="1:31" x14ac:dyDescent="0.25">
      <c r="A468" s="171"/>
      <c r="B468" s="169" t="s">
        <v>180</v>
      </c>
      <c r="C468" s="170">
        <v>24044946278</v>
      </c>
      <c r="D468" s="170">
        <v>20980475563.290001</v>
      </c>
      <c r="E468" s="170">
        <v>78405177.049999997</v>
      </c>
      <c r="F468" s="170">
        <v>83320308.930000007</v>
      </c>
      <c r="G468" s="170">
        <v>2056552530.25</v>
      </c>
      <c r="H468" s="170">
        <v>1609005074.05</v>
      </c>
      <c r="I468" s="170">
        <v>317626678.42000002</v>
      </c>
      <c r="J468" s="170">
        <v>1405867096.6800001</v>
      </c>
      <c r="K468" s="170">
        <v>990418441</v>
      </c>
      <c r="L468" s="170">
        <v>788772468.51999998</v>
      </c>
      <c r="M468" s="170">
        <v>1465557019</v>
      </c>
      <c r="N468" s="170">
        <v>1821704460.8699999</v>
      </c>
      <c r="O468" s="170">
        <v>2254880153.5900002</v>
      </c>
      <c r="P468" s="170">
        <v>7353355038.96</v>
      </c>
      <c r="Q468" s="170">
        <f t="shared" si="7"/>
        <v>20225464447.32</v>
      </c>
      <c r="S468" s="159"/>
      <c r="T468" s="159"/>
      <c r="U468" s="159"/>
      <c r="V468" s="159"/>
      <c r="W468" s="159"/>
      <c r="X468" s="159"/>
      <c r="Y468" s="159"/>
      <c r="Z468" s="159"/>
      <c r="AA468" s="159"/>
      <c r="AB468" s="159"/>
      <c r="AC468" s="159"/>
      <c r="AD468" s="159"/>
      <c r="AE468" s="159"/>
    </row>
    <row r="469" spans="1:31" s="67" customFormat="1" x14ac:dyDescent="0.25">
      <c r="A469" s="159"/>
      <c r="B469" s="171" t="s">
        <v>181</v>
      </c>
      <c r="C469" s="172">
        <v>13575768920</v>
      </c>
      <c r="D469" s="172">
        <v>11019473289.970001</v>
      </c>
      <c r="E469" s="172">
        <v>36173376.770000003</v>
      </c>
      <c r="F469" s="172">
        <v>38458908.479999997</v>
      </c>
      <c r="G469" s="172">
        <v>1917093221.74</v>
      </c>
      <c r="H469" s="172">
        <v>1478991007</v>
      </c>
      <c r="I469" s="172">
        <v>193618892.43000001</v>
      </c>
      <c r="J469" s="172">
        <v>922151540.20000005</v>
      </c>
      <c r="K469" s="172">
        <v>758782535.11000001</v>
      </c>
      <c r="L469" s="172">
        <v>418078536.55000001</v>
      </c>
      <c r="M469" s="172">
        <v>873645044.97000003</v>
      </c>
      <c r="N469" s="172">
        <v>828965110.24000001</v>
      </c>
      <c r="O469" s="172">
        <v>829776297.14999998</v>
      </c>
      <c r="P469" s="172">
        <v>2371436738.1999998</v>
      </c>
      <c r="Q469" s="172">
        <f t="shared" si="7"/>
        <v>10667171208.84</v>
      </c>
      <c r="R469"/>
      <c r="S469" s="159"/>
      <c r="T469" s="159"/>
      <c r="U469" s="159"/>
      <c r="V469" s="159"/>
      <c r="W469" s="159"/>
      <c r="X469" s="159"/>
      <c r="Y469" s="159"/>
      <c r="Z469" s="159"/>
      <c r="AA469" s="159"/>
      <c r="AB469" s="159"/>
      <c r="AC469" s="159"/>
      <c r="AD469" s="159"/>
      <c r="AE469" s="159"/>
    </row>
    <row r="470" spans="1:31" x14ac:dyDescent="0.25">
      <c r="A470" s="171"/>
      <c r="B470" s="171" t="s">
        <v>730</v>
      </c>
      <c r="C470" s="172">
        <v>1161805166</v>
      </c>
      <c r="D470" s="172">
        <v>1141363662.6900001</v>
      </c>
      <c r="E470" s="172">
        <v>11182401.890000001</v>
      </c>
      <c r="F470" s="172">
        <v>12137414.210000001</v>
      </c>
      <c r="G470" s="172">
        <v>25769491.210000001</v>
      </c>
      <c r="H470" s="172">
        <v>38697699.619999997</v>
      </c>
      <c r="I470" s="172">
        <v>33571230.689999998</v>
      </c>
      <c r="J470" s="172">
        <v>34727228.049999997</v>
      </c>
      <c r="K470" s="172">
        <v>28865320.170000002</v>
      </c>
      <c r="L470" s="172">
        <v>35744917.829999998</v>
      </c>
      <c r="M470" s="172">
        <v>107251163.77</v>
      </c>
      <c r="N470" s="172">
        <v>47528118.399999999</v>
      </c>
      <c r="O470" s="172">
        <v>89009627.620000005</v>
      </c>
      <c r="P470" s="172">
        <v>654384689.87</v>
      </c>
      <c r="Q470" s="172">
        <f t="shared" si="7"/>
        <v>1118869303.3299999</v>
      </c>
      <c r="S470" s="159"/>
      <c r="T470" s="159"/>
      <c r="U470" s="159"/>
      <c r="V470" s="159"/>
      <c r="W470" s="159"/>
      <c r="X470" s="159"/>
      <c r="Y470" s="159"/>
      <c r="Z470" s="159"/>
      <c r="AA470" s="159"/>
      <c r="AB470" s="159"/>
      <c r="AC470" s="159"/>
      <c r="AD470" s="159"/>
      <c r="AE470" s="159"/>
    </row>
    <row r="471" spans="1:31" s="67" customFormat="1" x14ac:dyDescent="0.25">
      <c r="A471" s="159"/>
      <c r="B471" s="159" t="s">
        <v>731</v>
      </c>
      <c r="C471" s="173">
        <v>1161805166</v>
      </c>
      <c r="D471" s="173">
        <v>1141363662.6900001</v>
      </c>
      <c r="E471" s="173">
        <v>11182401.890000001</v>
      </c>
      <c r="F471" s="173">
        <v>12137414.210000001</v>
      </c>
      <c r="G471" s="173">
        <v>25769491.210000001</v>
      </c>
      <c r="H471" s="173">
        <v>38697699.619999997</v>
      </c>
      <c r="I471" s="173">
        <v>33571230.689999998</v>
      </c>
      <c r="J471" s="173">
        <v>34727228.049999997</v>
      </c>
      <c r="K471" s="173">
        <v>28865320.170000002</v>
      </c>
      <c r="L471" s="173">
        <v>35744917.829999998</v>
      </c>
      <c r="M471" s="173">
        <v>107251163.77</v>
      </c>
      <c r="N471" s="173">
        <v>47528118.399999999</v>
      </c>
      <c r="O471" s="173">
        <v>89009627.620000005</v>
      </c>
      <c r="P471" s="173">
        <v>654384689.87</v>
      </c>
      <c r="Q471" s="173">
        <f t="shared" si="7"/>
        <v>1118869303.3299999</v>
      </c>
      <c r="R471"/>
      <c r="S471" s="159"/>
      <c r="T471" s="159"/>
      <c r="U471" s="159"/>
      <c r="V471" s="159"/>
      <c r="W471" s="159"/>
      <c r="X471" s="159"/>
      <c r="Y471" s="159"/>
      <c r="Z471" s="159"/>
      <c r="AA471" s="159"/>
      <c r="AB471" s="159"/>
      <c r="AC471" s="159"/>
      <c r="AD471" s="159"/>
      <c r="AE471" s="159"/>
    </row>
    <row r="472" spans="1:31" x14ac:dyDescent="0.25">
      <c r="A472" s="171"/>
      <c r="B472" s="171" t="s">
        <v>732</v>
      </c>
      <c r="C472" s="172">
        <v>75866988</v>
      </c>
      <c r="D472" s="172">
        <v>78755813.109999999</v>
      </c>
      <c r="E472" s="172">
        <v>425000</v>
      </c>
      <c r="F472" s="172">
        <v>425000</v>
      </c>
      <c r="G472" s="172">
        <v>1796348.8</v>
      </c>
      <c r="H472" s="172">
        <v>548900</v>
      </c>
      <c r="I472" s="172">
        <v>551201</v>
      </c>
      <c r="J472" s="172">
        <v>2023749.19</v>
      </c>
      <c r="K472" s="172">
        <v>1586695.36</v>
      </c>
      <c r="L472" s="172">
        <v>1240881.5</v>
      </c>
      <c r="M472" s="172">
        <v>5260398.6900000004</v>
      </c>
      <c r="N472" s="172">
        <v>6533648.4900000002</v>
      </c>
      <c r="O472" s="172">
        <v>20180630.030000001</v>
      </c>
      <c r="P472" s="172">
        <v>30717830</v>
      </c>
      <c r="Q472" s="172">
        <f t="shared" si="7"/>
        <v>71290283.060000002</v>
      </c>
      <c r="S472" s="159"/>
      <c r="T472" s="159"/>
      <c r="U472" s="159"/>
      <c r="V472" s="159"/>
      <c r="W472" s="159"/>
      <c r="X472" s="159"/>
      <c r="Y472" s="159"/>
      <c r="Z472" s="159"/>
      <c r="AA472" s="159"/>
      <c r="AB472" s="159"/>
      <c r="AC472" s="159"/>
      <c r="AD472" s="159"/>
      <c r="AE472" s="159"/>
    </row>
    <row r="473" spans="1:31" s="67" customFormat="1" x14ac:dyDescent="0.25">
      <c r="A473" s="159"/>
      <c r="B473" s="159" t="s">
        <v>733</v>
      </c>
      <c r="C473" s="173">
        <v>75866988</v>
      </c>
      <c r="D473" s="173">
        <v>78755813.109999999</v>
      </c>
      <c r="E473" s="173">
        <v>425000</v>
      </c>
      <c r="F473" s="173">
        <v>425000</v>
      </c>
      <c r="G473" s="173">
        <v>1796348.8</v>
      </c>
      <c r="H473" s="173">
        <v>548900</v>
      </c>
      <c r="I473" s="173">
        <v>551201</v>
      </c>
      <c r="J473" s="173">
        <v>2023749.19</v>
      </c>
      <c r="K473" s="173">
        <v>1586695.36</v>
      </c>
      <c r="L473" s="173">
        <v>1240881.5</v>
      </c>
      <c r="M473" s="173">
        <v>5260398.6900000004</v>
      </c>
      <c r="N473" s="173">
        <v>6533648.4900000002</v>
      </c>
      <c r="O473" s="173">
        <v>20180630.030000001</v>
      </c>
      <c r="P473" s="173">
        <v>30717830</v>
      </c>
      <c r="Q473" s="173">
        <f t="shared" si="7"/>
        <v>71290283.060000002</v>
      </c>
      <c r="R473"/>
      <c r="S473" s="159"/>
      <c r="T473" s="159"/>
      <c r="U473" s="159"/>
      <c r="V473" s="159"/>
      <c r="W473" s="159"/>
      <c r="X473" s="159"/>
      <c r="Y473" s="159"/>
      <c r="Z473" s="159"/>
      <c r="AA473" s="159"/>
      <c r="AB473" s="159"/>
      <c r="AC473" s="159"/>
      <c r="AD473" s="159"/>
      <c r="AE473" s="159"/>
    </row>
    <row r="474" spans="1:31" x14ac:dyDescent="0.25">
      <c r="A474" s="171"/>
      <c r="B474" s="171" t="s">
        <v>734</v>
      </c>
      <c r="C474" s="172">
        <v>11556161302</v>
      </c>
      <c r="D474" s="172">
        <v>9381689006.6200008</v>
      </c>
      <c r="E474" s="172">
        <v>19242986.489999998</v>
      </c>
      <c r="F474" s="172">
        <v>21896284.48</v>
      </c>
      <c r="G474" s="172">
        <v>1881132753.21</v>
      </c>
      <c r="H474" s="172">
        <v>1430659257.0699999</v>
      </c>
      <c r="I474" s="172">
        <v>149881583.47</v>
      </c>
      <c r="J474" s="172">
        <v>874185388</v>
      </c>
      <c r="K474" s="172">
        <v>713976195.15999997</v>
      </c>
      <c r="L474" s="172">
        <v>366117928.75</v>
      </c>
      <c r="M474" s="172">
        <v>694865507.60000002</v>
      </c>
      <c r="N474" s="172">
        <v>731104522.75999999</v>
      </c>
      <c r="O474" s="172">
        <v>620585514.32000005</v>
      </c>
      <c r="P474" s="172">
        <v>1623331505.03</v>
      </c>
      <c r="Q474" s="172">
        <f t="shared" si="7"/>
        <v>9126979426.3400002</v>
      </c>
      <c r="S474" s="159"/>
      <c r="T474" s="159"/>
      <c r="U474" s="159"/>
      <c r="V474" s="159"/>
      <c r="W474" s="159"/>
      <c r="X474" s="159"/>
      <c r="Y474" s="159"/>
      <c r="Z474" s="159"/>
      <c r="AA474" s="159"/>
      <c r="AB474" s="159"/>
      <c r="AC474" s="159"/>
      <c r="AD474" s="159"/>
      <c r="AE474" s="159"/>
    </row>
    <row r="475" spans="1:31" s="67" customFormat="1" x14ac:dyDescent="0.25">
      <c r="A475" s="171"/>
      <c r="B475" s="159" t="s">
        <v>735</v>
      </c>
      <c r="C475" s="173">
        <v>11556161302</v>
      </c>
      <c r="D475" s="173">
        <v>9381689006.6200008</v>
      </c>
      <c r="E475" s="173">
        <v>19242986.489999998</v>
      </c>
      <c r="F475" s="173">
        <v>21896284.48</v>
      </c>
      <c r="G475" s="173">
        <v>1881132753.21</v>
      </c>
      <c r="H475" s="173">
        <v>1430659257.0699999</v>
      </c>
      <c r="I475" s="173">
        <v>149881583.47</v>
      </c>
      <c r="J475" s="173">
        <v>874185388</v>
      </c>
      <c r="K475" s="173">
        <v>713976195.15999997</v>
      </c>
      <c r="L475" s="173">
        <v>366117928.75</v>
      </c>
      <c r="M475" s="173">
        <v>694865507.60000002</v>
      </c>
      <c r="N475" s="173">
        <v>731104522.75999999</v>
      </c>
      <c r="O475" s="173">
        <v>620585514.32000005</v>
      </c>
      <c r="P475" s="173">
        <v>1623331505.03</v>
      </c>
      <c r="Q475" s="173">
        <f t="shared" si="7"/>
        <v>9126979426.3400002</v>
      </c>
      <c r="R475"/>
      <c r="S475" s="159"/>
      <c r="T475" s="159"/>
      <c r="U475" s="159"/>
      <c r="V475" s="159"/>
      <c r="W475" s="159"/>
      <c r="X475" s="159"/>
      <c r="Y475" s="159"/>
      <c r="Z475" s="159"/>
      <c r="AA475" s="159"/>
      <c r="AB475" s="159"/>
      <c r="AC475" s="159"/>
      <c r="AD475" s="159"/>
      <c r="AE475" s="159"/>
    </row>
    <row r="476" spans="1:31" s="67" customFormat="1" x14ac:dyDescent="0.25">
      <c r="A476" s="159"/>
      <c r="B476" s="171" t="s">
        <v>736</v>
      </c>
      <c r="C476" s="172">
        <v>573732850</v>
      </c>
      <c r="D476" s="172">
        <v>303320454.81</v>
      </c>
      <c r="E476" s="172">
        <v>4401986.2300000004</v>
      </c>
      <c r="F476" s="172">
        <v>3026551.31</v>
      </c>
      <c r="G476" s="172">
        <v>7079312.3399999999</v>
      </c>
      <c r="H476" s="172">
        <v>7483748.4299999997</v>
      </c>
      <c r="I476" s="172">
        <v>7956279.5199999996</v>
      </c>
      <c r="J476" s="172">
        <v>9602995.5</v>
      </c>
      <c r="K476" s="172">
        <v>12947218.380000001</v>
      </c>
      <c r="L476" s="172">
        <v>7465071.4400000004</v>
      </c>
      <c r="M476" s="172">
        <v>48016820.420000002</v>
      </c>
      <c r="N476" s="172">
        <v>18470027.239999998</v>
      </c>
      <c r="O476" s="172">
        <v>81915854.519999996</v>
      </c>
      <c r="P476" s="172">
        <v>58634579.450000003</v>
      </c>
      <c r="Q476" s="172">
        <f t="shared" si="7"/>
        <v>267000444.77999997</v>
      </c>
      <c r="R476"/>
      <c r="S476" s="159"/>
      <c r="T476" s="159"/>
      <c r="U476" s="159"/>
      <c r="V476" s="159"/>
      <c r="W476" s="159"/>
      <c r="X476" s="159"/>
      <c r="Y476" s="159"/>
      <c r="Z476" s="159"/>
      <c r="AA476" s="159"/>
      <c r="AB476" s="159"/>
      <c r="AC476" s="159"/>
      <c r="AD476" s="159"/>
      <c r="AE476" s="159"/>
    </row>
    <row r="477" spans="1:31" x14ac:dyDescent="0.25">
      <c r="A477" s="171"/>
      <c r="B477" s="159" t="s">
        <v>737</v>
      </c>
      <c r="C477" s="173">
        <v>573732850</v>
      </c>
      <c r="D477" s="173">
        <v>303320454.81</v>
      </c>
      <c r="E477" s="173">
        <v>4401986.2300000004</v>
      </c>
      <c r="F477" s="173">
        <v>3026551.31</v>
      </c>
      <c r="G477" s="173">
        <v>7079312.3399999999</v>
      </c>
      <c r="H477" s="173">
        <v>7483748.4299999997</v>
      </c>
      <c r="I477" s="173">
        <v>7956279.5199999996</v>
      </c>
      <c r="J477" s="173">
        <v>9602995.5</v>
      </c>
      <c r="K477" s="173">
        <v>12947218.380000001</v>
      </c>
      <c r="L477" s="173">
        <v>7465071.4400000004</v>
      </c>
      <c r="M477" s="173">
        <v>48016820.420000002</v>
      </c>
      <c r="N477" s="173">
        <v>18470027.239999998</v>
      </c>
      <c r="O477" s="173">
        <v>81915854.519999996</v>
      </c>
      <c r="P477" s="173">
        <v>58634579.450000003</v>
      </c>
      <c r="Q477" s="173">
        <f t="shared" si="7"/>
        <v>267000444.77999997</v>
      </c>
      <c r="S477" s="159"/>
      <c r="T477" s="159"/>
      <c r="U477" s="159"/>
      <c r="V477" s="159"/>
      <c r="W477" s="159"/>
      <c r="X477" s="159"/>
      <c r="Y477" s="159"/>
      <c r="Z477" s="159"/>
      <c r="AA477" s="159"/>
      <c r="AB477" s="159"/>
      <c r="AC477" s="159"/>
      <c r="AD477" s="159"/>
      <c r="AE477" s="159"/>
    </row>
    <row r="478" spans="1:31" s="67" customFormat="1" x14ac:dyDescent="0.25">
      <c r="A478" s="159"/>
      <c r="B478" s="171" t="s">
        <v>738</v>
      </c>
      <c r="C478" s="172">
        <v>208202614</v>
      </c>
      <c r="D478" s="172">
        <v>114344352.73999998</v>
      </c>
      <c r="E478" s="172">
        <v>921002.16</v>
      </c>
      <c r="F478" s="172">
        <v>973658.48</v>
      </c>
      <c r="G478" s="172">
        <v>1315316.18</v>
      </c>
      <c r="H478" s="172">
        <v>1601401.88</v>
      </c>
      <c r="I478" s="172">
        <v>1658597.75</v>
      </c>
      <c r="J478" s="172">
        <v>1612179.46</v>
      </c>
      <c r="K478" s="172">
        <v>1407106.04</v>
      </c>
      <c r="L478" s="172">
        <v>7509737.0300000003</v>
      </c>
      <c r="M478" s="172">
        <v>18251154.489999998</v>
      </c>
      <c r="N478" s="172">
        <v>25328793.350000001</v>
      </c>
      <c r="O478" s="172">
        <v>18084670.66</v>
      </c>
      <c r="P478" s="172">
        <v>4368133.8499999996</v>
      </c>
      <c r="Q478" s="172">
        <f t="shared" si="7"/>
        <v>83031751.329999998</v>
      </c>
      <c r="R478"/>
      <c r="S478" s="159"/>
      <c r="T478" s="159"/>
      <c r="U478" s="159"/>
      <c r="V478" s="159"/>
      <c r="W478" s="159"/>
      <c r="X478" s="159"/>
      <c r="Y478" s="159"/>
      <c r="Z478" s="159"/>
      <c r="AA478" s="159"/>
      <c r="AB478" s="159"/>
      <c r="AC478" s="159"/>
      <c r="AD478" s="159"/>
      <c r="AE478" s="159"/>
    </row>
    <row r="479" spans="1:31" x14ac:dyDescent="0.25">
      <c r="A479" s="171"/>
      <c r="B479" s="159" t="s">
        <v>739</v>
      </c>
      <c r="C479" s="173">
        <v>208202614</v>
      </c>
      <c r="D479" s="173">
        <v>114344352.73999998</v>
      </c>
      <c r="E479" s="173">
        <v>921002.16</v>
      </c>
      <c r="F479" s="173">
        <v>973658.48</v>
      </c>
      <c r="G479" s="173">
        <v>1315316.18</v>
      </c>
      <c r="H479" s="173">
        <v>1601401.88</v>
      </c>
      <c r="I479" s="173">
        <v>1658597.75</v>
      </c>
      <c r="J479" s="173">
        <v>1612179.46</v>
      </c>
      <c r="K479" s="173">
        <v>1407106.04</v>
      </c>
      <c r="L479" s="173">
        <v>7509737.0300000003</v>
      </c>
      <c r="M479" s="173">
        <v>18251154.489999998</v>
      </c>
      <c r="N479" s="173">
        <v>25328793.350000001</v>
      </c>
      <c r="O479" s="173">
        <v>18084670.66</v>
      </c>
      <c r="P479" s="173">
        <v>4368133.8499999996</v>
      </c>
      <c r="Q479" s="173">
        <f t="shared" si="7"/>
        <v>83031751.329999998</v>
      </c>
      <c r="S479" s="159"/>
      <c r="T479" s="159"/>
      <c r="U479" s="159"/>
      <c r="V479" s="159"/>
      <c r="W479" s="159"/>
      <c r="X479" s="159"/>
      <c r="Y479" s="159"/>
      <c r="Z479" s="159"/>
      <c r="AA479" s="159"/>
      <c r="AB479" s="159"/>
      <c r="AC479" s="159"/>
      <c r="AD479" s="159"/>
      <c r="AE479" s="159"/>
    </row>
    <row r="480" spans="1:31" s="67" customFormat="1" x14ac:dyDescent="0.25">
      <c r="A480" s="159"/>
      <c r="B480" s="171" t="s">
        <v>740</v>
      </c>
      <c r="C480" s="172">
        <v>1174686124</v>
      </c>
      <c r="D480" s="172">
        <v>171558395.73999998</v>
      </c>
      <c r="E480" s="172">
        <v>1367224.49</v>
      </c>
      <c r="F480" s="172">
        <v>1554522.85</v>
      </c>
      <c r="G480" s="172">
        <v>4838445.21</v>
      </c>
      <c r="H480" s="172">
        <v>7236091.2199999997</v>
      </c>
      <c r="I480" s="172">
        <v>2797428.44</v>
      </c>
      <c r="J480" s="172">
        <v>5431887.29</v>
      </c>
      <c r="K480" s="172">
        <v>6214650.7599999998</v>
      </c>
      <c r="L480" s="172">
        <v>6770665.4699999997</v>
      </c>
      <c r="M480" s="172">
        <v>10832622.310000001</v>
      </c>
      <c r="N480" s="172">
        <v>10033109.16</v>
      </c>
      <c r="O480" s="172">
        <v>15196527.17</v>
      </c>
      <c r="P480" s="172">
        <v>55157882.509999998</v>
      </c>
      <c r="Q480" s="172">
        <f t="shared" si="7"/>
        <v>127431056.88</v>
      </c>
      <c r="R480"/>
      <c r="S480" s="159"/>
      <c r="T480" s="159"/>
      <c r="U480" s="159"/>
      <c r="V480" s="159"/>
      <c r="W480" s="159"/>
      <c r="X480" s="159"/>
      <c r="Y480" s="159"/>
      <c r="Z480" s="159"/>
      <c r="AA480" s="159"/>
      <c r="AB480" s="159"/>
      <c r="AC480" s="159"/>
      <c r="AD480" s="159"/>
      <c r="AE480" s="159"/>
    </row>
    <row r="481" spans="1:31" x14ac:dyDescent="0.25">
      <c r="A481" s="171"/>
      <c r="B481" s="171" t="s">
        <v>741</v>
      </c>
      <c r="C481" s="172">
        <v>121493742</v>
      </c>
      <c r="D481" s="172">
        <v>77755340.559999987</v>
      </c>
      <c r="E481" s="172">
        <v>1051052.58</v>
      </c>
      <c r="F481" s="172">
        <v>1076735.9099999999</v>
      </c>
      <c r="G481" s="172">
        <v>1980736.3</v>
      </c>
      <c r="H481" s="172">
        <v>4822355.62</v>
      </c>
      <c r="I481" s="172">
        <v>1894587.62</v>
      </c>
      <c r="J481" s="172">
        <v>2791493.71</v>
      </c>
      <c r="K481" s="172">
        <v>2492416.4300000002</v>
      </c>
      <c r="L481" s="172">
        <v>3096523.67</v>
      </c>
      <c r="M481" s="172">
        <v>4498060.13</v>
      </c>
      <c r="N481" s="172">
        <v>7211304.1900000004</v>
      </c>
      <c r="O481" s="172">
        <v>8954026.1999999993</v>
      </c>
      <c r="P481" s="172">
        <v>22607344.649999999</v>
      </c>
      <c r="Q481" s="172">
        <f t="shared" si="7"/>
        <v>62476637.009999998</v>
      </c>
      <c r="S481" s="159"/>
      <c r="T481" s="159"/>
      <c r="U481" s="159"/>
      <c r="V481" s="159"/>
      <c r="W481" s="159"/>
      <c r="X481" s="159"/>
      <c r="Y481" s="159"/>
      <c r="Z481" s="159"/>
      <c r="AA481" s="159"/>
      <c r="AB481" s="159"/>
      <c r="AC481" s="159"/>
      <c r="AD481" s="159"/>
      <c r="AE481" s="159"/>
    </row>
    <row r="482" spans="1:31" s="67" customFormat="1" x14ac:dyDescent="0.25">
      <c r="A482" s="159"/>
      <c r="B482" s="159" t="s">
        <v>742</v>
      </c>
      <c r="C482" s="173">
        <v>121493742</v>
      </c>
      <c r="D482" s="173">
        <v>77755340.559999987</v>
      </c>
      <c r="E482" s="173">
        <v>1051052.58</v>
      </c>
      <c r="F482" s="173">
        <v>1076735.9099999999</v>
      </c>
      <c r="G482" s="173">
        <v>1980736.3</v>
      </c>
      <c r="H482" s="173">
        <v>4822355.62</v>
      </c>
      <c r="I482" s="173">
        <v>1894587.62</v>
      </c>
      <c r="J482" s="173">
        <v>2791493.71</v>
      </c>
      <c r="K482" s="173">
        <v>2492416.4300000002</v>
      </c>
      <c r="L482" s="173">
        <v>3096523.67</v>
      </c>
      <c r="M482" s="173">
        <v>4498060.13</v>
      </c>
      <c r="N482" s="173">
        <v>7211304.1900000004</v>
      </c>
      <c r="O482" s="173">
        <v>8954026.1999999993</v>
      </c>
      <c r="P482" s="173">
        <v>22607344.649999999</v>
      </c>
      <c r="Q482" s="173">
        <f t="shared" si="7"/>
        <v>62476637.009999998</v>
      </c>
      <c r="R482"/>
      <c r="S482" s="159"/>
      <c r="T482" s="159"/>
      <c r="U482" s="159"/>
      <c r="V482" s="159"/>
      <c r="W482" s="159"/>
      <c r="X482" s="159"/>
      <c r="Y482" s="159"/>
      <c r="Z482" s="159"/>
      <c r="AA482" s="159"/>
      <c r="AB482" s="159"/>
      <c r="AC482" s="159"/>
      <c r="AD482" s="159"/>
      <c r="AE482" s="159"/>
    </row>
    <row r="483" spans="1:31" x14ac:dyDescent="0.25">
      <c r="A483" s="171"/>
      <c r="B483" s="171" t="s">
        <v>743</v>
      </c>
      <c r="C483" s="172">
        <v>16188776</v>
      </c>
      <c r="D483" s="172">
        <v>21901566.59</v>
      </c>
      <c r="E483" s="172">
        <v>0</v>
      </c>
      <c r="F483" s="172">
        <v>0</v>
      </c>
      <c r="G483" s="172">
        <v>0</v>
      </c>
      <c r="H483" s="172">
        <v>0</v>
      </c>
      <c r="I483" s="172">
        <v>0</v>
      </c>
      <c r="J483" s="172">
        <v>0</v>
      </c>
      <c r="K483" s="172">
        <v>309431.40000000002</v>
      </c>
      <c r="L483" s="172">
        <v>0</v>
      </c>
      <c r="M483" s="172">
        <v>1736708.66</v>
      </c>
      <c r="N483" s="172">
        <v>0</v>
      </c>
      <c r="O483" s="172">
        <v>459660.03</v>
      </c>
      <c r="P483" s="172">
        <v>19341782.32</v>
      </c>
      <c r="Q483" s="172">
        <f t="shared" si="7"/>
        <v>21847582.41</v>
      </c>
      <c r="S483" s="159"/>
      <c r="T483" s="159"/>
      <c r="U483" s="159"/>
      <c r="V483" s="159"/>
      <c r="W483" s="159"/>
      <c r="X483" s="159"/>
      <c r="Y483" s="159"/>
      <c r="Z483" s="159"/>
      <c r="AA483" s="159"/>
      <c r="AB483" s="159"/>
      <c r="AC483" s="159"/>
      <c r="AD483" s="159"/>
      <c r="AE483" s="159"/>
    </row>
    <row r="484" spans="1:31" s="67" customFormat="1" x14ac:dyDescent="0.25">
      <c r="A484" s="171"/>
      <c r="B484" s="159" t="s">
        <v>744</v>
      </c>
      <c r="C484" s="173">
        <v>16188776</v>
      </c>
      <c r="D484" s="173">
        <v>21901566.59</v>
      </c>
      <c r="E484" s="173">
        <v>0</v>
      </c>
      <c r="F484" s="173">
        <v>0</v>
      </c>
      <c r="G484" s="173">
        <v>0</v>
      </c>
      <c r="H484" s="173">
        <v>0</v>
      </c>
      <c r="I484" s="173">
        <v>0</v>
      </c>
      <c r="J484" s="173">
        <v>0</v>
      </c>
      <c r="K484" s="173">
        <v>309431.40000000002</v>
      </c>
      <c r="L484" s="173">
        <v>0</v>
      </c>
      <c r="M484" s="173">
        <v>1736708.66</v>
      </c>
      <c r="N484" s="173">
        <v>0</v>
      </c>
      <c r="O484" s="173">
        <v>459660.03</v>
      </c>
      <c r="P484" s="173">
        <v>19341782.32</v>
      </c>
      <c r="Q484" s="173">
        <f t="shared" si="7"/>
        <v>21847582.41</v>
      </c>
      <c r="R484"/>
      <c r="S484" s="159"/>
      <c r="T484" s="159"/>
      <c r="U484" s="159"/>
      <c r="V484" s="159"/>
      <c r="W484" s="159"/>
      <c r="X484" s="159"/>
      <c r="Y484" s="159"/>
      <c r="Z484" s="159"/>
      <c r="AA484" s="159"/>
      <c r="AB484" s="159"/>
      <c r="AC484" s="159"/>
      <c r="AD484" s="159"/>
      <c r="AE484" s="159"/>
    </row>
    <row r="485" spans="1:31" s="67" customFormat="1" x14ac:dyDescent="0.25">
      <c r="A485" s="159"/>
      <c r="B485" s="171" t="s">
        <v>745</v>
      </c>
      <c r="C485" s="172">
        <v>391389574</v>
      </c>
      <c r="D485" s="172">
        <v>54086695.529999986</v>
      </c>
      <c r="E485" s="172">
        <v>274505.24</v>
      </c>
      <c r="F485" s="172">
        <v>436120.27</v>
      </c>
      <c r="G485" s="172">
        <v>1786043.84</v>
      </c>
      <c r="H485" s="172">
        <v>2310779.73</v>
      </c>
      <c r="I485" s="172">
        <v>788025.95</v>
      </c>
      <c r="J485" s="172">
        <v>2598726.91</v>
      </c>
      <c r="K485" s="172">
        <v>3371136.26</v>
      </c>
      <c r="L485" s="172">
        <v>2633126.0499999998</v>
      </c>
      <c r="M485" s="172">
        <v>3563334.85</v>
      </c>
      <c r="N485" s="172">
        <v>2780138.3</v>
      </c>
      <c r="O485" s="172">
        <v>5658261.5999999996</v>
      </c>
      <c r="P485" s="172">
        <v>12743453.82</v>
      </c>
      <c r="Q485" s="172">
        <f t="shared" si="7"/>
        <v>38943652.82</v>
      </c>
      <c r="R485"/>
      <c r="S485" s="159"/>
      <c r="T485" s="159"/>
      <c r="U485" s="159"/>
      <c r="V485" s="159"/>
      <c r="W485" s="159"/>
      <c r="X485" s="159"/>
      <c r="Y485" s="159"/>
      <c r="Z485" s="159"/>
      <c r="AA485" s="159"/>
      <c r="AB485" s="159"/>
      <c r="AC485" s="159"/>
      <c r="AD485" s="159"/>
      <c r="AE485" s="159"/>
    </row>
    <row r="486" spans="1:31" x14ac:dyDescent="0.25">
      <c r="A486" s="171"/>
      <c r="B486" s="159" t="s">
        <v>746</v>
      </c>
      <c r="C486" s="173">
        <v>391389574</v>
      </c>
      <c r="D486" s="173">
        <v>54086695.529999986</v>
      </c>
      <c r="E486" s="173">
        <v>274505.24</v>
      </c>
      <c r="F486" s="173">
        <v>436120.27</v>
      </c>
      <c r="G486" s="173">
        <v>1786043.84</v>
      </c>
      <c r="H486" s="173">
        <v>2310779.73</v>
      </c>
      <c r="I486" s="173">
        <v>788025.95</v>
      </c>
      <c r="J486" s="173">
        <v>2598726.91</v>
      </c>
      <c r="K486" s="173">
        <v>3371136.26</v>
      </c>
      <c r="L486" s="173">
        <v>2633126.0499999998</v>
      </c>
      <c r="M486" s="173">
        <v>3563334.85</v>
      </c>
      <c r="N486" s="173">
        <v>2780138.3</v>
      </c>
      <c r="O486" s="173">
        <v>5658261.5999999996</v>
      </c>
      <c r="P486" s="173">
        <v>12743453.82</v>
      </c>
      <c r="Q486" s="173">
        <f t="shared" si="7"/>
        <v>38943652.82</v>
      </c>
      <c r="S486" s="159"/>
      <c r="T486" s="159"/>
      <c r="U486" s="159"/>
      <c r="V486" s="159"/>
      <c r="W486" s="159"/>
      <c r="X486" s="159"/>
      <c r="Y486" s="159"/>
      <c r="Z486" s="159"/>
      <c r="AA486" s="159"/>
      <c r="AB486" s="159"/>
      <c r="AC486" s="159"/>
      <c r="AD486" s="159"/>
      <c r="AE486" s="159"/>
    </row>
    <row r="487" spans="1:31" s="67" customFormat="1" x14ac:dyDescent="0.25">
      <c r="A487" s="159"/>
      <c r="B487" s="171" t="s">
        <v>747</v>
      </c>
      <c r="C487" s="172">
        <v>645614032</v>
      </c>
      <c r="D487" s="172">
        <v>17814793.060000002</v>
      </c>
      <c r="E487" s="172">
        <v>41666.67</v>
      </c>
      <c r="F487" s="172">
        <v>41666.67</v>
      </c>
      <c r="G487" s="172">
        <v>1071665.07</v>
      </c>
      <c r="H487" s="172">
        <v>102955.87</v>
      </c>
      <c r="I487" s="172">
        <v>114814.87</v>
      </c>
      <c r="J487" s="172">
        <v>41666.67</v>
      </c>
      <c r="K487" s="172">
        <v>41666.67</v>
      </c>
      <c r="L487" s="172">
        <v>1041015.75</v>
      </c>
      <c r="M487" s="172">
        <v>1034518.67</v>
      </c>
      <c r="N487" s="172">
        <v>41666.67</v>
      </c>
      <c r="O487" s="172">
        <v>124579.34</v>
      </c>
      <c r="P487" s="172">
        <v>465301.72</v>
      </c>
      <c r="Q487" s="172">
        <f t="shared" si="7"/>
        <v>4163184.6399999997</v>
      </c>
      <c r="R487"/>
      <c r="S487" s="159"/>
      <c r="T487" s="159"/>
      <c r="U487" s="159"/>
      <c r="V487" s="159"/>
      <c r="W487" s="159"/>
      <c r="X487" s="159"/>
      <c r="Y487" s="159"/>
      <c r="Z487" s="159"/>
      <c r="AA487" s="159"/>
      <c r="AB487" s="159"/>
      <c r="AC487" s="159"/>
      <c r="AD487" s="159"/>
      <c r="AE487" s="159"/>
    </row>
    <row r="488" spans="1:31" x14ac:dyDescent="0.25">
      <c r="A488" s="171"/>
      <c r="B488" s="159" t="s">
        <v>748</v>
      </c>
      <c r="C488" s="173">
        <v>645614032</v>
      </c>
      <c r="D488" s="173">
        <v>17814793.060000002</v>
      </c>
      <c r="E488" s="173">
        <v>41666.67</v>
      </c>
      <c r="F488" s="173">
        <v>41666.67</v>
      </c>
      <c r="G488" s="173">
        <v>1071665.07</v>
      </c>
      <c r="H488" s="173">
        <v>102955.87</v>
      </c>
      <c r="I488" s="173">
        <v>114814.87</v>
      </c>
      <c r="J488" s="173">
        <v>41666.67</v>
      </c>
      <c r="K488" s="173">
        <v>41666.67</v>
      </c>
      <c r="L488" s="173">
        <v>1041015.75</v>
      </c>
      <c r="M488" s="173">
        <v>1034518.67</v>
      </c>
      <c r="N488" s="173">
        <v>41666.67</v>
      </c>
      <c r="O488" s="173">
        <v>124579.34</v>
      </c>
      <c r="P488" s="173">
        <v>465301.72</v>
      </c>
      <c r="Q488" s="173">
        <f t="shared" si="7"/>
        <v>4163184.6399999997</v>
      </c>
      <c r="S488" s="159"/>
      <c r="T488" s="159"/>
      <c r="U488" s="159"/>
      <c r="V488" s="159"/>
      <c r="W488" s="159"/>
      <c r="X488" s="159"/>
      <c r="Y488" s="159"/>
      <c r="Z488" s="159"/>
      <c r="AA488" s="159"/>
      <c r="AB488" s="159"/>
      <c r="AC488" s="159"/>
      <c r="AD488" s="159"/>
      <c r="AE488" s="159"/>
    </row>
    <row r="489" spans="1:31" s="67" customFormat="1" x14ac:dyDescent="0.25">
      <c r="A489" s="159"/>
      <c r="B489" s="171" t="s">
        <v>183</v>
      </c>
      <c r="C489" s="172">
        <v>237197981</v>
      </c>
      <c r="D489" s="172">
        <v>272178108.56999999</v>
      </c>
      <c r="E489" s="172">
        <v>202083</v>
      </c>
      <c r="F489" s="172">
        <v>214712.58</v>
      </c>
      <c r="G489" s="172">
        <v>862803.96</v>
      </c>
      <c r="H489" s="172">
        <v>2189928.7000000002</v>
      </c>
      <c r="I489" s="172">
        <v>3353681.27</v>
      </c>
      <c r="J489" s="172">
        <v>3953243.03</v>
      </c>
      <c r="K489" s="172">
        <v>7979925.9299999997</v>
      </c>
      <c r="L489" s="172">
        <v>14732034.51</v>
      </c>
      <c r="M489" s="172">
        <v>5323569.21</v>
      </c>
      <c r="N489" s="172">
        <v>61951916.25</v>
      </c>
      <c r="O489" s="172">
        <v>20150835.640000001</v>
      </c>
      <c r="P489" s="172">
        <v>135207149.22999999</v>
      </c>
      <c r="Q489" s="172">
        <f t="shared" si="7"/>
        <v>256121883.31</v>
      </c>
      <c r="R489"/>
      <c r="S489" s="159"/>
      <c r="T489" s="159"/>
      <c r="U489" s="159"/>
      <c r="V489" s="159"/>
      <c r="W489" s="159"/>
      <c r="X489" s="159"/>
      <c r="Y489" s="159"/>
      <c r="Z489" s="159"/>
      <c r="AA489" s="159"/>
      <c r="AB489" s="159"/>
      <c r="AC489" s="159"/>
      <c r="AD489" s="159"/>
      <c r="AE489" s="159"/>
    </row>
    <row r="490" spans="1:31" x14ac:dyDescent="0.25">
      <c r="A490" s="171"/>
      <c r="B490" s="171" t="s">
        <v>749</v>
      </c>
      <c r="C490" s="172">
        <v>137327646</v>
      </c>
      <c r="D490" s="172">
        <v>237330672.81999999</v>
      </c>
      <c r="E490" s="172">
        <v>187499.67</v>
      </c>
      <c r="F490" s="172">
        <v>200129.25</v>
      </c>
      <c r="G490" s="172">
        <v>698806.41</v>
      </c>
      <c r="H490" s="172">
        <v>1408345.37</v>
      </c>
      <c r="I490" s="172">
        <v>2342165.91</v>
      </c>
      <c r="J490" s="172">
        <v>2227641.23</v>
      </c>
      <c r="K490" s="172">
        <v>6965253.5999999996</v>
      </c>
      <c r="L490" s="172">
        <v>2070386.46</v>
      </c>
      <c r="M490" s="172">
        <v>4089021.79</v>
      </c>
      <c r="N490" s="172">
        <v>58893708.200000003</v>
      </c>
      <c r="O490" s="172">
        <v>19990297.690000001</v>
      </c>
      <c r="P490" s="172">
        <v>133389963.06999999</v>
      </c>
      <c r="Q490" s="172">
        <f t="shared" si="7"/>
        <v>232463218.64999998</v>
      </c>
      <c r="S490" s="159"/>
      <c r="T490" s="159"/>
      <c r="U490" s="159"/>
      <c r="V490" s="159"/>
      <c r="W490" s="159"/>
      <c r="X490" s="159"/>
      <c r="Y490" s="159"/>
      <c r="Z490" s="159"/>
      <c r="AA490" s="159"/>
      <c r="AB490" s="159"/>
      <c r="AC490" s="159"/>
      <c r="AD490" s="159"/>
      <c r="AE490" s="159"/>
    </row>
    <row r="491" spans="1:31" s="67" customFormat="1" x14ac:dyDescent="0.25">
      <c r="A491" s="159"/>
      <c r="B491" s="159" t="s">
        <v>750</v>
      </c>
      <c r="C491" s="173">
        <v>137327646</v>
      </c>
      <c r="D491" s="173">
        <v>237330672.81999999</v>
      </c>
      <c r="E491" s="173">
        <v>187499.67</v>
      </c>
      <c r="F491" s="173">
        <v>200129.25</v>
      </c>
      <c r="G491" s="173">
        <v>698806.41</v>
      </c>
      <c r="H491" s="173">
        <v>1408345.37</v>
      </c>
      <c r="I491" s="173">
        <v>2342165.91</v>
      </c>
      <c r="J491" s="173">
        <v>2227641.23</v>
      </c>
      <c r="K491" s="173">
        <v>6965253.5999999996</v>
      </c>
      <c r="L491" s="173">
        <v>2070386.46</v>
      </c>
      <c r="M491" s="173">
        <v>4089021.79</v>
      </c>
      <c r="N491" s="173">
        <v>58893708.200000003</v>
      </c>
      <c r="O491" s="173">
        <v>19990297.690000001</v>
      </c>
      <c r="P491" s="173">
        <v>133389963.06999999</v>
      </c>
      <c r="Q491" s="173">
        <f t="shared" si="7"/>
        <v>232463218.64999998</v>
      </c>
      <c r="R491"/>
      <c r="S491" s="159"/>
      <c r="T491" s="159"/>
      <c r="U491" s="159"/>
      <c r="V491" s="159"/>
      <c r="W491" s="159"/>
      <c r="X491" s="159"/>
      <c r="Y491" s="159"/>
      <c r="Z491" s="159"/>
      <c r="AA491" s="159"/>
      <c r="AB491" s="159"/>
      <c r="AC491" s="159"/>
      <c r="AD491" s="159"/>
      <c r="AE491" s="159"/>
    </row>
    <row r="492" spans="1:31" x14ac:dyDescent="0.25">
      <c r="A492" s="171"/>
      <c r="B492" s="171" t="s">
        <v>751</v>
      </c>
      <c r="C492" s="172">
        <v>91467110</v>
      </c>
      <c r="D492" s="172">
        <v>23551273.479999997</v>
      </c>
      <c r="E492" s="172">
        <v>14583.33</v>
      </c>
      <c r="F492" s="172">
        <v>14583.33</v>
      </c>
      <c r="G492" s="172">
        <v>14583.33</v>
      </c>
      <c r="H492" s="172">
        <v>130223.33</v>
      </c>
      <c r="I492" s="172">
        <v>282865.77</v>
      </c>
      <c r="J492" s="172">
        <v>627846.66</v>
      </c>
      <c r="K492" s="172">
        <v>1014672.33</v>
      </c>
      <c r="L492" s="172">
        <v>12527006.43</v>
      </c>
      <c r="M492" s="172">
        <v>1050415.73</v>
      </c>
      <c r="N492" s="172">
        <v>130297.65</v>
      </c>
      <c r="O492" s="172">
        <v>118737.63</v>
      </c>
      <c r="P492" s="172">
        <v>266102.46000000002</v>
      </c>
      <c r="Q492" s="172">
        <f t="shared" si="7"/>
        <v>16191917.980000002</v>
      </c>
      <c r="S492" s="159"/>
      <c r="T492" s="159"/>
      <c r="U492" s="159"/>
      <c r="V492" s="159"/>
      <c r="W492" s="159"/>
      <c r="X492" s="159"/>
      <c r="Y492" s="159"/>
      <c r="Z492" s="159"/>
      <c r="AA492" s="159"/>
      <c r="AB492" s="159"/>
      <c r="AC492" s="159"/>
      <c r="AD492" s="159"/>
      <c r="AE492" s="159"/>
    </row>
    <row r="493" spans="1:31" s="67" customFormat="1" x14ac:dyDescent="0.25">
      <c r="A493" s="171"/>
      <c r="B493" s="159" t="s">
        <v>752</v>
      </c>
      <c r="C493" s="173">
        <v>91467110</v>
      </c>
      <c r="D493" s="173">
        <v>23551273.479999997</v>
      </c>
      <c r="E493" s="173">
        <v>14583.33</v>
      </c>
      <c r="F493" s="173">
        <v>14583.33</v>
      </c>
      <c r="G493" s="173">
        <v>14583.33</v>
      </c>
      <c r="H493" s="173">
        <v>130223.33</v>
      </c>
      <c r="I493" s="173">
        <v>282865.77</v>
      </c>
      <c r="J493" s="173">
        <v>627846.66</v>
      </c>
      <c r="K493" s="173">
        <v>1014672.33</v>
      </c>
      <c r="L493" s="173">
        <v>12527006.43</v>
      </c>
      <c r="M493" s="173">
        <v>1050415.73</v>
      </c>
      <c r="N493" s="173">
        <v>130297.65</v>
      </c>
      <c r="O493" s="173">
        <v>118737.63</v>
      </c>
      <c r="P493" s="173">
        <v>266102.46000000002</v>
      </c>
      <c r="Q493" s="173">
        <f t="shared" si="7"/>
        <v>16191917.980000002</v>
      </c>
      <c r="R493"/>
      <c r="S493" s="159"/>
      <c r="T493" s="159"/>
      <c r="U493" s="159"/>
      <c r="V493" s="159"/>
      <c r="W493" s="159"/>
      <c r="X493" s="159"/>
      <c r="Y493" s="159"/>
      <c r="Z493" s="159"/>
      <c r="AA493" s="159"/>
      <c r="AB493" s="159"/>
      <c r="AC493" s="159"/>
      <c r="AD493" s="159"/>
      <c r="AE493" s="159"/>
    </row>
    <row r="494" spans="1:31" s="67" customFormat="1" x14ac:dyDescent="0.25">
      <c r="A494" s="159"/>
      <c r="B494" s="171" t="s">
        <v>753</v>
      </c>
      <c r="C494" s="172">
        <v>632527</v>
      </c>
      <c r="D494" s="172">
        <v>0</v>
      </c>
      <c r="E494" s="172">
        <v>0</v>
      </c>
      <c r="F494" s="172">
        <v>0</v>
      </c>
      <c r="G494" s="172">
        <v>0</v>
      </c>
      <c r="H494" s="172">
        <v>0</v>
      </c>
      <c r="I494" s="172">
        <v>0</v>
      </c>
      <c r="J494" s="172">
        <v>0</v>
      </c>
      <c r="K494" s="172">
        <v>0</v>
      </c>
      <c r="L494" s="172">
        <v>0</v>
      </c>
      <c r="M494" s="172">
        <v>0</v>
      </c>
      <c r="N494" s="172">
        <v>0</v>
      </c>
      <c r="O494" s="172">
        <v>0</v>
      </c>
      <c r="P494" s="172">
        <v>0</v>
      </c>
      <c r="Q494" s="172">
        <f t="shared" si="7"/>
        <v>0</v>
      </c>
      <c r="R494"/>
      <c r="S494" s="159"/>
      <c r="T494" s="159"/>
      <c r="U494" s="159"/>
      <c r="V494" s="159"/>
      <c r="W494" s="159"/>
      <c r="X494" s="159"/>
      <c r="Y494" s="159"/>
      <c r="Z494" s="159"/>
      <c r="AA494" s="159"/>
      <c r="AB494" s="159"/>
      <c r="AC494" s="159"/>
      <c r="AD494" s="159"/>
      <c r="AE494" s="159"/>
    </row>
    <row r="495" spans="1:31" x14ac:dyDescent="0.25">
      <c r="A495" s="171"/>
      <c r="B495" s="159" t="s">
        <v>754</v>
      </c>
      <c r="C495" s="173">
        <v>632527</v>
      </c>
      <c r="D495" s="173">
        <v>0</v>
      </c>
      <c r="E495" s="173">
        <v>0</v>
      </c>
      <c r="F495" s="173">
        <v>0</v>
      </c>
      <c r="G495" s="173">
        <v>0</v>
      </c>
      <c r="H495" s="173">
        <v>0</v>
      </c>
      <c r="I495" s="173">
        <v>0</v>
      </c>
      <c r="J495" s="173">
        <v>0</v>
      </c>
      <c r="K495" s="173">
        <v>0</v>
      </c>
      <c r="L495" s="173">
        <v>0</v>
      </c>
      <c r="M495" s="173">
        <v>0</v>
      </c>
      <c r="N495" s="173">
        <v>0</v>
      </c>
      <c r="O495" s="173">
        <v>0</v>
      </c>
      <c r="P495" s="173">
        <v>0</v>
      </c>
      <c r="Q495" s="173">
        <f t="shared" si="7"/>
        <v>0</v>
      </c>
      <c r="S495" s="159"/>
      <c r="T495" s="159"/>
      <c r="U495" s="159"/>
      <c r="V495" s="159"/>
      <c r="W495" s="159"/>
      <c r="X495" s="159"/>
      <c r="Y495" s="159"/>
      <c r="Z495" s="159"/>
      <c r="AA495" s="159"/>
      <c r="AB495" s="159"/>
      <c r="AC495" s="159"/>
      <c r="AD495" s="159"/>
      <c r="AE495" s="159"/>
    </row>
    <row r="496" spans="1:31" s="67" customFormat="1" x14ac:dyDescent="0.25">
      <c r="A496" s="159"/>
      <c r="B496" s="171" t="s">
        <v>755</v>
      </c>
      <c r="C496" s="172">
        <v>7770698</v>
      </c>
      <c r="D496" s="172">
        <v>11296162.270000001</v>
      </c>
      <c r="E496" s="172">
        <v>0</v>
      </c>
      <c r="F496" s="172">
        <v>0</v>
      </c>
      <c r="G496" s="172">
        <v>149414.22</v>
      </c>
      <c r="H496" s="172">
        <v>651360</v>
      </c>
      <c r="I496" s="172">
        <v>728649.59</v>
      </c>
      <c r="J496" s="172">
        <v>1097755.1399999999</v>
      </c>
      <c r="K496" s="172">
        <v>0</v>
      </c>
      <c r="L496" s="172">
        <v>134641.62</v>
      </c>
      <c r="M496" s="172">
        <v>184131.69</v>
      </c>
      <c r="N496" s="172">
        <v>2927910.4</v>
      </c>
      <c r="O496" s="172">
        <v>41800.32</v>
      </c>
      <c r="P496" s="172">
        <v>1551083.7</v>
      </c>
      <c r="Q496" s="172">
        <f t="shared" si="7"/>
        <v>7466746.6800000006</v>
      </c>
      <c r="R496"/>
      <c r="S496" s="159"/>
      <c r="T496" s="159"/>
      <c r="U496" s="159"/>
      <c r="V496" s="159"/>
      <c r="W496" s="159"/>
      <c r="X496" s="159"/>
      <c r="Y496" s="159"/>
      <c r="Z496" s="159"/>
      <c r="AA496" s="159"/>
      <c r="AB496" s="159"/>
      <c r="AC496" s="159"/>
      <c r="AD496" s="159"/>
      <c r="AE496" s="159"/>
    </row>
    <row r="497" spans="1:31" x14ac:dyDescent="0.25">
      <c r="A497" s="171"/>
      <c r="B497" s="159" t="s">
        <v>756</v>
      </c>
      <c r="C497" s="173">
        <v>7770698</v>
      </c>
      <c r="D497" s="173">
        <v>11296162.270000001</v>
      </c>
      <c r="E497" s="173">
        <v>0</v>
      </c>
      <c r="F497" s="173">
        <v>0</v>
      </c>
      <c r="G497" s="173">
        <v>149414.22</v>
      </c>
      <c r="H497" s="173">
        <v>651360</v>
      </c>
      <c r="I497" s="173">
        <v>728649.59</v>
      </c>
      <c r="J497" s="173">
        <v>1097755.1399999999</v>
      </c>
      <c r="K497" s="173">
        <v>0</v>
      </c>
      <c r="L497" s="173">
        <v>134641.62</v>
      </c>
      <c r="M497" s="173">
        <v>184131.69</v>
      </c>
      <c r="N497" s="173">
        <v>2927910.4</v>
      </c>
      <c r="O497" s="173">
        <v>41800.32</v>
      </c>
      <c r="P497" s="173">
        <v>1551083.7</v>
      </c>
      <c r="Q497" s="173">
        <f t="shared" si="7"/>
        <v>7466746.6800000006</v>
      </c>
      <c r="S497" s="159"/>
      <c r="T497" s="159"/>
      <c r="U497" s="159"/>
      <c r="V497" s="159"/>
      <c r="W497" s="159"/>
      <c r="X497" s="159"/>
      <c r="Y497" s="159"/>
      <c r="Z497" s="159"/>
      <c r="AA497" s="159"/>
      <c r="AB497" s="159"/>
      <c r="AC497" s="159"/>
      <c r="AD497" s="159"/>
      <c r="AE497" s="159"/>
    </row>
    <row r="498" spans="1:31" s="67" customFormat="1" x14ac:dyDescent="0.25">
      <c r="A498" s="159"/>
      <c r="B498" s="171" t="s">
        <v>184</v>
      </c>
      <c r="C498" s="172">
        <v>4056125774</v>
      </c>
      <c r="D498" s="172">
        <v>4660854627.4899998</v>
      </c>
      <c r="E498" s="172">
        <v>16809875.75</v>
      </c>
      <c r="F498" s="172">
        <v>16809875.75</v>
      </c>
      <c r="G498" s="172">
        <v>17605937.960000001</v>
      </c>
      <c r="H498" s="172">
        <v>23859265.300000001</v>
      </c>
      <c r="I498" s="172">
        <v>26920797.739999998</v>
      </c>
      <c r="J498" s="172">
        <v>65313190.350000001</v>
      </c>
      <c r="K498" s="172">
        <v>23020065.059999999</v>
      </c>
      <c r="L498" s="172">
        <v>167582381.58000001</v>
      </c>
      <c r="M498" s="172">
        <v>300957165.55000001</v>
      </c>
      <c r="N498" s="172">
        <v>330115910.73000002</v>
      </c>
      <c r="O498" s="172">
        <v>716493627.22000003</v>
      </c>
      <c r="P498" s="172">
        <v>2915065008.73</v>
      </c>
      <c r="Q498" s="172">
        <f t="shared" si="7"/>
        <v>4620553101.7200003</v>
      </c>
      <c r="R498"/>
      <c r="S498" s="159"/>
      <c r="T498" s="159"/>
      <c r="U498" s="159"/>
      <c r="V498" s="159"/>
      <c r="W498" s="159"/>
      <c r="X498" s="159"/>
      <c r="Y498" s="159"/>
      <c r="Z498" s="159"/>
      <c r="AA498" s="159"/>
      <c r="AB498" s="159"/>
      <c r="AC498" s="159"/>
      <c r="AD498" s="159"/>
      <c r="AE498" s="159"/>
    </row>
    <row r="499" spans="1:31" x14ac:dyDescent="0.25">
      <c r="A499" s="171"/>
      <c r="B499" s="171" t="s">
        <v>757</v>
      </c>
      <c r="C499" s="172">
        <v>1793790214</v>
      </c>
      <c r="D499" s="172">
        <v>3393304199.3099999</v>
      </c>
      <c r="E499" s="172">
        <v>15814502.42</v>
      </c>
      <c r="F499" s="172">
        <v>15814502.42</v>
      </c>
      <c r="G499" s="172">
        <v>16504502.42</v>
      </c>
      <c r="H499" s="172">
        <v>18069502.420000002</v>
      </c>
      <c r="I499" s="172">
        <v>22328502.420000002</v>
      </c>
      <c r="J499" s="172">
        <v>63400797.719999999</v>
      </c>
      <c r="K499" s="172">
        <v>21681435.16</v>
      </c>
      <c r="L499" s="172">
        <v>165755874.53999999</v>
      </c>
      <c r="M499" s="172">
        <v>264292933.97999999</v>
      </c>
      <c r="N499" s="172">
        <v>312932439.38</v>
      </c>
      <c r="O499" s="172">
        <v>221780621.31999999</v>
      </c>
      <c r="P499" s="172">
        <v>2224045117.3200002</v>
      </c>
      <c r="Q499" s="172">
        <f t="shared" si="7"/>
        <v>3362420731.5200005</v>
      </c>
      <c r="S499" s="159"/>
      <c r="T499" s="159"/>
      <c r="U499" s="159"/>
      <c r="V499" s="159"/>
      <c r="W499" s="159"/>
      <c r="X499" s="159"/>
      <c r="Y499" s="159"/>
      <c r="Z499" s="159"/>
      <c r="AA499" s="159"/>
      <c r="AB499" s="159"/>
      <c r="AC499" s="159"/>
      <c r="AD499" s="159"/>
      <c r="AE499" s="159"/>
    </row>
    <row r="500" spans="1:31" s="67" customFormat="1" x14ac:dyDescent="0.25">
      <c r="A500" s="159"/>
      <c r="B500" s="159" t="s">
        <v>758</v>
      </c>
      <c r="C500" s="173">
        <v>1793790214</v>
      </c>
      <c r="D500" s="173">
        <v>3393304199.3099999</v>
      </c>
      <c r="E500" s="173">
        <v>15814502.42</v>
      </c>
      <c r="F500" s="173">
        <v>15814502.42</v>
      </c>
      <c r="G500" s="173">
        <v>16504502.42</v>
      </c>
      <c r="H500" s="173">
        <v>18069502.420000002</v>
      </c>
      <c r="I500" s="173">
        <v>22328502.420000002</v>
      </c>
      <c r="J500" s="173">
        <v>63400797.719999999</v>
      </c>
      <c r="K500" s="173">
        <v>21681435.16</v>
      </c>
      <c r="L500" s="173">
        <v>165755874.53999999</v>
      </c>
      <c r="M500" s="173">
        <v>264292933.97999999</v>
      </c>
      <c r="N500" s="173">
        <v>312932439.38</v>
      </c>
      <c r="O500" s="173">
        <v>221780621.31999999</v>
      </c>
      <c r="P500" s="173">
        <v>2224045117.3200002</v>
      </c>
      <c r="Q500" s="173">
        <f t="shared" si="7"/>
        <v>3362420731.5200005</v>
      </c>
      <c r="R500"/>
      <c r="S500" s="159"/>
      <c r="T500" s="159"/>
      <c r="U500" s="159"/>
      <c r="V500" s="159"/>
      <c r="W500" s="159"/>
      <c r="X500" s="159"/>
      <c r="Y500" s="159"/>
      <c r="Z500" s="159"/>
      <c r="AA500" s="159"/>
      <c r="AB500" s="159"/>
      <c r="AC500" s="159"/>
      <c r="AD500" s="159"/>
      <c r="AE500" s="159"/>
    </row>
    <row r="501" spans="1:31" x14ac:dyDescent="0.25">
      <c r="A501" s="171"/>
      <c r="B501" s="171" t="s">
        <v>759</v>
      </c>
      <c r="C501" s="172">
        <v>1891596</v>
      </c>
      <c r="D501" s="172">
        <v>6554261.5</v>
      </c>
      <c r="E501" s="172">
        <v>3383</v>
      </c>
      <c r="F501" s="172">
        <v>3383</v>
      </c>
      <c r="G501" s="172">
        <v>3383</v>
      </c>
      <c r="H501" s="172">
        <v>4321383</v>
      </c>
      <c r="I501" s="172">
        <v>3383</v>
      </c>
      <c r="J501" s="172">
        <v>510765.3</v>
      </c>
      <c r="K501" s="172">
        <v>3383</v>
      </c>
      <c r="L501" s="172">
        <v>3383</v>
      </c>
      <c r="M501" s="172">
        <v>3383</v>
      </c>
      <c r="N501" s="172">
        <v>5534.14</v>
      </c>
      <c r="O501" s="172">
        <v>3383</v>
      </c>
      <c r="P501" s="172">
        <v>1419383</v>
      </c>
      <c r="Q501" s="172">
        <f t="shared" si="7"/>
        <v>6284129.4399999995</v>
      </c>
      <c r="S501" s="159"/>
      <c r="T501" s="159"/>
      <c r="U501" s="159"/>
      <c r="V501" s="159"/>
      <c r="W501" s="159"/>
      <c r="X501" s="159"/>
      <c r="Y501" s="159"/>
      <c r="Z501" s="159"/>
      <c r="AA501" s="159"/>
      <c r="AB501" s="159"/>
      <c r="AC501" s="159"/>
      <c r="AD501" s="159"/>
      <c r="AE501" s="159"/>
    </row>
    <row r="502" spans="1:31" s="67" customFormat="1" x14ac:dyDescent="0.25">
      <c r="A502" s="159"/>
      <c r="B502" s="159" t="s">
        <v>760</v>
      </c>
      <c r="C502" s="173">
        <v>1891596</v>
      </c>
      <c r="D502" s="173">
        <v>6554261.5</v>
      </c>
      <c r="E502" s="173">
        <v>3383</v>
      </c>
      <c r="F502" s="173">
        <v>3383</v>
      </c>
      <c r="G502" s="173">
        <v>3383</v>
      </c>
      <c r="H502" s="173">
        <v>4321383</v>
      </c>
      <c r="I502" s="173">
        <v>3383</v>
      </c>
      <c r="J502" s="173">
        <v>510765.3</v>
      </c>
      <c r="K502" s="173">
        <v>3383</v>
      </c>
      <c r="L502" s="173">
        <v>3383</v>
      </c>
      <c r="M502" s="173">
        <v>3383</v>
      </c>
      <c r="N502" s="173">
        <v>5534.14</v>
      </c>
      <c r="O502" s="173">
        <v>3383</v>
      </c>
      <c r="P502" s="173">
        <v>1419383</v>
      </c>
      <c r="Q502" s="173">
        <f t="shared" si="7"/>
        <v>6284129.4399999995</v>
      </c>
      <c r="R502"/>
      <c r="S502" s="159"/>
      <c r="T502" s="159"/>
      <c r="U502" s="159"/>
      <c r="V502" s="159"/>
      <c r="W502" s="159"/>
      <c r="X502" s="159"/>
      <c r="Y502" s="159"/>
      <c r="Z502" s="159"/>
      <c r="AA502" s="159"/>
      <c r="AB502" s="159"/>
      <c r="AC502" s="159"/>
      <c r="AD502" s="159"/>
      <c r="AE502" s="159"/>
    </row>
    <row r="503" spans="1:31" x14ac:dyDescent="0.25">
      <c r="A503" s="171"/>
      <c r="B503" s="171" t="s">
        <v>761</v>
      </c>
      <c r="C503" s="172">
        <v>5301000</v>
      </c>
      <c r="D503" s="172">
        <v>18273699.030000001</v>
      </c>
      <c r="E503" s="172">
        <v>0</v>
      </c>
      <c r="F503" s="172">
        <v>0</v>
      </c>
      <c r="G503" s="172">
        <v>0</v>
      </c>
      <c r="H503" s="172">
        <v>0</v>
      </c>
      <c r="I503" s="172">
        <v>86388.04</v>
      </c>
      <c r="J503" s="172">
        <v>0</v>
      </c>
      <c r="K503" s="172">
        <v>0</v>
      </c>
      <c r="L503" s="172">
        <v>255281.2</v>
      </c>
      <c r="M503" s="172">
        <v>2100000</v>
      </c>
      <c r="N503" s="172">
        <v>3610604.12</v>
      </c>
      <c r="O503" s="172">
        <v>7163332.9800000004</v>
      </c>
      <c r="P503" s="172">
        <v>2634798.52</v>
      </c>
      <c r="Q503" s="172">
        <f t="shared" si="7"/>
        <v>15850404.859999999</v>
      </c>
      <c r="S503" s="159"/>
      <c r="T503" s="159"/>
      <c r="U503" s="159"/>
      <c r="V503" s="159"/>
      <c r="W503" s="159"/>
      <c r="X503" s="159"/>
      <c r="Y503" s="159"/>
      <c r="Z503" s="159"/>
      <c r="AA503" s="159"/>
      <c r="AB503" s="159"/>
      <c r="AC503" s="159"/>
      <c r="AD503" s="159"/>
      <c r="AE503" s="159"/>
    </row>
    <row r="504" spans="1:31" s="67" customFormat="1" x14ac:dyDescent="0.25">
      <c r="A504" s="159"/>
      <c r="B504" s="159" t="s">
        <v>762</v>
      </c>
      <c r="C504" s="173">
        <v>5301000</v>
      </c>
      <c r="D504" s="173">
        <v>18273699.030000001</v>
      </c>
      <c r="E504" s="173">
        <v>0</v>
      </c>
      <c r="F504" s="173">
        <v>0</v>
      </c>
      <c r="G504" s="173">
        <v>0</v>
      </c>
      <c r="H504" s="173">
        <v>0</v>
      </c>
      <c r="I504" s="173">
        <v>86388.04</v>
      </c>
      <c r="J504" s="173">
        <v>0</v>
      </c>
      <c r="K504" s="173">
        <v>0</v>
      </c>
      <c r="L504" s="173">
        <v>255281.2</v>
      </c>
      <c r="M504" s="173">
        <v>2100000</v>
      </c>
      <c r="N504" s="173">
        <v>3610604.12</v>
      </c>
      <c r="O504" s="173">
        <v>7163332.9800000004</v>
      </c>
      <c r="P504" s="173">
        <v>2634798.52</v>
      </c>
      <c r="Q504" s="173">
        <f t="shared" si="7"/>
        <v>15850404.859999999</v>
      </c>
      <c r="R504"/>
      <c r="S504" s="159"/>
      <c r="T504" s="159"/>
      <c r="U504" s="159"/>
      <c r="V504" s="159"/>
      <c r="W504" s="159"/>
      <c r="X504" s="159"/>
      <c r="Y504" s="159"/>
      <c r="Z504" s="159"/>
      <c r="AA504" s="159"/>
      <c r="AB504" s="159"/>
      <c r="AC504" s="159"/>
      <c r="AD504" s="159"/>
      <c r="AE504" s="159"/>
    </row>
    <row r="505" spans="1:31" x14ac:dyDescent="0.25">
      <c r="A505" s="171"/>
      <c r="B505" s="171" t="s">
        <v>763</v>
      </c>
      <c r="C505" s="172">
        <v>2167950932</v>
      </c>
      <c r="D505" s="172">
        <v>1105553910.5699999</v>
      </c>
      <c r="E505" s="172">
        <v>0</v>
      </c>
      <c r="F505" s="172">
        <v>0</v>
      </c>
      <c r="G505" s="172">
        <v>0</v>
      </c>
      <c r="H505" s="172">
        <v>0</v>
      </c>
      <c r="I505" s="172">
        <v>0</v>
      </c>
      <c r="J505" s="172">
        <v>0</v>
      </c>
      <c r="K505" s="172">
        <v>0</v>
      </c>
      <c r="L505" s="172">
        <v>0</v>
      </c>
      <c r="M505" s="172">
        <v>27788570.399999999</v>
      </c>
      <c r="N505" s="172">
        <v>0</v>
      </c>
      <c r="O505" s="172">
        <v>471001267.35000002</v>
      </c>
      <c r="P505" s="172">
        <v>606718605.33000004</v>
      </c>
      <c r="Q505" s="172">
        <f t="shared" si="7"/>
        <v>1105508443.0799999</v>
      </c>
      <c r="S505" s="159"/>
      <c r="T505" s="159"/>
      <c r="U505" s="159"/>
      <c r="V505" s="159"/>
      <c r="W505" s="159"/>
      <c r="X505" s="159"/>
      <c r="Y505" s="159"/>
      <c r="Z505" s="159"/>
      <c r="AA505" s="159"/>
      <c r="AB505" s="159"/>
      <c r="AC505" s="159"/>
      <c r="AD505" s="159"/>
      <c r="AE505" s="159"/>
    </row>
    <row r="506" spans="1:31" s="67" customFormat="1" x14ac:dyDescent="0.25">
      <c r="A506" s="159"/>
      <c r="B506" s="159" t="s">
        <v>764</v>
      </c>
      <c r="C506" s="173">
        <v>2167950932</v>
      </c>
      <c r="D506" s="173">
        <v>1105553910.5699999</v>
      </c>
      <c r="E506" s="173">
        <v>0</v>
      </c>
      <c r="F506" s="173">
        <v>0</v>
      </c>
      <c r="G506" s="173">
        <v>0</v>
      </c>
      <c r="H506" s="173">
        <v>0</v>
      </c>
      <c r="I506" s="173">
        <v>0</v>
      </c>
      <c r="J506" s="173">
        <v>0</v>
      </c>
      <c r="K506" s="173">
        <v>0</v>
      </c>
      <c r="L506" s="173">
        <v>0</v>
      </c>
      <c r="M506" s="173">
        <v>27788570.399999999</v>
      </c>
      <c r="N506" s="173">
        <v>0</v>
      </c>
      <c r="O506" s="173">
        <v>471001267.35000002</v>
      </c>
      <c r="P506" s="173">
        <v>606718605.33000004</v>
      </c>
      <c r="Q506" s="173">
        <f t="shared" si="7"/>
        <v>1105508443.0799999</v>
      </c>
      <c r="R506"/>
      <c r="S506" s="159"/>
      <c r="T506" s="159"/>
      <c r="U506" s="159"/>
      <c r="V506" s="159"/>
      <c r="W506" s="159"/>
      <c r="X506" s="159"/>
      <c r="Y506" s="159"/>
      <c r="Z506" s="159"/>
      <c r="AA506" s="159"/>
      <c r="AB506" s="159"/>
      <c r="AC506" s="159"/>
      <c r="AD506" s="159"/>
      <c r="AE506" s="159"/>
    </row>
    <row r="507" spans="1:31" x14ac:dyDescent="0.25">
      <c r="A507" s="171"/>
      <c r="B507" s="171" t="s">
        <v>765</v>
      </c>
      <c r="C507" s="172">
        <v>598300</v>
      </c>
      <c r="D507" s="172">
        <v>877690</v>
      </c>
      <c r="E507" s="172">
        <v>0</v>
      </c>
      <c r="F507" s="172">
        <v>0</v>
      </c>
      <c r="G507" s="172">
        <v>0</v>
      </c>
      <c r="H507" s="172">
        <v>0</v>
      </c>
      <c r="I507" s="172">
        <v>0</v>
      </c>
      <c r="J507" s="172">
        <v>0</v>
      </c>
      <c r="K507" s="172">
        <v>0</v>
      </c>
      <c r="L507" s="172">
        <v>0</v>
      </c>
      <c r="M507" s="172">
        <v>0</v>
      </c>
      <c r="N507" s="172">
        <v>0</v>
      </c>
      <c r="O507" s="172">
        <v>0</v>
      </c>
      <c r="P507" s="172">
        <v>876689.99</v>
      </c>
      <c r="Q507" s="172">
        <f t="shared" si="7"/>
        <v>876689.99</v>
      </c>
      <c r="S507" s="159"/>
      <c r="T507" s="159"/>
      <c r="U507" s="159"/>
      <c r="V507" s="159"/>
      <c r="W507" s="159"/>
      <c r="X507" s="159"/>
      <c r="Y507" s="159"/>
      <c r="Z507" s="159"/>
      <c r="AA507" s="159"/>
      <c r="AB507" s="159"/>
      <c r="AC507" s="159"/>
      <c r="AD507" s="159"/>
      <c r="AE507" s="159"/>
    </row>
    <row r="508" spans="1:31" s="67" customFormat="1" x14ac:dyDescent="0.25">
      <c r="A508" s="159"/>
      <c r="B508" s="159" t="s">
        <v>766</v>
      </c>
      <c r="C508" s="173">
        <v>598300</v>
      </c>
      <c r="D508" s="173">
        <v>877690</v>
      </c>
      <c r="E508" s="173">
        <v>0</v>
      </c>
      <c r="F508" s="173">
        <v>0</v>
      </c>
      <c r="G508" s="173">
        <v>0</v>
      </c>
      <c r="H508" s="173">
        <v>0</v>
      </c>
      <c r="I508" s="173">
        <v>0</v>
      </c>
      <c r="J508" s="173">
        <v>0</v>
      </c>
      <c r="K508" s="173">
        <v>0</v>
      </c>
      <c r="L508" s="173">
        <v>0</v>
      </c>
      <c r="M508" s="173">
        <v>0</v>
      </c>
      <c r="N508" s="173">
        <v>0</v>
      </c>
      <c r="O508" s="173">
        <v>0</v>
      </c>
      <c r="P508" s="173">
        <v>876689.99</v>
      </c>
      <c r="Q508" s="173">
        <f t="shared" si="7"/>
        <v>876689.99</v>
      </c>
      <c r="R508"/>
      <c r="S508" s="159"/>
      <c r="T508" s="159"/>
      <c r="U508" s="159"/>
      <c r="V508" s="159"/>
      <c r="W508" s="159"/>
      <c r="X508" s="159"/>
      <c r="Y508" s="159"/>
      <c r="Z508" s="159"/>
      <c r="AA508" s="159"/>
      <c r="AB508" s="159"/>
      <c r="AC508" s="159"/>
      <c r="AD508" s="159"/>
      <c r="AE508" s="159"/>
    </row>
    <row r="509" spans="1:31" x14ac:dyDescent="0.25">
      <c r="A509" s="171"/>
      <c r="B509" s="171" t="s">
        <v>767</v>
      </c>
      <c r="C509" s="172">
        <v>7815848</v>
      </c>
      <c r="D509" s="172">
        <v>2379331.54</v>
      </c>
      <c r="E509" s="172">
        <v>41666.67</v>
      </c>
      <c r="F509" s="172">
        <v>41666.67</v>
      </c>
      <c r="G509" s="172">
        <v>41666.67</v>
      </c>
      <c r="H509" s="172">
        <v>63603.95</v>
      </c>
      <c r="I509" s="172">
        <v>278244.63</v>
      </c>
      <c r="J509" s="172">
        <v>51614.07</v>
      </c>
      <c r="K509" s="172">
        <v>41666.67</v>
      </c>
      <c r="L509" s="172">
        <v>112448.97</v>
      </c>
      <c r="M509" s="172">
        <v>54782.37</v>
      </c>
      <c r="N509" s="172">
        <v>50752.67</v>
      </c>
      <c r="O509" s="172">
        <v>41666.67</v>
      </c>
      <c r="P509" s="172">
        <v>941666.63</v>
      </c>
      <c r="Q509" s="172">
        <f t="shared" si="7"/>
        <v>1761446.6400000001</v>
      </c>
      <c r="S509" s="159"/>
      <c r="T509" s="159"/>
      <c r="U509" s="159"/>
      <c r="V509" s="159"/>
      <c r="W509" s="159"/>
      <c r="X509" s="159"/>
      <c r="Y509" s="159"/>
      <c r="Z509" s="159"/>
      <c r="AA509" s="159"/>
      <c r="AB509" s="159"/>
      <c r="AC509" s="159"/>
      <c r="AD509" s="159"/>
      <c r="AE509" s="159"/>
    </row>
    <row r="510" spans="1:31" s="67" customFormat="1" x14ac:dyDescent="0.25">
      <c r="A510" s="171"/>
      <c r="B510" s="159" t="s">
        <v>768</v>
      </c>
      <c r="C510" s="173">
        <v>7815848</v>
      </c>
      <c r="D510" s="173">
        <v>2379331.54</v>
      </c>
      <c r="E510" s="173">
        <v>41666.67</v>
      </c>
      <c r="F510" s="173">
        <v>41666.67</v>
      </c>
      <c r="G510" s="173">
        <v>41666.67</v>
      </c>
      <c r="H510" s="173">
        <v>63603.95</v>
      </c>
      <c r="I510" s="173">
        <v>278244.63</v>
      </c>
      <c r="J510" s="173">
        <v>51614.07</v>
      </c>
      <c r="K510" s="173">
        <v>41666.67</v>
      </c>
      <c r="L510" s="173">
        <v>112448.97</v>
      </c>
      <c r="M510" s="173">
        <v>54782.37</v>
      </c>
      <c r="N510" s="173">
        <v>50752.67</v>
      </c>
      <c r="O510" s="173">
        <v>41666.67</v>
      </c>
      <c r="P510" s="173">
        <v>941666.63</v>
      </c>
      <c r="Q510" s="173">
        <f t="shared" si="7"/>
        <v>1761446.6400000001</v>
      </c>
      <c r="R510"/>
      <c r="S510" s="159"/>
      <c r="T510" s="159"/>
      <c r="U510" s="159"/>
      <c r="V510" s="159"/>
      <c r="W510" s="159"/>
      <c r="X510" s="159"/>
      <c r="Y510" s="159"/>
      <c r="Z510" s="159"/>
      <c r="AA510" s="159"/>
      <c r="AB510" s="159"/>
      <c r="AC510" s="159"/>
      <c r="AD510" s="159"/>
      <c r="AE510" s="159"/>
    </row>
    <row r="511" spans="1:31" s="67" customFormat="1" x14ac:dyDescent="0.25">
      <c r="A511" s="159"/>
      <c r="B511" s="171" t="s">
        <v>769</v>
      </c>
      <c r="C511" s="172">
        <v>33781286</v>
      </c>
      <c r="D511" s="172">
        <v>20377846.34</v>
      </c>
      <c r="E511" s="172">
        <v>908232.16</v>
      </c>
      <c r="F511" s="172">
        <v>908232.16</v>
      </c>
      <c r="G511" s="172">
        <v>928782.13</v>
      </c>
      <c r="H511" s="172">
        <v>908232.16</v>
      </c>
      <c r="I511" s="172">
        <v>908232.16</v>
      </c>
      <c r="J511" s="172">
        <v>1307921.76</v>
      </c>
      <c r="K511" s="172">
        <v>1042516.16</v>
      </c>
      <c r="L511" s="172">
        <v>913926.37</v>
      </c>
      <c r="M511" s="172">
        <v>908232.16</v>
      </c>
      <c r="N511" s="172">
        <v>918763.66</v>
      </c>
      <c r="O511" s="172">
        <v>1044905.66</v>
      </c>
      <c r="P511" s="172">
        <v>8977179.7699999996</v>
      </c>
      <c r="Q511" s="172">
        <f t="shared" si="7"/>
        <v>19675156.310000002</v>
      </c>
      <c r="R511"/>
      <c r="S511" s="159"/>
      <c r="T511" s="159"/>
      <c r="U511" s="159"/>
      <c r="V511" s="159"/>
      <c r="W511" s="159"/>
      <c r="X511" s="159"/>
      <c r="Y511" s="159"/>
      <c r="Z511" s="159"/>
      <c r="AA511" s="159"/>
      <c r="AB511" s="159"/>
      <c r="AC511" s="159"/>
      <c r="AD511" s="159"/>
      <c r="AE511" s="159"/>
    </row>
    <row r="512" spans="1:31" x14ac:dyDescent="0.25">
      <c r="A512" s="171"/>
      <c r="B512" s="159" t="s">
        <v>770</v>
      </c>
      <c r="C512" s="173">
        <v>33781286</v>
      </c>
      <c r="D512" s="173">
        <v>20377846.34</v>
      </c>
      <c r="E512" s="173">
        <v>908232.16</v>
      </c>
      <c r="F512" s="173">
        <v>908232.16</v>
      </c>
      <c r="G512" s="173">
        <v>928782.13</v>
      </c>
      <c r="H512" s="173">
        <v>908232.16</v>
      </c>
      <c r="I512" s="173">
        <v>908232.16</v>
      </c>
      <c r="J512" s="173">
        <v>1307921.76</v>
      </c>
      <c r="K512" s="173">
        <v>1042516.16</v>
      </c>
      <c r="L512" s="173">
        <v>913926.37</v>
      </c>
      <c r="M512" s="173">
        <v>908232.16</v>
      </c>
      <c r="N512" s="173">
        <v>918763.66</v>
      </c>
      <c r="O512" s="173">
        <v>1044905.66</v>
      </c>
      <c r="P512" s="173">
        <v>8977179.7699999996</v>
      </c>
      <c r="Q512" s="173">
        <f t="shared" si="7"/>
        <v>19675156.310000002</v>
      </c>
      <c r="S512" s="159"/>
      <c r="T512" s="159"/>
      <c r="U512" s="159"/>
      <c r="V512" s="159"/>
      <c r="W512" s="159"/>
      <c r="X512" s="159"/>
      <c r="Y512" s="159"/>
      <c r="Z512" s="159"/>
      <c r="AA512" s="159"/>
      <c r="AB512" s="159"/>
      <c r="AC512" s="159"/>
      <c r="AD512" s="159"/>
      <c r="AE512" s="159"/>
    </row>
    <row r="513" spans="1:31" s="67" customFormat="1" x14ac:dyDescent="0.25">
      <c r="A513" s="159"/>
      <c r="B513" s="171" t="s">
        <v>771</v>
      </c>
      <c r="C513" s="172">
        <v>44996598</v>
      </c>
      <c r="D513" s="172">
        <v>113533689.2</v>
      </c>
      <c r="E513" s="172">
        <v>42091.5</v>
      </c>
      <c r="F513" s="172">
        <v>42091.5</v>
      </c>
      <c r="G513" s="172">
        <v>127603.74</v>
      </c>
      <c r="H513" s="172">
        <v>496543.77</v>
      </c>
      <c r="I513" s="172">
        <v>3316047.49</v>
      </c>
      <c r="J513" s="172">
        <v>42091.5</v>
      </c>
      <c r="K513" s="172">
        <v>251064.07</v>
      </c>
      <c r="L513" s="172">
        <v>541467.5</v>
      </c>
      <c r="M513" s="172">
        <v>5809263.6399999997</v>
      </c>
      <c r="N513" s="172">
        <v>12597816.76</v>
      </c>
      <c r="O513" s="172">
        <v>15458450.24</v>
      </c>
      <c r="P513" s="172">
        <v>69451568.170000002</v>
      </c>
      <c r="Q513" s="172">
        <f t="shared" si="7"/>
        <v>108176099.88</v>
      </c>
      <c r="R513"/>
      <c r="S513" s="159"/>
      <c r="T513" s="159"/>
      <c r="U513" s="159"/>
      <c r="V513" s="159"/>
      <c r="W513" s="159"/>
      <c r="X513" s="159"/>
      <c r="Y513" s="159"/>
      <c r="Z513" s="159"/>
      <c r="AA513" s="159"/>
      <c r="AB513" s="159"/>
      <c r="AC513" s="159"/>
      <c r="AD513" s="159"/>
      <c r="AE513" s="159"/>
    </row>
    <row r="514" spans="1:31" x14ac:dyDescent="0.25">
      <c r="A514" s="159"/>
      <c r="B514" s="159" t="s">
        <v>772</v>
      </c>
      <c r="C514" s="173">
        <v>44996598</v>
      </c>
      <c r="D514" s="173">
        <v>113533689.2</v>
      </c>
      <c r="E514" s="173">
        <v>42091.5</v>
      </c>
      <c r="F514" s="173">
        <v>42091.5</v>
      </c>
      <c r="G514" s="173">
        <v>127603.74</v>
      </c>
      <c r="H514" s="173">
        <v>496543.77</v>
      </c>
      <c r="I514" s="173">
        <v>3316047.49</v>
      </c>
      <c r="J514" s="173">
        <v>42091.5</v>
      </c>
      <c r="K514" s="173">
        <v>251064.07</v>
      </c>
      <c r="L514" s="173">
        <v>541467.5</v>
      </c>
      <c r="M514" s="173">
        <v>5809263.6399999997</v>
      </c>
      <c r="N514" s="173">
        <v>12597816.76</v>
      </c>
      <c r="O514" s="173">
        <v>15458450.24</v>
      </c>
      <c r="P514" s="173">
        <v>69451568.170000002</v>
      </c>
      <c r="Q514" s="173">
        <f t="shared" si="7"/>
        <v>108176099.88</v>
      </c>
      <c r="S514" s="159"/>
      <c r="T514" s="159"/>
      <c r="U514" s="159"/>
      <c r="V514" s="159"/>
      <c r="W514" s="159"/>
      <c r="X514" s="159"/>
      <c r="Y514" s="159"/>
      <c r="Z514" s="159"/>
      <c r="AA514" s="159"/>
      <c r="AB514" s="159"/>
      <c r="AC514" s="159"/>
      <c r="AD514" s="159"/>
      <c r="AE514" s="159"/>
    </row>
    <row r="515" spans="1:31" x14ac:dyDescent="0.25">
      <c r="A515" s="171"/>
      <c r="B515" s="171" t="s">
        <v>185</v>
      </c>
      <c r="C515" s="172">
        <v>1853410494</v>
      </c>
      <c r="D515" s="172">
        <v>1410731116.45</v>
      </c>
      <c r="E515" s="172">
        <v>11953323.720000001</v>
      </c>
      <c r="F515" s="172">
        <v>12282325.51</v>
      </c>
      <c r="G515" s="172">
        <v>30321954.16</v>
      </c>
      <c r="H515" s="172">
        <v>25688623.739999998</v>
      </c>
      <c r="I515" s="172">
        <v>40570991.310000002</v>
      </c>
      <c r="J515" s="172">
        <v>54591087.869999997</v>
      </c>
      <c r="K515" s="172">
        <v>41409395.229999997</v>
      </c>
      <c r="L515" s="172">
        <v>59109496.630000003</v>
      </c>
      <c r="M515" s="172">
        <v>124915158.88</v>
      </c>
      <c r="N515" s="172">
        <v>124697220.81</v>
      </c>
      <c r="O515" s="172">
        <v>179245920.59999999</v>
      </c>
      <c r="P515" s="172">
        <v>558854185.50999999</v>
      </c>
      <c r="Q515" s="172">
        <f t="shared" si="7"/>
        <v>1263639683.97</v>
      </c>
      <c r="S515" s="159"/>
      <c r="T515" s="159"/>
      <c r="U515" s="159"/>
      <c r="V515" s="159"/>
      <c r="W515" s="159"/>
      <c r="X515" s="159"/>
      <c r="Y515" s="159"/>
      <c r="Z515" s="159"/>
      <c r="AA515" s="159"/>
      <c r="AB515" s="159"/>
      <c r="AC515" s="159"/>
      <c r="AD515" s="159"/>
      <c r="AE515" s="159"/>
    </row>
    <row r="516" spans="1:31" s="67" customFormat="1" x14ac:dyDescent="0.25">
      <c r="A516" s="159"/>
      <c r="B516" s="171" t="s">
        <v>773</v>
      </c>
      <c r="C516" s="172">
        <v>51770506</v>
      </c>
      <c r="D516" s="172">
        <v>32983028.569999997</v>
      </c>
      <c r="E516" s="172">
        <v>0</v>
      </c>
      <c r="F516" s="172">
        <v>334279.61</v>
      </c>
      <c r="G516" s="172">
        <v>117777.66</v>
      </c>
      <c r="H516" s="172">
        <v>330627.77</v>
      </c>
      <c r="I516" s="172">
        <v>238177.8</v>
      </c>
      <c r="J516" s="172">
        <v>59000</v>
      </c>
      <c r="K516" s="172">
        <v>12800</v>
      </c>
      <c r="L516" s="172">
        <v>126154.57</v>
      </c>
      <c r="M516" s="172">
        <v>433844.53</v>
      </c>
      <c r="N516" s="172">
        <v>308367.03999999998</v>
      </c>
      <c r="O516" s="172">
        <v>0</v>
      </c>
      <c r="P516" s="172">
        <v>28038331.940000001</v>
      </c>
      <c r="Q516" s="172">
        <f t="shared" si="7"/>
        <v>29999360.920000002</v>
      </c>
      <c r="R516"/>
      <c r="S516" s="159"/>
      <c r="T516" s="159"/>
      <c r="U516" s="159"/>
      <c r="V516" s="159"/>
      <c r="W516" s="159"/>
      <c r="X516" s="159"/>
      <c r="Y516" s="159"/>
      <c r="Z516" s="159"/>
      <c r="AA516" s="159"/>
      <c r="AB516" s="159"/>
      <c r="AC516" s="159"/>
      <c r="AD516" s="159"/>
      <c r="AE516" s="159"/>
    </row>
    <row r="517" spans="1:31" x14ac:dyDescent="0.25">
      <c r="A517" s="171"/>
      <c r="B517" s="159" t="s">
        <v>774</v>
      </c>
      <c r="C517" s="173">
        <v>51770506</v>
      </c>
      <c r="D517" s="173">
        <v>32983028.569999997</v>
      </c>
      <c r="E517" s="173">
        <v>0</v>
      </c>
      <c r="F517" s="173">
        <v>334279.61</v>
      </c>
      <c r="G517" s="173">
        <v>117777.66</v>
      </c>
      <c r="H517" s="173">
        <v>330627.77</v>
      </c>
      <c r="I517" s="173">
        <v>238177.8</v>
      </c>
      <c r="J517" s="173">
        <v>59000</v>
      </c>
      <c r="K517" s="173">
        <v>12800</v>
      </c>
      <c r="L517" s="173">
        <v>126154.57</v>
      </c>
      <c r="M517" s="173">
        <v>433844.53</v>
      </c>
      <c r="N517" s="173">
        <v>308367.03999999998</v>
      </c>
      <c r="O517" s="173">
        <v>0</v>
      </c>
      <c r="P517" s="173">
        <v>28038331.940000001</v>
      </c>
      <c r="Q517" s="173">
        <f t="shared" si="7"/>
        <v>29999360.920000002</v>
      </c>
      <c r="S517" s="159"/>
      <c r="T517" s="159"/>
      <c r="U517" s="159"/>
      <c r="V517" s="159"/>
      <c r="W517" s="159"/>
      <c r="X517" s="159"/>
      <c r="Y517" s="159"/>
      <c r="Z517" s="159"/>
      <c r="AA517" s="159"/>
      <c r="AB517" s="159"/>
      <c r="AC517" s="159"/>
      <c r="AD517" s="159"/>
      <c r="AE517" s="159"/>
    </row>
    <row r="518" spans="1:31" s="67" customFormat="1" x14ac:dyDescent="0.25">
      <c r="A518" s="159"/>
      <c r="B518" s="171" t="s">
        <v>775</v>
      </c>
      <c r="C518" s="172">
        <v>100016946</v>
      </c>
      <c r="D518" s="172">
        <v>42712400.63000001</v>
      </c>
      <c r="E518" s="172">
        <v>0</v>
      </c>
      <c r="F518" s="172">
        <v>0</v>
      </c>
      <c r="G518" s="172">
        <v>169032.05</v>
      </c>
      <c r="H518" s="172">
        <v>870390.98</v>
      </c>
      <c r="I518" s="172">
        <v>1170180.03</v>
      </c>
      <c r="J518" s="172">
        <v>1750597.67</v>
      </c>
      <c r="K518" s="172">
        <v>945195.78</v>
      </c>
      <c r="L518" s="172">
        <v>1674067.26</v>
      </c>
      <c r="M518" s="172">
        <v>7264520.1699999999</v>
      </c>
      <c r="N518" s="172">
        <v>5649647.7699999996</v>
      </c>
      <c r="O518" s="172">
        <v>5957195.1600000001</v>
      </c>
      <c r="P518" s="172">
        <v>7175920.5899999999</v>
      </c>
      <c r="Q518" s="172">
        <f t="shared" si="7"/>
        <v>32626747.460000001</v>
      </c>
      <c r="R518"/>
      <c r="S518" s="159"/>
      <c r="T518" s="159"/>
      <c r="U518" s="159"/>
      <c r="V518" s="159"/>
      <c r="W518" s="159"/>
      <c r="X518" s="159"/>
      <c r="Y518" s="159"/>
      <c r="Z518" s="159"/>
      <c r="AA518" s="159"/>
      <c r="AB518" s="159"/>
      <c r="AC518" s="159"/>
      <c r="AD518" s="159"/>
      <c r="AE518" s="159"/>
    </row>
    <row r="519" spans="1:31" x14ac:dyDescent="0.25">
      <c r="A519" s="171"/>
      <c r="B519" s="159" t="s">
        <v>776</v>
      </c>
      <c r="C519" s="173">
        <v>98746946</v>
      </c>
      <c r="D519" s="173">
        <v>41617492.840000011</v>
      </c>
      <c r="E519" s="173">
        <v>0</v>
      </c>
      <c r="F519" s="173">
        <v>0</v>
      </c>
      <c r="G519" s="173">
        <v>169032.05</v>
      </c>
      <c r="H519" s="173">
        <v>784250.98</v>
      </c>
      <c r="I519" s="173">
        <v>986111.83</v>
      </c>
      <c r="J519" s="173">
        <v>1693367.67</v>
      </c>
      <c r="K519" s="173">
        <v>926483.94</v>
      </c>
      <c r="L519" s="173">
        <v>1674067.26</v>
      </c>
      <c r="M519" s="173">
        <v>7264520.1699999999</v>
      </c>
      <c r="N519" s="173">
        <v>5525137.7800000003</v>
      </c>
      <c r="O519" s="173">
        <v>5957195.1600000001</v>
      </c>
      <c r="P519" s="173">
        <v>6616763.1200000001</v>
      </c>
      <c r="Q519" s="173">
        <f t="shared" si="7"/>
        <v>31596929.960000001</v>
      </c>
      <c r="S519" s="159"/>
      <c r="T519" s="159"/>
      <c r="U519" s="159"/>
      <c r="V519" s="159"/>
      <c r="W519" s="159"/>
      <c r="X519" s="159"/>
      <c r="Y519" s="159"/>
      <c r="Z519" s="159"/>
      <c r="AA519" s="159"/>
      <c r="AB519" s="159"/>
      <c r="AC519" s="159"/>
      <c r="AD519" s="159"/>
      <c r="AE519" s="159"/>
    </row>
    <row r="520" spans="1:31" s="67" customFormat="1" x14ac:dyDescent="0.25">
      <c r="A520" s="159"/>
      <c r="B520" s="159" t="s">
        <v>777</v>
      </c>
      <c r="C520" s="173">
        <v>1270000</v>
      </c>
      <c r="D520" s="173">
        <v>1094907.79</v>
      </c>
      <c r="E520" s="173">
        <v>0</v>
      </c>
      <c r="F520" s="173"/>
      <c r="G520" s="173">
        <v>0</v>
      </c>
      <c r="H520" s="173">
        <v>86140</v>
      </c>
      <c r="I520" s="173">
        <v>184068.2</v>
      </c>
      <c r="J520" s="173">
        <v>57230</v>
      </c>
      <c r="K520" s="173">
        <v>18711.84</v>
      </c>
      <c r="L520" s="173">
        <v>0</v>
      </c>
      <c r="M520" s="173">
        <v>0</v>
      </c>
      <c r="N520" s="173">
        <v>124509.99</v>
      </c>
      <c r="O520" s="173">
        <v>0</v>
      </c>
      <c r="P520" s="173">
        <v>559157.47</v>
      </c>
      <c r="Q520" s="173">
        <f t="shared" si="7"/>
        <v>1029817.5</v>
      </c>
      <c r="R520"/>
      <c r="S520" s="159"/>
      <c r="T520" s="159"/>
      <c r="U520" s="159"/>
      <c r="V520" s="159"/>
      <c r="W520" s="159"/>
      <c r="X520" s="159"/>
      <c r="Y520" s="159"/>
      <c r="Z520" s="159"/>
      <c r="AA520" s="159"/>
      <c r="AB520" s="159"/>
      <c r="AC520" s="159"/>
      <c r="AD520" s="159"/>
      <c r="AE520" s="159"/>
    </row>
    <row r="521" spans="1:31" x14ac:dyDescent="0.25">
      <c r="A521" s="171"/>
      <c r="B521" s="171" t="s">
        <v>778</v>
      </c>
      <c r="C521" s="172">
        <v>209692000</v>
      </c>
      <c r="D521" s="172">
        <v>284494228.48000002</v>
      </c>
      <c r="E521" s="172">
        <v>0</v>
      </c>
      <c r="F521" s="172">
        <v>0</v>
      </c>
      <c r="G521" s="172">
        <v>0</v>
      </c>
      <c r="H521" s="172">
        <v>0</v>
      </c>
      <c r="I521" s="172">
        <v>0</v>
      </c>
      <c r="J521" s="172">
        <v>23849600</v>
      </c>
      <c r="K521" s="172">
        <v>0</v>
      </c>
      <c r="L521" s="172">
        <v>35728530.280000001</v>
      </c>
      <c r="M521" s="172">
        <v>72508982.200000003</v>
      </c>
      <c r="N521" s="172">
        <v>84056356</v>
      </c>
      <c r="O521" s="172">
        <v>0</v>
      </c>
      <c r="P521" s="172">
        <v>68300447.599999994</v>
      </c>
      <c r="Q521" s="172">
        <f t="shared" si="7"/>
        <v>284443916.08000004</v>
      </c>
      <c r="S521" s="159"/>
      <c r="T521" s="159"/>
      <c r="U521" s="159"/>
      <c r="V521" s="159"/>
      <c r="W521" s="159"/>
      <c r="X521" s="159"/>
      <c r="Y521" s="159"/>
      <c r="Z521" s="159"/>
      <c r="AA521" s="159"/>
      <c r="AB521" s="159"/>
      <c r="AC521" s="159"/>
      <c r="AD521" s="159"/>
      <c r="AE521" s="159"/>
    </row>
    <row r="522" spans="1:31" s="67" customFormat="1" x14ac:dyDescent="0.25">
      <c r="A522" s="159"/>
      <c r="B522" s="159" t="s">
        <v>779</v>
      </c>
      <c r="C522" s="173">
        <v>209692000</v>
      </c>
      <c r="D522" s="173">
        <v>284494228.48000002</v>
      </c>
      <c r="E522" s="173">
        <v>0</v>
      </c>
      <c r="F522" s="173">
        <v>0</v>
      </c>
      <c r="G522" s="173">
        <v>0</v>
      </c>
      <c r="H522" s="173">
        <v>0</v>
      </c>
      <c r="I522" s="173">
        <v>0</v>
      </c>
      <c r="J522" s="173">
        <v>23849600</v>
      </c>
      <c r="K522" s="173">
        <v>0</v>
      </c>
      <c r="L522" s="173">
        <v>35728530.280000001</v>
      </c>
      <c r="M522" s="173">
        <v>72508982.200000003</v>
      </c>
      <c r="N522" s="173">
        <v>84056356</v>
      </c>
      <c r="O522" s="173">
        <v>0</v>
      </c>
      <c r="P522" s="173">
        <v>68300447.599999994</v>
      </c>
      <c r="Q522" s="173">
        <f t="shared" ref="Q522:Q585" si="8">SUM(E522:P522)</f>
        <v>284443916.08000004</v>
      </c>
      <c r="R522"/>
      <c r="S522" s="159"/>
      <c r="T522" s="159"/>
      <c r="U522" s="159"/>
      <c r="V522" s="159"/>
      <c r="W522" s="159"/>
      <c r="X522" s="159"/>
      <c r="Y522" s="159"/>
      <c r="Z522" s="159"/>
      <c r="AA522" s="159"/>
      <c r="AB522" s="159"/>
      <c r="AC522" s="159"/>
      <c r="AD522" s="159"/>
      <c r="AE522" s="159"/>
    </row>
    <row r="523" spans="1:31" x14ac:dyDescent="0.25">
      <c r="A523" s="171"/>
      <c r="B523" s="171" t="s">
        <v>780</v>
      </c>
      <c r="C523" s="172">
        <v>156850930</v>
      </c>
      <c r="D523" s="172">
        <v>144504539.54999998</v>
      </c>
      <c r="E523" s="172">
        <v>1287288.6599999999</v>
      </c>
      <c r="F523" s="172">
        <v>1430393.66</v>
      </c>
      <c r="G523" s="172">
        <v>3202448.28</v>
      </c>
      <c r="H523" s="172">
        <v>2815139.67</v>
      </c>
      <c r="I523" s="172">
        <v>18765883.25</v>
      </c>
      <c r="J523" s="172">
        <v>12944026.310000001</v>
      </c>
      <c r="K523" s="172">
        <v>4492792.8099999996</v>
      </c>
      <c r="L523" s="172">
        <v>2822323.91</v>
      </c>
      <c r="M523" s="172">
        <v>5995186.1500000004</v>
      </c>
      <c r="N523" s="172">
        <v>2036878.18</v>
      </c>
      <c r="O523" s="172">
        <v>6299437.5800000001</v>
      </c>
      <c r="P523" s="172">
        <v>62315280.009999998</v>
      </c>
      <c r="Q523" s="172">
        <f t="shared" si="8"/>
        <v>124407078.47</v>
      </c>
      <c r="S523" s="159"/>
      <c r="T523" s="159"/>
      <c r="U523" s="159"/>
      <c r="V523" s="159"/>
      <c r="W523" s="159"/>
      <c r="X523" s="159"/>
      <c r="Y523" s="159"/>
      <c r="Z523" s="159"/>
      <c r="AA523" s="159"/>
      <c r="AB523" s="159"/>
      <c r="AC523" s="159"/>
      <c r="AD523" s="159"/>
      <c r="AE523" s="159"/>
    </row>
    <row r="524" spans="1:31" s="67" customFormat="1" x14ac:dyDescent="0.25">
      <c r="A524" s="159"/>
      <c r="B524" s="159" t="s">
        <v>781</v>
      </c>
      <c r="C524" s="173">
        <v>156850930</v>
      </c>
      <c r="D524" s="173">
        <v>144504539.54999998</v>
      </c>
      <c r="E524" s="173">
        <v>1287288.6599999999</v>
      </c>
      <c r="F524" s="173">
        <v>1430393.66</v>
      </c>
      <c r="G524" s="173">
        <v>3202448.28</v>
      </c>
      <c r="H524" s="173">
        <v>2815139.67</v>
      </c>
      <c r="I524" s="173">
        <v>18765883.25</v>
      </c>
      <c r="J524" s="173">
        <v>12944026.310000001</v>
      </c>
      <c r="K524" s="173">
        <v>4492792.8099999996</v>
      </c>
      <c r="L524" s="173">
        <v>2822323.91</v>
      </c>
      <c r="M524" s="173">
        <v>5995186.1500000004</v>
      </c>
      <c r="N524" s="173">
        <v>2036878.18</v>
      </c>
      <c r="O524" s="173">
        <v>6299437.5800000001</v>
      </c>
      <c r="P524" s="173">
        <v>62315280.009999998</v>
      </c>
      <c r="Q524" s="173">
        <f t="shared" si="8"/>
        <v>124407078.47</v>
      </c>
      <c r="R524"/>
      <c r="S524" s="159"/>
      <c r="T524" s="159"/>
      <c r="U524" s="159"/>
      <c r="V524" s="159"/>
      <c r="W524" s="159"/>
      <c r="X524" s="159"/>
      <c r="Y524" s="159"/>
      <c r="Z524" s="159"/>
      <c r="AA524" s="159"/>
      <c r="AB524" s="159"/>
      <c r="AC524" s="159"/>
      <c r="AD524" s="159"/>
      <c r="AE524" s="159"/>
    </row>
    <row r="525" spans="1:31" x14ac:dyDescent="0.25">
      <c r="A525" s="171"/>
      <c r="B525" s="171" t="s">
        <v>782</v>
      </c>
      <c r="C525" s="172">
        <v>780491414</v>
      </c>
      <c r="D525" s="172">
        <v>713091285.71999991</v>
      </c>
      <c r="E525" s="172">
        <v>8433306.5700000003</v>
      </c>
      <c r="F525" s="172">
        <v>8482542.4900000002</v>
      </c>
      <c r="G525" s="172">
        <v>14455139.02</v>
      </c>
      <c r="H525" s="172">
        <v>9640669.7799999993</v>
      </c>
      <c r="I525" s="172">
        <v>13729278.58</v>
      </c>
      <c r="J525" s="172">
        <v>11664842.470000001</v>
      </c>
      <c r="K525" s="172">
        <v>23962353.649999999</v>
      </c>
      <c r="L525" s="172">
        <v>10302455.15</v>
      </c>
      <c r="M525" s="172">
        <v>18607547.699999999</v>
      </c>
      <c r="N525" s="172">
        <v>14601117.060000001</v>
      </c>
      <c r="O525" s="172">
        <v>154140632.05000001</v>
      </c>
      <c r="P525" s="172">
        <v>366289484.27999997</v>
      </c>
      <c r="Q525" s="172">
        <f t="shared" si="8"/>
        <v>654309368.79999995</v>
      </c>
      <c r="S525" s="159"/>
      <c r="T525" s="159"/>
      <c r="U525" s="159"/>
      <c r="V525" s="159"/>
      <c r="W525" s="159"/>
      <c r="X525" s="159"/>
      <c r="Y525" s="159"/>
      <c r="Z525" s="159"/>
      <c r="AA525" s="159"/>
      <c r="AB525" s="159"/>
      <c r="AC525" s="159"/>
      <c r="AD525" s="159"/>
      <c r="AE525" s="159"/>
    </row>
    <row r="526" spans="1:31" s="67" customFormat="1" x14ac:dyDescent="0.25">
      <c r="A526" s="159"/>
      <c r="B526" s="159" t="s">
        <v>783</v>
      </c>
      <c r="C526" s="173">
        <v>780491414</v>
      </c>
      <c r="D526" s="173">
        <v>713091285.71999991</v>
      </c>
      <c r="E526" s="173">
        <v>8433306.5700000003</v>
      </c>
      <c r="F526" s="173">
        <v>8482542.4900000002</v>
      </c>
      <c r="G526" s="173">
        <v>14455139.02</v>
      </c>
      <c r="H526" s="173">
        <v>9640669.7799999993</v>
      </c>
      <c r="I526" s="173">
        <v>13729278.58</v>
      </c>
      <c r="J526" s="173">
        <v>11664842.470000001</v>
      </c>
      <c r="K526" s="173">
        <v>23962353.649999999</v>
      </c>
      <c r="L526" s="173">
        <v>10302455.15</v>
      </c>
      <c r="M526" s="173">
        <v>18607547.699999999</v>
      </c>
      <c r="N526" s="173">
        <v>14601117.060000001</v>
      </c>
      <c r="O526" s="173">
        <v>154140632.05000001</v>
      </c>
      <c r="P526" s="173">
        <v>366289484.27999997</v>
      </c>
      <c r="Q526" s="173">
        <f t="shared" si="8"/>
        <v>654309368.79999995</v>
      </c>
      <c r="R526"/>
      <c r="S526" s="159"/>
      <c r="T526" s="159"/>
      <c r="U526" s="159"/>
      <c r="V526" s="159"/>
      <c r="W526" s="159"/>
      <c r="X526" s="159"/>
      <c r="Y526" s="159"/>
      <c r="Z526" s="159"/>
      <c r="AA526" s="159"/>
      <c r="AB526" s="159"/>
      <c r="AC526" s="159"/>
      <c r="AD526" s="159"/>
      <c r="AE526" s="159"/>
    </row>
    <row r="527" spans="1:31" x14ac:dyDescent="0.25">
      <c r="A527" s="171"/>
      <c r="B527" s="171" t="s">
        <v>784</v>
      </c>
      <c r="C527" s="172">
        <v>235749845</v>
      </c>
      <c r="D527" s="172">
        <v>116086534.81</v>
      </c>
      <c r="E527" s="172">
        <v>1483107.91</v>
      </c>
      <c r="F527" s="172">
        <v>1553743.89</v>
      </c>
      <c r="G527" s="172">
        <v>11794361.26</v>
      </c>
      <c r="H527" s="172">
        <v>10557542.59</v>
      </c>
      <c r="I527" s="172">
        <v>5670778.8099999996</v>
      </c>
      <c r="J527" s="172">
        <v>3395317.27</v>
      </c>
      <c r="K527" s="172">
        <v>9588274.0099999998</v>
      </c>
      <c r="L527" s="172">
        <v>6632019.2699999996</v>
      </c>
      <c r="M527" s="172">
        <v>7660821.7400000002</v>
      </c>
      <c r="N527" s="172">
        <v>7951432.8499999996</v>
      </c>
      <c r="O527" s="172">
        <v>11420237.23</v>
      </c>
      <c r="P527" s="172">
        <v>17090445.940000001</v>
      </c>
      <c r="Q527" s="172">
        <f t="shared" si="8"/>
        <v>94798082.769999996</v>
      </c>
      <c r="S527" s="159"/>
      <c r="T527" s="159"/>
      <c r="U527" s="159"/>
      <c r="V527" s="159"/>
      <c r="W527" s="159"/>
      <c r="X527" s="159"/>
      <c r="Y527" s="159"/>
      <c r="Z527" s="159"/>
      <c r="AA527" s="159"/>
      <c r="AB527" s="159"/>
      <c r="AC527" s="159"/>
      <c r="AD527" s="159"/>
      <c r="AE527" s="159"/>
    </row>
    <row r="528" spans="1:31" s="67" customFormat="1" x14ac:dyDescent="0.25">
      <c r="A528" s="171"/>
      <c r="B528" s="159" t="s">
        <v>785</v>
      </c>
      <c r="C528" s="173">
        <v>235749845</v>
      </c>
      <c r="D528" s="173">
        <v>116086534.81</v>
      </c>
      <c r="E528" s="173">
        <v>1483107.91</v>
      </c>
      <c r="F528" s="173">
        <v>1553743.89</v>
      </c>
      <c r="G528" s="173">
        <v>11794361.26</v>
      </c>
      <c r="H528" s="173">
        <v>10557542.59</v>
      </c>
      <c r="I528" s="173">
        <v>5670778.8099999996</v>
      </c>
      <c r="J528" s="173">
        <v>3395317.27</v>
      </c>
      <c r="K528" s="173">
        <v>9588274.0099999998</v>
      </c>
      <c r="L528" s="173">
        <v>6632019.2699999996</v>
      </c>
      <c r="M528" s="173">
        <v>7660821.7400000002</v>
      </c>
      <c r="N528" s="173">
        <v>7951432.8499999996</v>
      </c>
      <c r="O528" s="173">
        <v>11420237.23</v>
      </c>
      <c r="P528" s="173">
        <v>17090445.940000001</v>
      </c>
      <c r="Q528" s="173">
        <f t="shared" si="8"/>
        <v>94798082.769999996</v>
      </c>
      <c r="R528"/>
      <c r="S528" s="159"/>
      <c r="T528" s="159"/>
      <c r="U528" s="159"/>
      <c r="V528" s="159"/>
      <c r="W528" s="159"/>
      <c r="X528" s="159"/>
      <c r="Y528" s="159"/>
      <c r="Z528" s="159"/>
      <c r="AA528" s="159"/>
      <c r="AB528" s="159"/>
      <c r="AC528" s="159"/>
      <c r="AD528" s="159"/>
      <c r="AE528" s="159"/>
    </row>
    <row r="529" spans="1:31" s="67" customFormat="1" x14ac:dyDescent="0.25">
      <c r="A529" s="159"/>
      <c r="B529" s="171" t="s">
        <v>786</v>
      </c>
      <c r="C529" s="172">
        <v>69837732</v>
      </c>
      <c r="D529" s="172">
        <v>37120648.910000004</v>
      </c>
      <c r="E529" s="172">
        <v>543172</v>
      </c>
      <c r="F529" s="172">
        <v>274917.28000000003</v>
      </c>
      <c r="G529" s="172">
        <v>238159.26</v>
      </c>
      <c r="H529" s="172">
        <v>1267804.3700000001</v>
      </c>
      <c r="I529" s="172">
        <v>356907.34</v>
      </c>
      <c r="J529" s="172">
        <v>296917.17</v>
      </c>
      <c r="K529" s="172">
        <v>1363057.64</v>
      </c>
      <c r="L529" s="172">
        <v>1155825.1399999999</v>
      </c>
      <c r="M529" s="172">
        <v>11399987.279999999</v>
      </c>
      <c r="N529" s="172">
        <v>9541581.0099999998</v>
      </c>
      <c r="O529" s="172">
        <v>920219.51</v>
      </c>
      <c r="P529" s="172">
        <v>5202193.74</v>
      </c>
      <c r="Q529" s="172">
        <f t="shared" si="8"/>
        <v>32560741.739999995</v>
      </c>
      <c r="R529"/>
      <c r="S529" s="159"/>
      <c r="T529" s="159"/>
      <c r="U529" s="159"/>
      <c r="V529" s="159"/>
      <c r="W529" s="159"/>
      <c r="X529" s="159"/>
      <c r="Y529" s="159"/>
      <c r="Z529" s="159"/>
      <c r="AA529" s="159"/>
      <c r="AB529" s="159"/>
      <c r="AC529" s="159"/>
      <c r="AD529" s="159"/>
      <c r="AE529" s="159"/>
    </row>
    <row r="530" spans="1:31" x14ac:dyDescent="0.25">
      <c r="A530" s="171"/>
      <c r="B530" s="159" t="s">
        <v>787</v>
      </c>
      <c r="C530" s="173">
        <v>69837732</v>
      </c>
      <c r="D530" s="173">
        <v>37120648.910000004</v>
      </c>
      <c r="E530" s="173">
        <v>543172</v>
      </c>
      <c r="F530" s="173">
        <v>274917.28000000003</v>
      </c>
      <c r="G530" s="173">
        <v>238159.26</v>
      </c>
      <c r="H530" s="173">
        <v>1267804.3700000001</v>
      </c>
      <c r="I530" s="173">
        <v>356907.34</v>
      </c>
      <c r="J530" s="173">
        <v>296917.17</v>
      </c>
      <c r="K530" s="173">
        <v>1363057.64</v>
      </c>
      <c r="L530" s="173">
        <v>1155825.1399999999</v>
      </c>
      <c r="M530" s="173">
        <v>11399987.279999999</v>
      </c>
      <c r="N530" s="173">
        <v>9541581.0099999998</v>
      </c>
      <c r="O530" s="173">
        <v>920219.51</v>
      </c>
      <c r="P530" s="173">
        <v>5202193.74</v>
      </c>
      <c r="Q530" s="173">
        <f t="shared" si="8"/>
        <v>32560741.739999995</v>
      </c>
      <c r="S530" s="159"/>
      <c r="T530" s="159"/>
      <c r="U530" s="159"/>
      <c r="V530" s="159"/>
      <c r="W530" s="159"/>
      <c r="X530" s="159"/>
      <c r="Y530" s="159"/>
      <c r="Z530" s="159"/>
      <c r="AA530" s="159"/>
      <c r="AB530" s="159"/>
      <c r="AC530" s="159"/>
      <c r="AD530" s="159"/>
      <c r="AE530" s="159"/>
    </row>
    <row r="531" spans="1:31" s="67" customFormat="1" x14ac:dyDescent="0.25">
      <c r="A531" s="159"/>
      <c r="B531" s="171" t="s">
        <v>788</v>
      </c>
      <c r="C531" s="172">
        <v>249001121</v>
      </c>
      <c r="D531" s="172">
        <v>39738449.780000001</v>
      </c>
      <c r="E531" s="172">
        <v>206448.58</v>
      </c>
      <c r="F531" s="172">
        <v>206448.58</v>
      </c>
      <c r="G531" s="172">
        <v>345036.63</v>
      </c>
      <c r="H531" s="172">
        <v>206448.58</v>
      </c>
      <c r="I531" s="172">
        <v>639785.5</v>
      </c>
      <c r="J531" s="172">
        <v>630786.98</v>
      </c>
      <c r="K531" s="172">
        <v>1044921.34</v>
      </c>
      <c r="L531" s="172">
        <v>668121.05000000005</v>
      </c>
      <c r="M531" s="172">
        <v>1044269.11</v>
      </c>
      <c r="N531" s="172">
        <v>551840.9</v>
      </c>
      <c r="O531" s="172">
        <v>508199.07</v>
      </c>
      <c r="P531" s="172">
        <v>4442081.41</v>
      </c>
      <c r="Q531" s="172">
        <f t="shared" si="8"/>
        <v>10494387.73</v>
      </c>
      <c r="R531"/>
      <c r="S531" s="159"/>
      <c r="T531" s="159"/>
      <c r="U531" s="159"/>
      <c r="V531" s="159"/>
      <c r="W531" s="159"/>
      <c r="X531" s="159"/>
      <c r="Y531" s="159"/>
      <c r="Z531" s="159"/>
      <c r="AA531" s="159"/>
      <c r="AB531" s="159"/>
      <c r="AC531" s="159"/>
      <c r="AD531" s="159"/>
      <c r="AE531" s="159"/>
    </row>
    <row r="532" spans="1:31" x14ac:dyDescent="0.25">
      <c r="A532" s="171"/>
      <c r="B532" s="159" t="s">
        <v>789</v>
      </c>
      <c r="C532" s="173">
        <v>249001121</v>
      </c>
      <c r="D532" s="173">
        <v>39738449.780000001</v>
      </c>
      <c r="E532" s="173">
        <v>206448.58</v>
      </c>
      <c r="F532" s="173">
        <v>206448.58</v>
      </c>
      <c r="G532" s="173">
        <v>345036.63</v>
      </c>
      <c r="H532" s="173">
        <v>206448.58</v>
      </c>
      <c r="I532" s="173">
        <v>639785.5</v>
      </c>
      <c r="J532" s="173">
        <v>630786.98</v>
      </c>
      <c r="K532" s="173">
        <v>1044921.34</v>
      </c>
      <c r="L532" s="173">
        <v>668121.05000000005</v>
      </c>
      <c r="M532" s="173">
        <v>1044269.11</v>
      </c>
      <c r="N532" s="173">
        <v>551840.9</v>
      </c>
      <c r="O532" s="173">
        <v>508199.07</v>
      </c>
      <c r="P532" s="173">
        <v>4442081.41</v>
      </c>
      <c r="Q532" s="173">
        <f t="shared" si="8"/>
        <v>10494387.73</v>
      </c>
      <c r="S532" s="159"/>
      <c r="T532" s="159"/>
      <c r="U532" s="159"/>
      <c r="V532" s="159"/>
      <c r="W532" s="159"/>
      <c r="X532" s="159"/>
      <c r="Y532" s="159"/>
      <c r="Z532" s="159"/>
      <c r="AA532" s="159"/>
      <c r="AB532" s="159"/>
      <c r="AC532" s="159"/>
      <c r="AD532" s="159"/>
      <c r="AE532" s="159"/>
    </row>
    <row r="533" spans="1:31" s="67" customFormat="1" x14ac:dyDescent="0.25">
      <c r="A533" s="171"/>
      <c r="B533" s="171" t="s">
        <v>186</v>
      </c>
      <c r="C533" s="172">
        <v>217824029</v>
      </c>
      <c r="D533" s="172">
        <v>383089608.9800002</v>
      </c>
      <c r="E533" s="172">
        <v>531831.75</v>
      </c>
      <c r="F533" s="172">
        <v>537121.75</v>
      </c>
      <c r="G533" s="172">
        <v>1552214.75</v>
      </c>
      <c r="H533" s="172">
        <v>10481929.859999999</v>
      </c>
      <c r="I533" s="172">
        <v>5685990.4699999997</v>
      </c>
      <c r="J533" s="172">
        <v>3573742.18</v>
      </c>
      <c r="K533" s="172">
        <v>1268619.53</v>
      </c>
      <c r="L533" s="172">
        <v>7190510.2599999998</v>
      </c>
      <c r="M533" s="172">
        <v>6553342.5199999996</v>
      </c>
      <c r="N533" s="172">
        <v>57881893.649999999</v>
      </c>
      <c r="O533" s="172">
        <v>2984189.22</v>
      </c>
      <c r="P533" s="172">
        <v>269582045.12</v>
      </c>
      <c r="Q533" s="172">
        <f t="shared" si="8"/>
        <v>367823431.06</v>
      </c>
      <c r="R533"/>
      <c r="S533" s="159"/>
      <c r="T533" s="159"/>
      <c r="U533" s="159"/>
      <c r="V533" s="159"/>
      <c r="W533" s="159"/>
      <c r="X533" s="159"/>
      <c r="Y533" s="159"/>
      <c r="Z533" s="159"/>
      <c r="AA533" s="159"/>
      <c r="AB533" s="159"/>
      <c r="AC533" s="159"/>
      <c r="AD533" s="159"/>
      <c r="AE533" s="159"/>
    </row>
    <row r="534" spans="1:31" s="67" customFormat="1" x14ac:dyDescent="0.25">
      <c r="A534" s="159"/>
      <c r="B534" s="171" t="s">
        <v>790</v>
      </c>
      <c r="C534" s="172">
        <v>33470447</v>
      </c>
      <c r="D534" s="172">
        <v>52147144</v>
      </c>
      <c r="E534" s="172">
        <v>129714.25</v>
      </c>
      <c r="F534" s="172">
        <v>129714.25</v>
      </c>
      <c r="G534" s="172">
        <v>129714.25</v>
      </c>
      <c r="H534" s="172">
        <v>129714.25</v>
      </c>
      <c r="I534" s="172">
        <v>129714.25</v>
      </c>
      <c r="J534" s="172">
        <v>129714.25</v>
      </c>
      <c r="K534" s="172">
        <v>129714.25</v>
      </c>
      <c r="L534" s="172">
        <v>2673495.25</v>
      </c>
      <c r="M534" s="172">
        <v>147709.25</v>
      </c>
      <c r="N534" s="172">
        <v>209305.25</v>
      </c>
      <c r="O534" s="172">
        <v>129714.25</v>
      </c>
      <c r="P534" s="172">
        <v>47327614.25</v>
      </c>
      <c r="Q534" s="172">
        <f t="shared" si="8"/>
        <v>51395838</v>
      </c>
      <c r="R534"/>
      <c r="S534" s="159"/>
      <c r="T534" s="159"/>
      <c r="U534" s="159"/>
      <c r="V534" s="159"/>
      <c r="W534" s="159"/>
      <c r="X534" s="159"/>
      <c r="Y534" s="159"/>
      <c r="Z534" s="159"/>
      <c r="AA534" s="159"/>
      <c r="AB534" s="159"/>
      <c r="AC534" s="159"/>
      <c r="AD534" s="159"/>
      <c r="AE534" s="159"/>
    </row>
    <row r="535" spans="1:31" x14ac:dyDescent="0.25">
      <c r="A535" s="171"/>
      <c r="B535" s="159" t="s">
        <v>791</v>
      </c>
      <c r="C535" s="173">
        <v>33470447</v>
      </c>
      <c r="D535" s="173">
        <v>52147144</v>
      </c>
      <c r="E535" s="173">
        <v>129714.25</v>
      </c>
      <c r="F535" s="173">
        <v>129714.25</v>
      </c>
      <c r="G535" s="173">
        <v>129714.25</v>
      </c>
      <c r="H535" s="173">
        <v>129714.25</v>
      </c>
      <c r="I535" s="173">
        <v>129714.25</v>
      </c>
      <c r="J535" s="173">
        <v>129714.25</v>
      </c>
      <c r="K535" s="173">
        <v>129714.25</v>
      </c>
      <c r="L535" s="173">
        <v>2673495.25</v>
      </c>
      <c r="M535" s="173">
        <v>147709.25</v>
      </c>
      <c r="N535" s="173">
        <v>209305.25</v>
      </c>
      <c r="O535" s="173">
        <v>129714.25</v>
      </c>
      <c r="P535" s="173">
        <v>47327614.25</v>
      </c>
      <c r="Q535" s="173">
        <f t="shared" si="8"/>
        <v>51395838</v>
      </c>
      <c r="S535" s="159"/>
      <c r="T535" s="159"/>
      <c r="U535" s="159"/>
      <c r="V535" s="159"/>
      <c r="W535" s="159"/>
      <c r="X535" s="159"/>
      <c r="Y535" s="159"/>
      <c r="Z535" s="159"/>
      <c r="AA535" s="159"/>
      <c r="AB535" s="159"/>
      <c r="AC535" s="159"/>
      <c r="AD535" s="159"/>
      <c r="AE535" s="159"/>
    </row>
    <row r="536" spans="1:31" s="67" customFormat="1" x14ac:dyDescent="0.25">
      <c r="A536" s="159"/>
      <c r="B536" s="171" t="s">
        <v>792</v>
      </c>
      <c r="C536" s="172">
        <v>184353582</v>
      </c>
      <c r="D536" s="172">
        <v>330942464.9800002</v>
      </c>
      <c r="E536" s="172">
        <v>402117.5</v>
      </c>
      <c r="F536" s="172">
        <v>407407.5</v>
      </c>
      <c r="G536" s="172">
        <v>1422500.5</v>
      </c>
      <c r="H536" s="172">
        <v>10352215.609999999</v>
      </c>
      <c r="I536" s="172">
        <v>5556276.2199999997</v>
      </c>
      <c r="J536" s="172">
        <v>3444027.93</v>
      </c>
      <c r="K536" s="172">
        <v>1138905.28</v>
      </c>
      <c r="L536" s="172">
        <v>4517015.01</v>
      </c>
      <c r="M536" s="172">
        <v>6405633.2699999996</v>
      </c>
      <c r="N536" s="172">
        <v>57672588.399999999</v>
      </c>
      <c r="O536" s="172">
        <v>2854474.97</v>
      </c>
      <c r="P536" s="172">
        <v>222254430.87</v>
      </c>
      <c r="Q536" s="172">
        <f t="shared" si="8"/>
        <v>316427593.06</v>
      </c>
      <c r="R536"/>
      <c r="S536" s="159"/>
      <c r="T536" s="159"/>
      <c r="U536" s="159"/>
      <c r="V536" s="159"/>
      <c r="W536" s="159"/>
      <c r="X536" s="159"/>
      <c r="Y536" s="159"/>
      <c r="Z536" s="159"/>
      <c r="AA536" s="159"/>
      <c r="AB536" s="159"/>
      <c r="AC536" s="159"/>
      <c r="AD536" s="159"/>
      <c r="AE536" s="159"/>
    </row>
    <row r="537" spans="1:31" x14ac:dyDescent="0.25">
      <c r="A537" s="171"/>
      <c r="B537" s="159" t="s">
        <v>793</v>
      </c>
      <c r="C537" s="173">
        <v>184353582</v>
      </c>
      <c r="D537" s="173">
        <v>330942464.9800002</v>
      </c>
      <c r="E537" s="173">
        <v>402117.5</v>
      </c>
      <c r="F537" s="173">
        <v>407407.5</v>
      </c>
      <c r="G537" s="173">
        <v>1422500.5</v>
      </c>
      <c r="H537" s="173">
        <v>10352215.609999999</v>
      </c>
      <c r="I537" s="173">
        <v>5556276.2199999997</v>
      </c>
      <c r="J537" s="173">
        <v>3444027.93</v>
      </c>
      <c r="K537" s="173">
        <v>1138905.28</v>
      </c>
      <c r="L537" s="173">
        <v>4517015.01</v>
      </c>
      <c r="M537" s="173">
        <v>6405633.2699999996</v>
      </c>
      <c r="N537" s="173">
        <v>57672588.399999999</v>
      </c>
      <c r="O537" s="173">
        <v>2854474.97</v>
      </c>
      <c r="P537" s="173">
        <v>222254430.87</v>
      </c>
      <c r="Q537" s="173">
        <f t="shared" si="8"/>
        <v>316427593.06</v>
      </c>
      <c r="S537" s="159"/>
      <c r="T537" s="159"/>
      <c r="U537" s="159"/>
      <c r="V537" s="159"/>
      <c r="W537" s="159"/>
      <c r="X537" s="159"/>
      <c r="Y537" s="159"/>
      <c r="Z537" s="159"/>
      <c r="AA537" s="159"/>
      <c r="AB537" s="159"/>
      <c r="AC537" s="159"/>
      <c r="AD537" s="159"/>
      <c r="AE537" s="159"/>
    </row>
    <row r="538" spans="1:31" s="67" customFormat="1" x14ac:dyDescent="0.25">
      <c r="A538" s="159"/>
      <c r="B538" s="171" t="s">
        <v>794</v>
      </c>
      <c r="C538" s="172">
        <v>364751537</v>
      </c>
      <c r="D538" s="172">
        <v>655290457.76999998</v>
      </c>
      <c r="E538" s="172">
        <v>0</v>
      </c>
      <c r="F538" s="172">
        <v>0</v>
      </c>
      <c r="G538" s="172">
        <v>15481590.699999999</v>
      </c>
      <c r="H538" s="172">
        <v>39260705.399999999</v>
      </c>
      <c r="I538" s="172">
        <v>10056000</v>
      </c>
      <c r="J538" s="172">
        <v>3022667</v>
      </c>
      <c r="K538" s="172">
        <v>18669377.879999999</v>
      </c>
      <c r="L538" s="172">
        <v>28634176.449999999</v>
      </c>
      <c r="M538" s="172">
        <v>78310186.5</v>
      </c>
      <c r="N538" s="172">
        <v>264253872.5</v>
      </c>
      <c r="O538" s="172">
        <v>66326801.259999998</v>
      </c>
      <c r="P538" s="172">
        <v>122236982.79000001</v>
      </c>
      <c r="Q538" s="172">
        <f t="shared" si="8"/>
        <v>646252360.48000002</v>
      </c>
      <c r="R538"/>
      <c r="S538" s="159"/>
      <c r="T538" s="159"/>
      <c r="U538" s="159"/>
      <c r="V538" s="159"/>
      <c r="W538" s="159"/>
      <c r="X538" s="159"/>
      <c r="Y538" s="159"/>
      <c r="Z538" s="159"/>
      <c r="AA538" s="159"/>
      <c r="AB538" s="159"/>
      <c r="AC538" s="159"/>
      <c r="AD538" s="159"/>
      <c r="AE538" s="159"/>
    </row>
    <row r="539" spans="1:31" x14ac:dyDescent="0.25">
      <c r="A539" s="171"/>
      <c r="B539" s="171" t="s">
        <v>795</v>
      </c>
      <c r="C539" s="172">
        <v>200000</v>
      </c>
      <c r="D539" s="172">
        <v>0</v>
      </c>
      <c r="E539" s="172">
        <v>0</v>
      </c>
      <c r="F539" s="172">
        <v>0</v>
      </c>
      <c r="G539" s="172">
        <v>0</v>
      </c>
      <c r="H539" s="172">
        <v>0</v>
      </c>
      <c r="I539" s="172">
        <v>0</v>
      </c>
      <c r="J539" s="172">
        <v>0</v>
      </c>
      <c r="K539" s="172">
        <v>0</v>
      </c>
      <c r="L539" s="172">
        <v>0</v>
      </c>
      <c r="M539" s="172">
        <v>0</v>
      </c>
      <c r="N539" s="172">
        <v>0</v>
      </c>
      <c r="O539" s="172">
        <v>0</v>
      </c>
      <c r="P539" s="172">
        <v>0</v>
      </c>
      <c r="Q539" s="172">
        <f t="shared" si="8"/>
        <v>0</v>
      </c>
      <c r="S539" s="159"/>
      <c r="T539" s="159"/>
      <c r="U539" s="159"/>
      <c r="V539" s="159"/>
      <c r="W539" s="159"/>
      <c r="X539" s="159"/>
      <c r="Y539" s="159"/>
      <c r="Z539" s="159"/>
      <c r="AA539" s="159"/>
      <c r="AB539" s="159"/>
      <c r="AC539" s="159"/>
      <c r="AD539" s="159"/>
      <c r="AE539" s="159"/>
    </row>
    <row r="540" spans="1:31" s="67" customFormat="1" x14ac:dyDescent="0.25">
      <c r="A540" s="159"/>
      <c r="B540" s="159" t="s">
        <v>796</v>
      </c>
      <c r="C540" s="173">
        <v>200000</v>
      </c>
      <c r="D540" s="173">
        <v>0</v>
      </c>
      <c r="E540" s="173">
        <v>0</v>
      </c>
      <c r="F540" s="173">
        <v>0</v>
      </c>
      <c r="G540" s="173">
        <v>0</v>
      </c>
      <c r="H540" s="173">
        <v>0</v>
      </c>
      <c r="I540" s="173">
        <v>0</v>
      </c>
      <c r="J540" s="173">
        <v>0</v>
      </c>
      <c r="K540" s="173">
        <v>0</v>
      </c>
      <c r="L540" s="173">
        <v>0</v>
      </c>
      <c r="M540" s="173">
        <v>0</v>
      </c>
      <c r="N540" s="173">
        <v>0</v>
      </c>
      <c r="O540" s="173">
        <v>0</v>
      </c>
      <c r="P540" s="173">
        <v>0</v>
      </c>
      <c r="Q540" s="173">
        <f t="shared" si="8"/>
        <v>0</v>
      </c>
      <c r="R540"/>
      <c r="S540" s="159"/>
      <c r="T540" s="159"/>
      <c r="U540" s="159"/>
      <c r="V540" s="159"/>
      <c r="W540" s="159"/>
      <c r="X540" s="159"/>
      <c r="Y540" s="159"/>
      <c r="Z540" s="159"/>
      <c r="AA540" s="159"/>
      <c r="AB540" s="159"/>
      <c r="AC540" s="159"/>
      <c r="AD540" s="159"/>
      <c r="AE540" s="159"/>
    </row>
    <row r="541" spans="1:31" x14ac:dyDescent="0.25">
      <c r="A541" s="171"/>
      <c r="B541" s="171" t="s">
        <v>797</v>
      </c>
      <c r="C541" s="172">
        <v>200000</v>
      </c>
      <c r="D541" s="172">
        <v>0</v>
      </c>
      <c r="E541" s="172">
        <v>0</v>
      </c>
      <c r="F541" s="172">
        <v>0</v>
      </c>
      <c r="G541" s="172">
        <v>0</v>
      </c>
      <c r="H541" s="172">
        <v>0</v>
      </c>
      <c r="I541" s="172">
        <v>0</v>
      </c>
      <c r="J541" s="172">
        <v>0</v>
      </c>
      <c r="K541" s="172">
        <v>0</v>
      </c>
      <c r="L541" s="172">
        <v>0</v>
      </c>
      <c r="M541" s="172">
        <v>0</v>
      </c>
      <c r="N541" s="172">
        <v>0</v>
      </c>
      <c r="O541" s="172">
        <v>0</v>
      </c>
      <c r="P541" s="172">
        <v>0</v>
      </c>
      <c r="Q541" s="172">
        <f t="shared" si="8"/>
        <v>0</v>
      </c>
      <c r="S541" s="159"/>
      <c r="T541" s="159"/>
      <c r="U541" s="159"/>
      <c r="V541" s="159"/>
      <c r="W541" s="159"/>
      <c r="X541" s="159"/>
      <c r="Y541" s="159"/>
      <c r="Z541" s="159"/>
      <c r="AA541" s="159"/>
      <c r="AB541" s="159"/>
      <c r="AC541" s="159"/>
      <c r="AD541" s="159"/>
      <c r="AE541" s="159"/>
    </row>
    <row r="542" spans="1:31" s="67" customFormat="1" x14ac:dyDescent="0.25">
      <c r="A542" s="159"/>
      <c r="B542" s="159" t="s">
        <v>798</v>
      </c>
      <c r="C542" s="173">
        <v>200000</v>
      </c>
      <c r="D542" s="173">
        <v>0</v>
      </c>
      <c r="E542" s="173">
        <v>0</v>
      </c>
      <c r="F542" s="173">
        <v>0</v>
      </c>
      <c r="G542" s="173">
        <v>0</v>
      </c>
      <c r="H542" s="173">
        <v>0</v>
      </c>
      <c r="I542" s="173">
        <v>0</v>
      </c>
      <c r="J542" s="173">
        <v>0</v>
      </c>
      <c r="K542" s="173">
        <v>0</v>
      </c>
      <c r="L542" s="173">
        <v>0</v>
      </c>
      <c r="M542" s="173">
        <v>0</v>
      </c>
      <c r="N542" s="173">
        <v>0</v>
      </c>
      <c r="O542" s="173">
        <v>0</v>
      </c>
      <c r="P542" s="173">
        <v>0</v>
      </c>
      <c r="Q542" s="173">
        <f t="shared" si="8"/>
        <v>0</v>
      </c>
      <c r="R542"/>
      <c r="S542" s="159"/>
      <c r="T542" s="159"/>
      <c r="U542" s="159"/>
      <c r="V542" s="159"/>
      <c r="W542" s="159"/>
      <c r="X542" s="159"/>
      <c r="Y542" s="159"/>
      <c r="Z542" s="159"/>
      <c r="AA542" s="159"/>
      <c r="AB542" s="159"/>
      <c r="AC542" s="159"/>
      <c r="AD542" s="159"/>
      <c r="AE542" s="159"/>
    </row>
    <row r="543" spans="1:31" x14ac:dyDescent="0.25">
      <c r="A543" s="171"/>
      <c r="B543" s="171" t="s">
        <v>799</v>
      </c>
      <c r="C543" s="172">
        <v>200000</v>
      </c>
      <c r="D543" s="172">
        <v>0</v>
      </c>
      <c r="E543" s="172">
        <v>0</v>
      </c>
      <c r="F543" s="172">
        <v>0</v>
      </c>
      <c r="G543" s="172">
        <v>0</v>
      </c>
      <c r="H543" s="172">
        <v>0</v>
      </c>
      <c r="I543" s="172">
        <v>0</v>
      </c>
      <c r="J543" s="172">
        <v>0</v>
      </c>
      <c r="K543" s="172">
        <v>0</v>
      </c>
      <c r="L543" s="172">
        <v>0</v>
      </c>
      <c r="M543" s="172">
        <v>0</v>
      </c>
      <c r="N543" s="172">
        <v>0</v>
      </c>
      <c r="O543" s="172">
        <v>0</v>
      </c>
      <c r="P543" s="172">
        <v>0</v>
      </c>
      <c r="Q543" s="172">
        <f t="shared" si="8"/>
        <v>0</v>
      </c>
      <c r="S543" s="159"/>
      <c r="T543" s="159"/>
      <c r="U543" s="159"/>
      <c r="V543" s="159"/>
      <c r="W543" s="159"/>
      <c r="X543" s="159"/>
      <c r="Y543" s="159"/>
      <c r="Z543" s="159"/>
      <c r="AA543" s="159"/>
      <c r="AB543" s="159"/>
      <c r="AC543" s="159"/>
      <c r="AD543" s="159"/>
      <c r="AE543" s="159"/>
    </row>
    <row r="544" spans="1:31" s="67" customFormat="1" x14ac:dyDescent="0.25">
      <c r="A544" s="159"/>
      <c r="B544" s="159" t="s">
        <v>800</v>
      </c>
      <c r="C544" s="173">
        <v>200000</v>
      </c>
      <c r="D544" s="173">
        <v>0</v>
      </c>
      <c r="E544" s="173">
        <v>0</v>
      </c>
      <c r="F544" s="173">
        <v>0</v>
      </c>
      <c r="G544" s="173">
        <v>0</v>
      </c>
      <c r="H544" s="173">
        <v>0</v>
      </c>
      <c r="I544" s="173">
        <v>0</v>
      </c>
      <c r="J544" s="173">
        <v>0</v>
      </c>
      <c r="K544" s="173">
        <v>0</v>
      </c>
      <c r="L544" s="173">
        <v>0</v>
      </c>
      <c r="M544" s="173">
        <v>0</v>
      </c>
      <c r="N544" s="173">
        <v>0</v>
      </c>
      <c r="O544" s="173">
        <v>0</v>
      </c>
      <c r="P544" s="173">
        <v>0</v>
      </c>
      <c r="Q544" s="173">
        <f t="shared" si="8"/>
        <v>0</v>
      </c>
      <c r="R544"/>
      <c r="S544" s="159"/>
      <c r="T544" s="159"/>
      <c r="U544" s="159"/>
      <c r="V544" s="159"/>
      <c r="W544" s="159"/>
      <c r="X544" s="159"/>
      <c r="Y544" s="159"/>
      <c r="Z544" s="159"/>
      <c r="AA544" s="159"/>
      <c r="AB544" s="159"/>
      <c r="AC544" s="159"/>
      <c r="AD544" s="159"/>
      <c r="AE544" s="159"/>
    </row>
    <row r="545" spans="1:31" x14ac:dyDescent="0.25">
      <c r="A545" s="171"/>
      <c r="B545" s="171" t="s">
        <v>801</v>
      </c>
      <c r="C545" s="172">
        <v>200000</v>
      </c>
      <c r="D545" s="172">
        <v>1309000</v>
      </c>
      <c r="E545" s="172">
        <v>0</v>
      </c>
      <c r="F545" s="172">
        <v>0</v>
      </c>
      <c r="G545" s="172">
        <v>0</v>
      </c>
      <c r="H545" s="172">
        <v>0</v>
      </c>
      <c r="I545" s="172">
        <v>0</v>
      </c>
      <c r="J545" s="172">
        <v>0</v>
      </c>
      <c r="K545" s="172">
        <v>0</v>
      </c>
      <c r="L545" s="172">
        <v>0</v>
      </c>
      <c r="M545" s="172">
        <v>0</v>
      </c>
      <c r="N545" s="172">
        <v>595000</v>
      </c>
      <c r="O545" s="172">
        <v>0</v>
      </c>
      <c r="P545" s="172">
        <v>605000</v>
      </c>
      <c r="Q545" s="172">
        <f t="shared" si="8"/>
        <v>1200000</v>
      </c>
      <c r="S545" s="159"/>
      <c r="T545" s="159"/>
      <c r="U545" s="159"/>
      <c r="V545" s="159"/>
      <c r="W545" s="159"/>
      <c r="X545" s="159"/>
      <c r="Y545" s="159"/>
      <c r="Z545" s="159"/>
      <c r="AA545" s="159"/>
      <c r="AB545" s="159"/>
      <c r="AC545" s="159"/>
      <c r="AD545" s="159"/>
      <c r="AE545" s="159"/>
    </row>
    <row r="546" spans="1:31" s="67" customFormat="1" x14ac:dyDescent="0.25">
      <c r="A546" s="159"/>
      <c r="B546" s="159" t="s">
        <v>802</v>
      </c>
      <c r="C546" s="173">
        <v>200000</v>
      </c>
      <c r="D546" s="173">
        <v>1309000</v>
      </c>
      <c r="E546" s="173">
        <v>0</v>
      </c>
      <c r="F546" s="173">
        <v>0</v>
      </c>
      <c r="G546" s="173">
        <v>0</v>
      </c>
      <c r="H546" s="173">
        <v>0</v>
      </c>
      <c r="I546" s="173">
        <v>0</v>
      </c>
      <c r="J546" s="173">
        <v>0</v>
      </c>
      <c r="K546" s="173">
        <v>0</v>
      </c>
      <c r="L546" s="173">
        <v>0</v>
      </c>
      <c r="M546" s="173">
        <v>0</v>
      </c>
      <c r="N546" s="173">
        <v>595000</v>
      </c>
      <c r="O546" s="173">
        <v>0</v>
      </c>
      <c r="P546" s="173">
        <v>605000</v>
      </c>
      <c r="Q546" s="173">
        <f t="shared" si="8"/>
        <v>1200000</v>
      </c>
      <c r="R546"/>
      <c r="S546" s="159"/>
      <c r="T546" s="159"/>
      <c r="U546" s="159"/>
      <c r="V546" s="159"/>
      <c r="W546" s="159"/>
      <c r="X546" s="159"/>
      <c r="Y546" s="159"/>
      <c r="Z546" s="159"/>
      <c r="AA546" s="159"/>
      <c r="AB546" s="159"/>
      <c r="AC546" s="159"/>
      <c r="AD546" s="159"/>
      <c r="AE546" s="159"/>
    </row>
    <row r="547" spans="1:31" x14ac:dyDescent="0.25">
      <c r="A547" s="171"/>
      <c r="B547" s="171" t="s">
        <v>803</v>
      </c>
      <c r="C547" s="172">
        <v>7000000</v>
      </c>
      <c r="D547" s="172">
        <v>0</v>
      </c>
      <c r="E547" s="172">
        <v>0</v>
      </c>
      <c r="F547" s="172">
        <v>0</v>
      </c>
      <c r="G547" s="172">
        <v>0</v>
      </c>
      <c r="H547" s="172">
        <v>0</v>
      </c>
      <c r="I547" s="172">
        <v>0</v>
      </c>
      <c r="J547" s="172">
        <v>0</v>
      </c>
      <c r="K547" s="172">
        <v>0</v>
      </c>
      <c r="L547" s="172">
        <v>0</v>
      </c>
      <c r="M547" s="172">
        <v>0</v>
      </c>
      <c r="N547" s="172">
        <v>0</v>
      </c>
      <c r="O547" s="172">
        <v>0</v>
      </c>
      <c r="P547" s="172">
        <v>0</v>
      </c>
      <c r="Q547" s="172">
        <f t="shared" si="8"/>
        <v>0</v>
      </c>
      <c r="S547" s="159"/>
      <c r="T547" s="159"/>
      <c r="U547" s="159"/>
      <c r="V547" s="159"/>
      <c r="W547" s="159"/>
      <c r="X547" s="159"/>
      <c r="Y547" s="159"/>
      <c r="Z547" s="159"/>
      <c r="AA547" s="159"/>
      <c r="AB547" s="159"/>
      <c r="AC547" s="159"/>
      <c r="AD547" s="159"/>
      <c r="AE547" s="159"/>
    </row>
    <row r="548" spans="1:31" s="67" customFormat="1" x14ac:dyDescent="0.25">
      <c r="A548" s="159"/>
      <c r="B548" s="159" t="s">
        <v>804</v>
      </c>
      <c r="C548" s="173">
        <v>7000000</v>
      </c>
      <c r="D548" s="173">
        <v>0</v>
      </c>
      <c r="E548" s="173">
        <v>0</v>
      </c>
      <c r="F548" s="173">
        <v>0</v>
      </c>
      <c r="G548" s="173">
        <v>0</v>
      </c>
      <c r="H548" s="173">
        <v>0</v>
      </c>
      <c r="I548" s="173">
        <v>0</v>
      </c>
      <c r="J548" s="173">
        <v>0</v>
      </c>
      <c r="K548" s="173">
        <v>0</v>
      </c>
      <c r="L548" s="173">
        <v>0</v>
      </c>
      <c r="M548" s="173">
        <v>0</v>
      </c>
      <c r="N548" s="173">
        <v>0</v>
      </c>
      <c r="O548" s="173">
        <v>0</v>
      </c>
      <c r="P548" s="173">
        <v>0</v>
      </c>
      <c r="Q548" s="173">
        <f t="shared" si="8"/>
        <v>0</v>
      </c>
      <c r="R548"/>
      <c r="S548" s="159"/>
      <c r="T548" s="159"/>
      <c r="U548" s="159"/>
      <c r="V548" s="159"/>
      <c r="W548" s="159"/>
      <c r="X548" s="159"/>
      <c r="Y548" s="159"/>
      <c r="Z548" s="159"/>
      <c r="AA548" s="159"/>
      <c r="AB548" s="159"/>
      <c r="AC548" s="159"/>
      <c r="AD548" s="159"/>
      <c r="AE548" s="159"/>
    </row>
    <row r="549" spans="1:31" x14ac:dyDescent="0.25">
      <c r="A549" s="171"/>
      <c r="B549" s="171" t="s">
        <v>805</v>
      </c>
      <c r="C549" s="172">
        <v>2791800</v>
      </c>
      <c r="D549" s="172">
        <v>900000</v>
      </c>
      <c r="E549" s="172">
        <v>0</v>
      </c>
      <c r="F549" s="172">
        <v>0</v>
      </c>
      <c r="G549" s="172">
        <v>0</v>
      </c>
      <c r="H549" s="172">
        <v>0</v>
      </c>
      <c r="I549" s="172">
        <v>0</v>
      </c>
      <c r="J549" s="172">
        <v>0</v>
      </c>
      <c r="K549" s="172">
        <v>0</v>
      </c>
      <c r="L549" s="172">
        <v>0</v>
      </c>
      <c r="M549" s="172">
        <v>0</v>
      </c>
      <c r="N549" s="172">
        <v>0</v>
      </c>
      <c r="O549" s="172">
        <v>0</v>
      </c>
      <c r="P549" s="172">
        <v>0</v>
      </c>
      <c r="Q549" s="172">
        <f t="shared" si="8"/>
        <v>0</v>
      </c>
      <c r="S549" s="159"/>
      <c r="T549" s="159"/>
      <c r="U549" s="159"/>
      <c r="V549" s="159"/>
      <c r="W549" s="159"/>
      <c r="X549" s="159"/>
      <c r="Y549" s="159"/>
      <c r="Z549" s="159"/>
      <c r="AA549" s="159"/>
      <c r="AB549" s="159"/>
      <c r="AC549" s="159"/>
      <c r="AD549" s="159"/>
      <c r="AE549" s="159"/>
    </row>
    <row r="550" spans="1:31" s="144" customFormat="1" x14ac:dyDescent="0.25">
      <c r="A550" s="171"/>
      <c r="B550" s="159" t="s">
        <v>806</v>
      </c>
      <c r="C550" s="173">
        <v>2791800</v>
      </c>
      <c r="D550" s="173">
        <v>900000</v>
      </c>
      <c r="E550" s="173">
        <v>0</v>
      </c>
      <c r="F550" s="173">
        <v>0</v>
      </c>
      <c r="G550" s="173">
        <v>0</v>
      </c>
      <c r="H550" s="173">
        <v>0</v>
      </c>
      <c r="I550" s="173">
        <v>0</v>
      </c>
      <c r="J550" s="173">
        <v>0</v>
      </c>
      <c r="K550" s="173">
        <v>0</v>
      </c>
      <c r="L550" s="173">
        <v>0</v>
      </c>
      <c r="M550" s="173">
        <v>0</v>
      </c>
      <c r="N550" s="173">
        <v>0</v>
      </c>
      <c r="O550" s="173">
        <v>0</v>
      </c>
      <c r="P550" s="173">
        <v>0</v>
      </c>
      <c r="Q550" s="173">
        <f t="shared" si="8"/>
        <v>0</v>
      </c>
      <c r="R550"/>
      <c r="S550" s="159"/>
      <c r="T550" s="159"/>
      <c r="U550" s="159"/>
      <c r="V550" s="159"/>
      <c r="W550" s="159"/>
      <c r="X550" s="159"/>
      <c r="Y550" s="159"/>
      <c r="Z550" s="159"/>
      <c r="AA550" s="159"/>
      <c r="AB550" s="159"/>
      <c r="AC550" s="159"/>
      <c r="AD550" s="159"/>
      <c r="AE550" s="159"/>
    </row>
    <row r="551" spans="1:31" s="144" customFormat="1" x14ac:dyDescent="0.25">
      <c r="A551" s="159"/>
      <c r="B551" s="171" t="s">
        <v>807</v>
      </c>
      <c r="C551" s="172">
        <v>1710000</v>
      </c>
      <c r="D551" s="172">
        <v>3329800</v>
      </c>
      <c r="E551" s="172">
        <v>0</v>
      </c>
      <c r="F551" s="172">
        <v>0</v>
      </c>
      <c r="G551" s="172">
        <v>0</v>
      </c>
      <c r="H551" s="172">
        <v>0</v>
      </c>
      <c r="I551" s="172">
        <v>0</v>
      </c>
      <c r="J551" s="172">
        <v>0</v>
      </c>
      <c r="K551" s="172">
        <v>129800</v>
      </c>
      <c r="L551" s="172">
        <v>0</v>
      </c>
      <c r="M551" s="172">
        <v>0</v>
      </c>
      <c r="N551" s="172">
        <v>0</v>
      </c>
      <c r="O551" s="172">
        <v>655279.76</v>
      </c>
      <c r="P551" s="172">
        <v>2544720.2400000002</v>
      </c>
      <c r="Q551" s="172">
        <f t="shared" si="8"/>
        <v>3329800</v>
      </c>
      <c r="R551"/>
      <c r="S551" s="159"/>
      <c r="T551" s="159"/>
      <c r="U551" s="159"/>
      <c r="V551" s="159"/>
      <c r="W551" s="159"/>
      <c r="X551" s="159"/>
      <c r="Y551" s="159"/>
      <c r="Z551" s="159"/>
      <c r="AA551" s="159"/>
      <c r="AB551" s="159"/>
      <c r="AC551" s="159"/>
      <c r="AD551" s="159"/>
      <c r="AE551" s="159"/>
    </row>
    <row r="552" spans="1:31" x14ac:dyDescent="0.25">
      <c r="A552" s="159"/>
      <c r="B552" s="159" t="s">
        <v>808</v>
      </c>
      <c r="C552" s="173">
        <v>1710000</v>
      </c>
      <c r="D552" s="173">
        <v>3329800</v>
      </c>
      <c r="E552" s="173">
        <v>0</v>
      </c>
      <c r="F552" s="173">
        <v>0</v>
      </c>
      <c r="G552" s="173">
        <v>0</v>
      </c>
      <c r="H552" s="173">
        <v>0</v>
      </c>
      <c r="I552" s="173">
        <v>0</v>
      </c>
      <c r="J552" s="173">
        <v>0</v>
      </c>
      <c r="K552" s="173">
        <v>129800</v>
      </c>
      <c r="L552" s="173">
        <v>0</v>
      </c>
      <c r="M552" s="173">
        <v>0</v>
      </c>
      <c r="N552" s="173">
        <v>0</v>
      </c>
      <c r="O552" s="173">
        <v>655279.76</v>
      </c>
      <c r="P552" s="173">
        <v>2544720.2400000002</v>
      </c>
      <c r="Q552" s="173">
        <f t="shared" si="8"/>
        <v>3329800</v>
      </c>
      <c r="S552" s="159"/>
      <c r="T552" s="159"/>
      <c r="U552" s="159"/>
      <c r="V552" s="159"/>
      <c r="W552" s="159"/>
      <c r="X552" s="159"/>
      <c r="Y552" s="159"/>
      <c r="Z552" s="159"/>
      <c r="AA552" s="159"/>
      <c r="AB552" s="159"/>
      <c r="AC552" s="159"/>
      <c r="AD552" s="159"/>
      <c r="AE552" s="159"/>
    </row>
    <row r="553" spans="1:31" x14ac:dyDescent="0.25">
      <c r="A553" s="159"/>
      <c r="B553" s="171" t="s">
        <v>809</v>
      </c>
      <c r="C553" s="172">
        <v>352449737</v>
      </c>
      <c r="D553" s="172">
        <v>649751657.76999998</v>
      </c>
      <c r="E553" s="172">
        <v>0</v>
      </c>
      <c r="F553" s="172">
        <v>0</v>
      </c>
      <c r="G553" s="172">
        <v>15481590.699999999</v>
      </c>
      <c r="H553" s="172">
        <v>39260705.399999999</v>
      </c>
      <c r="I553" s="172">
        <v>10056000</v>
      </c>
      <c r="J553" s="172">
        <v>3022667</v>
      </c>
      <c r="K553" s="172">
        <v>18539577.879999999</v>
      </c>
      <c r="L553" s="172">
        <v>28634176.449999999</v>
      </c>
      <c r="M553" s="172">
        <v>78310186.5</v>
      </c>
      <c r="N553" s="172">
        <v>263658872.5</v>
      </c>
      <c r="O553" s="172">
        <v>65671521.5</v>
      </c>
      <c r="P553" s="172">
        <v>119087262.55</v>
      </c>
      <c r="Q553" s="172">
        <f t="shared" si="8"/>
        <v>641722560.48000002</v>
      </c>
      <c r="S553" s="159"/>
      <c r="T553" s="159"/>
      <c r="U553" s="159"/>
      <c r="V553" s="159"/>
      <c r="W553" s="159"/>
      <c r="X553" s="159"/>
      <c r="Y553" s="159"/>
      <c r="Z553" s="159"/>
      <c r="AA553" s="159"/>
      <c r="AB553" s="159"/>
      <c r="AC553" s="159"/>
      <c r="AD553" s="159"/>
      <c r="AE553" s="159"/>
    </row>
    <row r="554" spans="1:31" x14ac:dyDescent="0.25">
      <c r="A554" s="171"/>
      <c r="B554" s="159" t="s">
        <v>810</v>
      </c>
      <c r="C554" s="173">
        <v>352449737</v>
      </c>
      <c r="D554" s="173">
        <v>649751657.76999998</v>
      </c>
      <c r="E554" s="173">
        <v>0</v>
      </c>
      <c r="F554" s="173">
        <v>0</v>
      </c>
      <c r="G554" s="173">
        <v>15481590.699999999</v>
      </c>
      <c r="H554" s="173">
        <v>39260705.399999999</v>
      </c>
      <c r="I554" s="173">
        <v>10056000</v>
      </c>
      <c r="J554" s="173">
        <v>3022667</v>
      </c>
      <c r="K554" s="173">
        <v>18539577.879999999</v>
      </c>
      <c r="L554" s="173">
        <v>28634176.449999999</v>
      </c>
      <c r="M554" s="173">
        <v>78310186.5</v>
      </c>
      <c r="N554" s="173">
        <v>263658872.5</v>
      </c>
      <c r="O554" s="173">
        <v>65671521.5</v>
      </c>
      <c r="P554" s="173">
        <v>119087262.55</v>
      </c>
      <c r="Q554" s="173">
        <f t="shared" si="8"/>
        <v>641722560.48000002</v>
      </c>
      <c r="S554" s="159"/>
      <c r="T554" s="159"/>
      <c r="U554" s="159"/>
      <c r="V554" s="159"/>
      <c r="W554" s="159"/>
      <c r="X554" s="159"/>
      <c r="Y554" s="159"/>
      <c r="Z554" s="159"/>
      <c r="AA554" s="159"/>
      <c r="AB554" s="159"/>
      <c r="AC554" s="159"/>
      <c r="AD554" s="159"/>
      <c r="AE554" s="159"/>
    </row>
    <row r="555" spans="1:31" s="144" customFormat="1" x14ac:dyDescent="0.25">
      <c r="A555" s="159"/>
      <c r="B555" s="171" t="s">
        <v>188</v>
      </c>
      <c r="C555" s="172">
        <v>2132825457</v>
      </c>
      <c r="D555" s="172">
        <v>1057418199.4300001</v>
      </c>
      <c r="E555" s="172">
        <v>11363393.57</v>
      </c>
      <c r="F555" s="172">
        <v>13458774.01</v>
      </c>
      <c r="G555" s="172">
        <v>22947713.140000001</v>
      </c>
      <c r="H555" s="172">
        <v>19143090.260000002</v>
      </c>
      <c r="I555" s="172">
        <v>17976893.960000001</v>
      </c>
      <c r="J555" s="172">
        <v>323801181.75999999</v>
      </c>
      <c r="K555" s="172">
        <v>19108904.149999999</v>
      </c>
      <c r="L555" s="172">
        <v>25919216.050000001</v>
      </c>
      <c r="M555" s="172">
        <v>17829529.399999999</v>
      </c>
      <c r="N555" s="172">
        <v>129907668.36</v>
      </c>
      <c r="O555" s="172">
        <v>33745653.399999999</v>
      </c>
      <c r="P555" s="172">
        <v>323691762.94999999</v>
      </c>
      <c r="Q555" s="172">
        <f t="shared" si="8"/>
        <v>958893781.00999999</v>
      </c>
      <c r="R555"/>
      <c r="S555" s="159"/>
      <c r="T555" s="159"/>
      <c r="U555" s="159"/>
      <c r="V555" s="159"/>
      <c r="W555" s="159"/>
      <c r="X555" s="159"/>
      <c r="Y555" s="159"/>
      <c r="Z555" s="159"/>
      <c r="AA555" s="159"/>
      <c r="AB555" s="159"/>
      <c r="AC555" s="159"/>
      <c r="AD555" s="159"/>
      <c r="AE555" s="159"/>
    </row>
    <row r="556" spans="1:31" x14ac:dyDescent="0.25">
      <c r="A556" s="159"/>
      <c r="B556" s="171" t="s">
        <v>811</v>
      </c>
      <c r="C556" s="172">
        <v>21193968</v>
      </c>
      <c r="D556" s="172">
        <v>0</v>
      </c>
      <c r="E556" s="172">
        <v>0</v>
      </c>
      <c r="F556" s="172">
        <v>0</v>
      </c>
      <c r="G556" s="172">
        <v>0</v>
      </c>
      <c r="H556" s="172">
        <v>0</v>
      </c>
      <c r="I556" s="172">
        <v>0</v>
      </c>
      <c r="J556" s="172">
        <v>0</v>
      </c>
      <c r="K556" s="172">
        <v>0</v>
      </c>
      <c r="L556" s="172">
        <v>0</v>
      </c>
      <c r="M556" s="172">
        <v>0</v>
      </c>
      <c r="N556" s="172">
        <v>0</v>
      </c>
      <c r="O556" s="172">
        <v>0</v>
      </c>
      <c r="P556" s="172">
        <v>0</v>
      </c>
      <c r="Q556" s="172">
        <f t="shared" si="8"/>
        <v>0</v>
      </c>
      <c r="S556" s="159"/>
      <c r="T556" s="159"/>
      <c r="U556" s="159"/>
      <c r="V556" s="159"/>
      <c r="W556" s="159"/>
      <c r="X556" s="159"/>
      <c r="Y556" s="159"/>
      <c r="Z556" s="159"/>
      <c r="AA556" s="159"/>
      <c r="AB556" s="159"/>
      <c r="AC556" s="159"/>
      <c r="AD556" s="159"/>
      <c r="AE556" s="159"/>
    </row>
    <row r="557" spans="1:31" x14ac:dyDescent="0.25">
      <c r="A557" s="171"/>
      <c r="B557" s="159" t="s">
        <v>812</v>
      </c>
      <c r="C557" s="173">
        <v>21193968</v>
      </c>
      <c r="D557" s="173">
        <v>0</v>
      </c>
      <c r="E557" s="173">
        <v>0</v>
      </c>
      <c r="F557" s="173">
        <v>0</v>
      </c>
      <c r="G557" s="173">
        <v>0</v>
      </c>
      <c r="H557" s="173">
        <v>0</v>
      </c>
      <c r="I557" s="173">
        <v>0</v>
      </c>
      <c r="J557" s="173">
        <v>0</v>
      </c>
      <c r="K557" s="173">
        <v>0</v>
      </c>
      <c r="L557" s="173">
        <v>0</v>
      </c>
      <c r="M557" s="173">
        <v>0</v>
      </c>
      <c r="N557" s="173">
        <v>0</v>
      </c>
      <c r="O557" s="173">
        <v>0</v>
      </c>
      <c r="P557" s="173">
        <v>0</v>
      </c>
      <c r="Q557" s="173">
        <f t="shared" si="8"/>
        <v>0</v>
      </c>
      <c r="S557" s="159"/>
      <c r="T557" s="159"/>
      <c r="U557" s="159"/>
      <c r="V557" s="159"/>
      <c r="W557" s="159"/>
      <c r="X557" s="159"/>
      <c r="Y557" s="159"/>
      <c r="Z557" s="159"/>
      <c r="AA557" s="159"/>
      <c r="AB557" s="159"/>
      <c r="AC557" s="159"/>
      <c r="AD557" s="159"/>
      <c r="AE557" s="159"/>
    </row>
    <row r="558" spans="1:31" s="144" customFormat="1" x14ac:dyDescent="0.25">
      <c r="A558" s="159"/>
      <c r="B558" s="171" t="s">
        <v>813</v>
      </c>
      <c r="C558" s="173">
        <v>0</v>
      </c>
      <c r="D558" s="173">
        <v>120000</v>
      </c>
      <c r="E558" s="173">
        <v>0</v>
      </c>
      <c r="F558" s="173">
        <v>0</v>
      </c>
      <c r="G558" s="173">
        <v>0</v>
      </c>
      <c r="H558" s="173">
        <v>0</v>
      </c>
      <c r="I558" s="173">
        <v>0</v>
      </c>
      <c r="J558" s="173">
        <v>120000</v>
      </c>
      <c r="K558" s="173">
        <v>0</v>
      </c>
      <c r="L558" s="173">
        <v>0</v>
      </c>
      <c r="M558" s="173">
        <v>0</v>
      </c>
      <c r="N558" s="173">
        <v>0</v>
      </c>
      <c r="O558" s="173">
        <v>0</v>
      </c>
      <c r="P558" s="173">
        <v>0</v>
      </c>
      <c r="Q558" s="173">
        <f t="shared" si="8"/>
        <v>120000</v>
      </c>
      <c r="R558"/>
      <c r="S558" s="159"/>
      <c r="T558" s="159"/>
      <c r="U558" s="159"/>
      <c r="V558" s="159"/>
      <c r="W558" s="159"/>
      <c r="X558" s="159"/>
      <c r="Y558" s="159"/>
      <c r="Z558" s="159"/>
      <c r="AA558" s="159"/>
      <c r="AB558" s="159"/>
      <c r="AC558" s="159"/>
      <c r="AD558" s="159"/>
      <c r="AE558" s="159"/>
    </row>
    <row r="559" spans="1:31" x14ac:dyDescent="0.25">
      <c r="A559" s="171"/>
      <c r="B559" s="159" t="s">
        <v>814</v>
      </c>
      <c r="C559" s="173">
        <v>0</v>
      </c>
      <c r="D559" s="173">
        <v>120000</v>
      </c>
      <c r="E559" s="173">
        <v>0</v>
      </c>
      <c r="F559" s="173">
        <v>0</v>
      </c>
      <c r="G559" s="173">
        <v>0</v>
      </c>
      <c r="H559" s="173">
        <v>0</v>
      </c>
      <c r="I559" s="173">
        <v>0</v>
      </c>
      <c r="J559" s="173">
        <v>120000</v>
      </c>
      <c r="K559" s="173">
        <v>0</v>
      </c>
      <c r="L559" s="173">
        <v>0</v>
      </c>
      <c r="M559" s="173">
        <v>0</v>
      </c>
      <c r="N559" s="173">
        <v>0</v>
      </c>
      <c r="O559" s="173">
        <v>0</v>
      </c>
      <c r="P559" s="173">
        <v>0</v>
      </c>
      <c r="Q559" s="173">
        <f t="shared" si="8"/>
        <v>120000</v>
      </c>
      <c r="S559" s="159"/>
      <c r="T559" s="159"/>
      <c r="U559" s="159"/>
      <c r="V559" s="159"/>
      <c r="W559" s="159"/>
      <c r="X559" s="159"/>
      <c r="Y559" s="159"/>
      <c r="Z559" s="159"/>
      <c r="AA559" s="159"/>
      <c r="AB559" s="159"/>
      <c r="AC559" s="159"/>
      <c r="AD559" s="159"/>
      <c r="AE559" s="159"/>
    </row>
    <row r="560" spans="1:31" s="144" customFormat="1" x14ac:dyDescent="0.25">
      <c r="A560" s="159"/>
      <c r="B560" s="171" t="s">
        <v>815</v>
      </c>
      <c r="C560" s="172">
        <v>1127015309</v>
      </c>
      <c r="D560" s="172">
        <v>792288987.1500001</v>
      </c>
      <c r="E560" s="172">
        <v>11051340.41</v>
      </c>
      <c r="F560" s="172">
        <v>11677758.35</v>
      </c>
      <c r="G560" s="172">
        <v>17591318.199999999</v>
      </c>
      <c r="H560" s="172">
        <v>15285642.199999999</v>
      </c>
      <c r="I560" s="172">
        <v>12046889.210000001</v>
      </c>
      <c r="J560" s="172">
        <v>6952589.3700000001</v>
      </c>
      <c r="K560" s="172">
        <v>12570413.02</v>
      </c>
      <c r="L560" s="172">
        <v>7336180.75</v>
      </c>
      <c r="M560" s="172">
        <v>14092451.32</v>
      </c>
      <c r="N560" s="172">
        <v>120363896.23999999</v>
      </c>
      <c r="O560" s="172">
        <v>19251585.739999998</v>
      </c>
      <c r="P560" s="172">
        <v>156438727.66</v>
      </c>
      <c r="Q560" s="172">
        <f t="shared" si="8"/>
        <v>404658792.47000003</v>
      </c>
      <c r="R560"/>
      <c r="S560" s="159"/>
      <c r="T560" s="159"/>
      <c r="U560" s="159"/>
      <c r="V560" s="159"/>
      <c r="W560" s="159"/>
      <c r="X560" s="159"/>
      <c r="Y560" s="159"/>
      <c r="Z560" s="159"/>
      <c r="AA560" s="159"/>
      <c r="AB560" s="159"/>
      <c r="AC560" s="159"/>
      <c r="AD560" s="159"/>
      <c r="AE560" s="159"/>
    </row>
    <row r="561" spans="1:31" x14ac:dyDescent="0.25">
      <c r="A561" s="171"/>
      <c r="B561" s="159" t="s">
        <v>816</v>
      </c>
      <c r="C561" s="173">
        <v>1070817309</v>
      </c>
      <c r="D561" s="173">
        <v>790088862.1500001</v>
      </c>
      <c r="E561" s="173">
        <v>11051340.41</v>
      </c>
      <c r="F561" s="173">
        <v>11677758.35</v>
      </c>
      <c r="G561" s="173">
        <v>17591318.199999999</v>
      </c>
      <c r="H561" s="173">
        <v>15285642.199999999</v>
      </c>
      <c r="I561" s="173">
        <v>11847233.210000001</v>
      </c>
      <c r="J561" s="173">
        <v>6952589.3700000001</v>
      </c>
      <c r="K561" s="173">
        <v>12570413.02</v>
      </c>
      <c r="L561" s="173">
        <v>7336180.75</v>
      </c>
      <c r="M561" s="173">
        <v>14092451.32</v>
      </c>
      <c r="N561" s="173">
        <v>120363896.23999999</v>
      </c>
      <c r="O561" s="173">
        <v>19251585.739999998</v>
      </c>
      <c r="P561" s="173">
        <v>156438727.66</v>
      </c>
      <c r="Q561" s="173">
        <f t="shared" si="8"/>
        <v>404459136.47000003</v>
      </c>
      <c r="S561" s="159"/>
      <c r="T561" s="159"/>
      <c r="U561" s="159"/>
      <c r="V561" s="159"/>
      <c r="W561" s="159"/>
      <c r="X561" s="159"/>
      <c r="Y561" s="159"/>
      <c r="Z561" s="159"/>
      <c r="AA561" s="159"/>
      <c r="AB561" s="159"/>
      <c r="AC561" s="159"/>
      <c r="AD561" s="159"/>
      <c r="AE561" s="159"/>
    </row>
    <row r="562" spans="1:31" s="144" customFormat="1" x14ac:dyDescent="0.25">
      <c r="A562" s="159"/>
      <c r="B562" s="159" t="s">
        <v>817</v>
      </c>
      <c r="C562" s="173">
        <v>56198000</v>
      </c>
      <c r="D562" s="173">
        <v>2200125</v>
      </c>
      <c r="E562" s="173">
        <v>0</v>
      </c>
      <c r="F562" s="173">
        <v>0</v>
      </c>
      <c r="G562" s="173">
        <v>0</v>
      </c>
      <c r="H562" s="173">
        <v>0</v>
      </c>
      <c r="I562" s="173">
        <v>199656</v>
      </c>
      <c r="J562" s="173">
        <v>0</v>
      </c>
      <c r="K562" s="173">
        <v>0</v>
      </c>
      <c r="L562" s="173">
        <v>0</v>
      </c>
      <c r="M562" s="173">
        <v>0</v>
      </c>
      <c r="N562" s="173">
        <v>0</v>
      </c>
      <c r="O562" s="173">
        <v>0</v>
      </c>
      <c r="P562" s="173">
        <v>0</v>
      </c>
      <c r="Q562" s="173">
        <f t="shared" si="8"/>
        <v>199656</v>
      </c>
      <c r="R562"/>
      <c r="S562" s="159"/>
      <c r="T562" s="159"/>
      <c r="U562" s="159"/>
      <c r="V562" s="159"/>
      <c r="W562" s="159"/>
      <c r="X562" s="159"/>
      <c r="Y562" s="159"/>
      <c r="Z562" s="159"/>
      <c r="AA562" s="159"/>
      <c r="AB562" s="159"/>
      <c r="AC562" s="159"/>
      <c r="AD562" s="159"/>
      <c r="AE562" s="159"/>
    </row>
    <row r="563" spans="1:31" x14ac:dyDescent="0.25">
      <c r="A563" s="171"/>
      <c r="B563" s="171" t="s">
        <v>818</v>
      </c>
      <c r="C563" s="172">
        <v>15000</v>
      </c>
      <c r="D563" s="172">
        <v>15000</v>
      </c>
      <c r="E563" s="172">
        <v>0</v>
      </c>
      <c r="F563" s="172">
        <v>0</v>
      </c>
      <c r="G563" s="172">
        <v>0</v>
      </c>
      <c r="H563" s="172">
        <v>0</v>
      </c>
      <c r="I563" s="172">
        <v>0</v>
      </c>
      <c r="J563" s="172">
        <v>0</v>
      </c>
      <c r="K563" s="172">
        <v>0</v>
      </c>
      <c r="L563" s="172">
        <v>0</v>
      </c>
      <c r="M563" s="172">
        <v>0</v>
      </c>
      <c r="N563" s="172">
        <v>0</v>
      </c>
      <c r="O563" s="172">
        <v>0</v>
      </c>
      <c r="P563" s="172">
        <v>0</v>
      </c>
      <c r="Q563" s="172">
        <f t="shared" si="8"/>
        <v>0</v>
      </c>
      <c r="S563" s="159"/>
      <c r="T563" s="159"/>
      <c r="U563" s="159"/>
      <c r="V563" s="159"/>
      <c r="W563" s="159"/>
      <c r="X563" s="159"/>
      <c r="Y563" s="159"/>
      <c r="Z563" s="159"/>
      <c r="AA563" s="159"/>
      <c r="AB563" s="159"/>
      <c r="AC563" s="159"/>
      <c r="AD563" s="159"/>
      <c r="AE563" s="159"/>
    </row>
    <row r="564" spans="1:31" s="144" customFormat="1" x14ac:dyDescent="0.25">
      <c r="A564" s="159"/>
      <c r="B564" s="159" t="s">
        <v>819</v>
      </c>
      <c r="C564" s="173">
        <v>15000</v>
      </c>
      <c r="D564" s="173">
        <v>15000</v>
      </c>
      <c r="E564" s="173">
        <v>0</v>
      </c>
      <c r="F564" s="173">
        <v>0</v>
      </c>
      <c r="G564" s="173">
        <v>0</v>
      </c>
      <c r="H564" s="173">
        <v>0</v>
      </c>
      <c r="I564" s="173">
        <v>0</v>
      </c>
      <c r="J564" s="173">
        <v>0</v>
      </c>
      <c r="K564" s="173">
        <v>0</v>
      </c>
      <c r="L564" s="173">
        <v>0</v>
      </c>
      <c r="M564" s="173">
        <v>0</v>
      </c>
      <c r="N564" s="173">
        <v>0</v>
      </c>
      <c r="O564" s="173">
        <v>0</v>
      </c>
      <c r="P564" s="173">
        <v>0</v>
      </c>
      <c r="Q564" s="173">
        <f t="shared" si="8"/>
        <v>0</v>
      </c>
      <c r="R564"/>
      <c r="S564" s="159"/>
      <c r="T564" s="159"/>
      <c r="U564" s="159"/>
      <c r="V564" s="159"/>
      <c r="W564" s="159"/>
      <c r="X564" s="159"/>
      <c r="Y564" s="159"/>
      <c r="Z564" s="159"/>
      <c r="AA564" s="159"/>
      <c r="AB564" s="159"/>
      <c r="AC564" s="159"/>
      <c r="AD564" s="159"/>
      <c r="AE564" s="159"/>
    </row>
    <row r="565" spans="1:31" x14ac:dyDescent="0.25">
      <c r="A565" s="159"/>
      <c r="B565" s="171" t="s">
        <v>820</v>
      </c>
      <c r="C565" s="172">
        <v>2930000</v>
      </c>
      <c r="D565" s="172">
        <v>0</v>
      </c>
      <c r="E565" s="172">
        <v>0</v>
      </c>
      <c r="F565" s="172">
        <v>0</v>
      </c>
      <c r="G565" s="172">
        <v>0</v>
      </c>
      <c r="H565" s="172">
        <v>0</v>
      </c>
      <c r="I565" s="172">
        <v>0</v>
      </c>
      <c r="J565" s="172">
        <v>0</v>
      </c>
      <c r="K565" s="172">
        <v>0</v>
      </c>
      <c r="L565" s="172">
        <v>0</v>
      </c>
      <c r="M565" s="172">
        <v>0</v>
      </c>
      <c r="N565" s="172">
        <v>0</v>
      </c>
      <c r="O565" s="172">
        <v>0</v>
      </c>
      <c r="P565" s="172">
        <v>0</v>
      </c>
      <c r="Q565" s="172">
        <f t="shared" si="8"/>
        <v>0</v>
      </c>
      <c r="S565" s="159"/>
      <c r="T565" s="159"/>
      <c r="U565" s="159"/>
      <c r="V565" s="159"/>
      <c r="W565" s="159"/>
      <c r="X565" s="159"/>
      <c r="Y565" s="159"/>
      <c r="Z565" s="159"/>
      <c r="AA565" s="159"/>
      <c r="AB565" s="159"/>
      <c r="AC565" s="159"/>
      <c r="AD565" s="159"/>
      <c r="AE565" s="159"/>
    </row>
    <row r="566" spans="1:31" x14ac:dyDescent="0.25">
      <c r="A566" s="159"/>
      <c r="B566" s="159" t="s">
        <v>821</v>
      </c>
      <c r="C566" s="173">
        <v>2930000</v>
      </c>
      <c r="D566" s="173">
        <v>0</v>
      </c>
      <c r="E566" s="173">
        <v>0</v>
      </c>
      <c r="F566" s="173">
        <v>0</v>
      </c>
      <c r="G566" s="173">
        <v>0</v>
      </c>
      <c r="H566" s="173">
        <v>0</v>
      </c>
      <c r="I566" s="173">
        <v>0</v>
      </c>
      <c r="J566" s="173">
        <v>0</v>
      </c>
      <c r="K566" s="173">
        <v>0</v>
      </c>
      <c r="L566" s="173">
        <v>0</v>
      </c>
      <c r="M566" s="173">
        <v>0</v>
      </c>
      <c r="N566" s="173">
        <v>0</v>
      </c>
      <c r="O566" s="173">
        <v>0</v>
      </c>
      <c r="P566" s="173">
        <v>0</v>
      </c>
      <c r="Q566" s="173">
        <f t="shared" si="8"/>
        <v>0</v>
      </c>
      <c r="S566" s="159"/>
      <c r="T566" s="159"/>
      <c r="U566" s="159"/>
      <c r="V566" s="159"/>
      <c r="W566" s="159"/>
      <c r="X566" s="159"/>
      <c r="Y566" s="159"/>
      <c r="Z566" s="159"/>
      <c r="AA566" s="159"/>
      <c r="AB566" s="159"/>
      <c r="AC566" s="159"/>
      <c r="AD566" s="159"/>
      <c r="AE566" s="159"/>
    </row>
    <row r="567" spans="1:31" x14ac:dyDescent="0.25">
      <c r="A567" s="171"/>
      <c r="B567" s="171" t="s">
        <v>822</v>
      </c>
      <c r="C567" s="172">
        <v>100000</v>
      </c>
      <c r="D567" s="172">
        <v>0</v>
      </c>
      <c r="E567" s="172">
        <v>0</v>
      </c>
      <c r="F567" s="172">
        <v>0</v>
      </c>
      <c r="G567" s="172">
        <v>0</v>
      </c>
      <c r="H567" s="172">
        <v>0</v>
      </c>
      <c r="I567" s="172">
        <v>0</v>
      </c>
      <c r="J567" s="172">
        <v>0</v>
      </c>
      <c r="K567" s="172">
        <v>0</v>
      </c>
      <c r="L567" s="172">
        <v>0</v>
      </c>
      <c r="M567" s="172">
        <v>0</v>
      </c>
      <c r="N567" s="172">
        <v>0</v>
      </c>
      <c r="O567" s="172">
        <v>0</v>
      </c>
      <c r="P567" s="172">
        <v>0</v>
      </c>
      <c r="Q567" s="172">
        <f t="shared" si="8"/>
        <v>0</v>
      </c>
      <c r="S567" s="159"/>
      <c r="T567" s="159"/>
      <c r="U567" s="159"/>
      <c r="V567" s="159"/>
      <c r="W567" s="159"/>
      <c r="X567" s="159"/>
      <c r="Y567" s="159"/>
      <c r="Z567" s="159"/>
      <c r="AA567" s="159"/>
      <c r="AB567" s="159"/>
      <c r="AC567" s="159"/>
      <c r="AD567" s="159"/>
      <c r="AE567" s="159"/>
    </row>
    <row r="568" spans="1:31" s="144" customFormat="1" x14ac:dyDescent="0.25">
      <c r="A568" s="159"/>
      <c r="B568" s="159" t="s">
        <v>823</v>
      </c>
      <c r="C568" s="173">
        <v>100000</v>
      </c>
      <c r="D568" s="173">
        <v>0</v>
      </c>
      <c r="E568" s="173">
        <v>0</v>
      </c>
      <c r="F568" s="173">
        <v>0</v>
      </c>
      <c r="G568" s="173">
        <v>0</v>
      </c>
      <c r="H568" s="173">
        <v>0</v>
      </c>
      <c r="I568" s="173">
        <v>0</v>
      </c>
      <c r="J568" s="173">
        <v>0</v>
      </c>
      <c r="K568" s="173">
        <v>0</v>
      </c>
      <c r="L568" s="173">
        <v>0</v>
      </c>
      <c r="M568" s="173">
        <v>0</v>
      </c>
      <c r="N568" s="173">
        <v>0</v>
      </c>
      <c r="O568" s="173">
        <v>0</v>
      </c>
      <c r="P568" s="173">
        <v>0</v>
      </c>
      <c r="Q568" s="173">
        <f t="shared" si="8"/>
        <v>0</v>
      </c>
      <c r="R568"/>
      <c r="S568" s="159"/>
      <c r="T568" s="159"/>
      <c r="U568" s="159"/>
      <c r="V568" s="159"/>
      <c r="W568" s="159"/>
      <c r="X568" s="159"/>
      <c r="Y568" s="159"/>
      <c r="Z568" s="159"/>
      <c r="AA568" s="159"/>
      <c r="AB568" s="159"/>
      <c r="AC568" s="159"/>
      <c r="AD568" s="159"/>
      <c r="AE568" s="159"/>
    </row>
    <row r="569" spans="1:31" x14ac:dyDescent="0.25">
      <c r="A569" s="171"/>
      <c r="B569" s="171" t="s">
        <v>824</v>
      </c>
      <c r="C569" s="172">
        <v>981046180</v>
      </c>
      <c r="D569" s="172">
        <v>264994212.28000003</v>
      </c>
      <c r="E569" s="172">
        <v>312053.15999999997</v>
      </c>
      <c r="F569" s="172">
        <v>1781015.66</v>
      </c>
      <c r="G569" s="172">
        <v>5356394.9400000004</v>
      </c>
      <c r="H569" s="172">
        <v>3857448.06</v>
      </c>
      <c r="I569" s="172">
        <v>5930004.75</v>
      </c>
      <c r="J569" s="172">
        <v>316728592.38999999</v>
      </c>
      <c r="K569" s="172">
        <v>6538491.1299999999</v>
      </c>
      <c r="L569" s="172">
        <v>18583035.300000001</v>
      </c>
      <c r="M569" s="172">
        <v>3737078.08</v>
      </c>
      <c r="N569" s="172">
        <v>9543772.1199999992</v>
      </c>
      <c r="O569" s="172">
        <v>14494067.66</v>
      </c>
      <c r="P569" s="172">
        <v>167253035.28999999</v>
      </c>
      <c r="Q569" s="172">
        <f t="shared" si="8"/>
        <v>554114988.53999996</v>
      </c>
      <c r="S569" s="159"/>
      <c r="T569" s="159"/>
      <c r="U569" s="159"/>
      <c r="V569" s="159"/>
      <c r="W569" s="159"/>
      <c r="X569" s="159"/>
      <c r="Y569" s="159"/>
      <c r="Z569" s="159"/>
      <c r="AA569" s="159"/>
      <c r="AB569" s="159"/>
      <c r="AC569" s="159"/>
      <c r="AD569" s="159"/>
      <c r="AE569" s="159"/>
    </row>
    <row r="570" spans="1:31" s="67" customFormat="1" x14ac:dyDescent="0.25">
      <c r="A570" s="171"/>
      <c r="B570" s="159" t="s">
        <v>825</v>
      </c>
      <c r="C570" s="173">
        <v>923245810</v>
      </c>
      <c r="D570" s="173">
        <v>264794212.28000003</v>
      </c>
      <c r="E570" s="173">
        <v>312053.15999999997</v>
      </c>
      <c r="F570" s="173">
        <v>1781015.66</v>
      </c>
      <c r="G570" s="173">
        <v>5356394.9400000004</v>
      </c>
      <c r="H570" s="173">
        <v>3857448.06</v>
      </c>
      <c r="I570" s="173">
        <v>5930004.75</v>
      </c>
      <c r="J570" s="173">
        <v>316728592.38999999</v>
      </c>
      <c r="K570" s="173">
        <v>6538491.1299999999</v>
      </c>
      <c r="L570" s="173">
        <v>18583035.300000001</v>
      </c>
      <c r="M570" s="173">
        <v>3737078.08</v>
      </c>
      <c r="N570" s="173">
        <v>9543772.1199999992</v>
      </c>
      <c r="O570" s="173">
        <v>14494067.66</v>
      </c>
      <c r="P570" s="173">
        <v>167253035.28999999</v>
      </c>
      <c r="Q570" s="173">
        <f t="shared" si="8"/>
        <v>554114988.53999996</v>
      </c>
      <c r="R570"/>
      <c r="S570" s="159"/>
      <c r="T570" s="159"/>
      <c r="U570" s="159"/>
      <c r="V570" s="159"/>
      <c r="W570" s="159"/>
      <c r="X570" s="159"/>
      <c r="Y570" s="159"/>
      <c r="Z570" s="159"/>
      <c r="AA570" s="159"/>
      <c r="AB570" s="159"/>
      <c r="AC570" s="159"/>
      <c r="AD570" s="159"/>
      <c r="AE570" s="159"/>
    </row>
    <row r="571" spans="1:31" s="67" customFormat="1" x14ac:dyDescent="0.25">
      <c r="A571" s="159"/>
      <c r="B571" s="159" t="s">
        <v>826</v>
      </c>
      <c r="C571" s="173">
        <v>57300370</v>
      </c>
      <c r="D571" s="173">
        <v>200000</v>
      </c>
      <c r="E571" s="173">
        <v>0</v>
      </c>
      <c r="F571" s="173">
        <v>0</v>
      </c>
      <c r="G571" s="173">
        <v>0</v>
      </c>
      <c r="H571" s="173">
        <v>0</v>
      </c>
      <c r="I571" s="173">
        <v>0</v>
      </c>
      <c r="J571" s="173">
        <v>0</v>
      </c>
      <c r="K571" s="173">
        <v>0</v>
      </c>
      <c r="L571" s="173">
        <v>0</v>
      </c>
      <c r="M571" s="173">
        <v>0</v>
      </c>
      <c r="N571" s="173">
        <v>0</v>
      </c>
      <c r="O571" s="173">
        <v>0</v>
      </c>
      <c r="P571" s="173">
        <v>0</v>
      </c>
      <c r="Q571" s="173">
        <f t="shared" si="8"/>
        <v>0</v>
      </c>
      <c r="R571"/>
      <c r="S571" s="159"/>
      <c r="T571" s="159"/>
      <c r="U571" s="159"/>
      <c r="V571" s="159"/>
      <c r="W571" s="159"/>
      <c r="X571" s="159"/>
      <c r="Y571" s="159"/>
      <c r="Z571" s="159"/>
      <c r="AA571" s="159"/>
      <c r="AB571" s="159"/>
      <c r="AC571" s="159"/>
      <c r="AD571" s="159"/>
      <c r="AE571" s="159"/>
    </row>
    <row r="572" spans="1:31" x14ac:dyDescent="0.25">
      <c r="A572" s="171"/>
      <c r="B572" s="159" t="s">
        <v>827</v>
      </c>
      <c r="C572" s="173">
        <v>500000</v>
      </c>
      <c r="D572" s="173">
        <v>0</v>
      </c>
      <c r="E572" s="173">
        <v>0</v>
      </c>
      <c r="F572" s="173">
        <v>0</v>
      </c>
      <c r="G572" s="173">
        <v>0</v>
      </c>
      <c r="H572" s="173">
        <v>0</v>
      </c>
      <c r="I572" s="173">
        <v>0</v>
      </c>
      <c r="J572" s="173">
        <v>0</v>
      </c>
      <c r="K572" s="173">
        <v>0</v>
      </c>
      <c r="L572" s="173">
        <v>0</v>
      </c>
      <c r="M572" s="173">
        <v>0</v>
      </c>
      <c r="N572" s="173">
        <v>0</v>
      </c>
      <c r="O572" s="173">
        <v>0</v>
      </c>
      <c r="P572" s="173">
        <v>0</v>
      </c>
      <c r="Q572" s="173">
        <f t="shared" si="8"/>
        <v>0</v>
      </c>
      <c r="S572" s="159"/>
      <c r="T572" s="159"/>
      <c r="U572" s="159"/>
      <c r="V572" s="159"/>
      <c r="W572" s="159"/>
      <c r="X572" s="159"/>
      <c r="Y572" s="159"/>
      <c r="Z572" s="159"/>
      <c r="AA572" s="159"/>
      <c r="AB572" s="159"/>
      <c r="AC572" s="159"/>
      <c r="AD572" s="159"/>
      <c r="AE572" s="159"/>
    </row>
    <row r="573" spans="1:31" s="67" customFormat="1" x14ac:dyDescent="0.25">
      <c r="A573" s="159"/>
      <c r="B573" s="171" t="s">
        <v>828</v>
      </c>
      <c r="C573" s="172">
        <v>525000</v>
      </c>
      <c r="D573" s="172">
        <v>0</v>
      </c>
      <c r="E573" s="172">
        <v>0</v>
      </c>
      <c r="F573" s="172">
        <v>0</v>
      </c>
      <c r="G573" s="172">
        <v>0</v>
      </c>
      <c r="H573" s="172">
        <v>0</v>
      </c>
      <c r="I573" s="172">
        <v>0</v>
      </c>
      <c r="J573" s="172">
        <v>0</v>
      </c>
      <c r="K573" s="172">
        <v>0</v>
      </c>
      <c r="L573" s="172">
        <v>0</v>
      </c>
      <c r="M573" s="172">
        <v>0</v>
      </c>
      <c r="N573" s="172">
        <v>0</v>
      </c>
      <c r="O573" s="172">
        <v>0</v>
      </c>
      <c r="P573" s="172">
        <v>0</v>
      </c>
      <c r="Q573" s="172">
        <f t="shared" si="8"/>
        <v>0</v>
      </c>
      <c r="R573"/>
      <c r="S573" s="159"/>
      <c r="T573" s="159"/>
      <c r="U573" s="159"/>
      <c r="V573" s="159"/>
      <c r="W573" s="159"/>
      <c r="X573" s="159"/>
      <c r="Y573" s="159"/>
      <c r="Z573" s="159"/>
      <c r="AA573" s="159"/>
      <c r="AB573" s="159"/>
      <c r="AC573" s="159"/>
      <c r="AD573" s="159"/>
      <c r="AE573" s="159"/>
    </row>
    <row r="574" spans="1:31" x14ac:dyDescent="0.25">
      <c r="A574" s="171"/>
      <c r="B574" s="159" t="s">
        <v>829</v>
      </c>
      <c r="C574" s="173">
        <v>525000</v>
      </c>
      <c r="D574" s="173">
        <v>0</v>
      </c>
      <c r="E574" s="173">
        <v>0</v>
      </c>
      <c r="F574" s="173">
        <v>0</v>
      </c>
      <c r="G574" s="173">
        <v>0</v>
      </c>
      <c r="H574" s="173">
        <v>0</v>
      </c>
      <c r="I574" s="173">
        <v>0</v>
      </c>
      <c r="J574" s="173">
        <v>0</v>
      </c>
      <c r="K574" s="173">
        <v>0</v>
      </c>
      <c r="L574" s="173">
        <v>0</v>
      </c>
      <c r="M574" s="173">
        <v>0</v>
      </c>
      <c r="N574" s="173">
        <v>0</v>
      </c>
      <c r="O574" s="173">
        <v>0</v>
      </c>
      <c r="P574" s="173">
        <v>0</v>
      </c>
      <c r="Q574" s="173">
        <f t="shared" si="8"/>
        <v>0</v>
      </c>
      <c r="S574" s="159"/>
      <c r="T574" s="159"/>
      <c r="U574" s="159"/>
      <c r="V574" s="159"/>
      <c r="W574" s="159"/>
      <c r="X574" s="159"/>
      <c r="Y574" s="159"/>
      <c r="Z574" s="159"/>
      <c r="AA574" s="159"/>
      <c r="AB574" s="159"/>
      <c r="AC574" s="159"/>
      <c r="AD574" s="159"/>
      <c r="AE574" s="159"/>
    </row>
    <row r="575" spans="1:31" s="67" customFormat="1" x14ac:dyDescent="0.25">
      <c r="A575" s="159"/>
      <c r="B575" s="171" t="s">
        <v>189</v>
      </c>
      <c r="C575" s="172">
        <v>432355962</v>
      </c>
      <c r="D575" s="172">
        <v>1349881758.8899999</v>
      </c>
      <c r="E575" s="172">
        <v>4068</v>
      </c>
      <c r="F575" s="172">
        <v>4068</v>
      </c>
      <c r="G575" s="172">
        <v>45848648.630000003</v>
      </c>
      <c r="H575" s="172">
        <v>2154432.5699999998</v>
      </c>
      <c r="I575" s="172">
        <v>16646002.800000001</v>
      </c>
      <c r="J575" s="172">
        <v>24028557</v>
      </c>
      <c r="K575" s="172">
        <v>113964967.34999999</v>
      </c>
      <c r="L575" s="172">
        <v>60755451.020000003</v>
      </c>
      <c r="M575" s="172">
        <v>47190399.659999996</v>
      </c>
      <c r="N575" s="172">
        <v>13897759.17</v>
      </c>
      <c r="O575" s="172">
        <v>390960301.93000001</v>
      </c>
      <c r="P575" s="172">
        <v>602123283.91999996</v>
      </c>
      <c r="Q575" s="172">
        <f t="shared" si="8"/>
        <v>1317577940.05</v>
      </c>
      <c r="R575"/>
      <c r="S575" s="159"/>
      <c r="T575" s="159"/>
      <c r="U575" s="159"/>
      <c r="V575" s="159"/>
      <c r="W575" s="159"/>
      <c r="X575" s="159"/>
      <c r="Y575" s="159"/>
      <c r="Z575" s="159"/>
      <c r="AA575" s="159"/>
      <c r="AB575" s="159"/>
      <c r="AC575" s="159"/>
      <c r="AD575" s="159"/>
      <c r="AE575" s="159"/>
    </row>
    <row r="576" spans="1:31" x14ac:dyDescent="0.25">
      <c r="A576" s="159"/>
      <c r="B576" s="171" t="s">
        <v>830</v>
      </c>
      <c r="C576" s="172">
        <v>28703693</v>
      </c>
      <c r="D576" s="172">
        <v>3693</v>
      </c>
      <c r="E576" s="172">
        <v>0</v>
      </c>
      <c r="F576" s="172">
        <v>0</v>
      </c>
      <c r="G576" s="172">
        <v>0</v>
      </c>
      <c r="H576" s="172">
        <v>0</v>
      </c>
      <c r="I576" s="172">
        <v>0</v>
      </c>
      <c r="J576" s="172">
        <v>0</v>
      </c>
      <c r="K576" s="172">
        <v>0</v>
      </c>
      <c r="L576" s="172">
        <v>0</v>
      </c>
      <c r="M576" s="172">
        <v>0</v>
      </c>
      <c r="N576" s="172">
        <v>0</v>
      </c>
      <c r="O576" s="172">
        <v>0</v>
      </c>
      <c r="P576" s="172">
        <v>0</v>
      </c>
      <c r="Q576" s="172">
        <f t="shared" si="8"/>
        <v>0</v>
      </c>
      <c r="S576" s="159"/>
      <c r="T576" s="159"/>
      <c r="U576" s="159"/>
      <c r="V576" s="159"/>
      <c r="W576" s="159"/>
      <c r="X576" s="159"/>
      <c r="Y576" s="159"/>
      <c r="Z576" s="159"/>
      <c r="AA576" s="159"/>
      <c r="AB576" s="159"/>
      <c r="AC576" s="159"/>
      <c r="AD576" s="159"/>
      <c r="AE576" s="159"/>
    </row>
    <row r="577" spans="1:31" x14ac:dyDescent="0.25">
      <c r="A577" s="171"/>
      <c r="B577" s="159" t="s">
        <v>831</v>
      </c>
      <c r="C577" s="173">
        <v>28703693</v>
      </c>
      <c r="D577" s="173">
        <v>3693</v>
      </c>
      <c r="E577" s="173">
        <v>0</v>
      </c>
      <c r="F577" s="173">
        <v>0</v>
      </c>
      <c r="G577" s="173">
        <v>0</v>
      </c>
      <c r="H577" s="173">
        <v>0</v>
      </c>
      <c r="I577" s="173">
        <v>0</v>
      </c>
      <c r="J577" s="173">
        <v>0</v>
      </c>
      <c r="K577" s="173">
        <v>0</v>
      </c>
      <c r="L577" s="173">
        <v>0</v>
      </c>
      <c r="M577" s="173">
        <v>0</v>
      </c>
      <c r="N577" s="173">
        <v>0</v>
      </c>
      <c r="O577" s="173">
        <v>0</v>
      </c>
      <c r="P577" s="173">
        <v>0</v>
      </c>
      <c r="Q577" s="173">
        <f t="shared" si="8"/>
        <v>0</v>
      </c>
      <c r="S577" s="159"/>
      <c r="T577" s="159"/>
      <c r="U577" s="159"/>
      <c r="V577" s="159"/>
      <c r="W577" s="159"/>
      <c r="X577" s="159"/>
      <c r="Y577" s="159"/>
      <c r="Z577" s="159"/>
      <c r="AA577" s="159"/>
      <c r="AB577" s="159"/>
      <c r="AC577" s="159"/>
      <c r="AD577" s="159"/>
      <c r="AE577" s="159"/>
    </row>
    <row r="578" spans="1:31" s="67" customFormat="1" x14ac:dyDescent="0.25">
      <c r="A578" s="159"/>
      <c r="B578" s="171" t="s">
        <v>832</v>
      </c>
      <c r="C578" s="172">
        <v>158681586</v>
      </c>
      <c r="D578" s="172">
        <v>387192696.25</v>
      </c>
      <c r="E578" s="172">
        <v>4068</v>
      </c>
      <c r="F578" s="172">
        <v>4068</v>
      </c>
      <c r="G578" s="172">
        <v>4068</v>
      </c>
      <c r="H578" s="172">
        <v>4068</v>
      </c>
      <c r="I578" s="172">
        <v>4068</v>
      </c>
      <c r="J578" s="172">
        <v>4068</v>
      </c>
      <c r="K578" s="172">
        <v>38595104.049999997</v>
      </c>
      <c r="L578" s="172">
        <v>4068</v>
      </c>
      <c r="M578" s="172">
        <v>4068</v>
      </c>
      <c r="N578" s="172">
        <v>4068</v>
      </c>
      <c r="O578" s="172">
        <v>4068</v>
      </c>
      <c r="P578" s="172">
        <v>348456913</v>
      </c>
      <c r="Q578" s="172">
        <f t="shared" si="8"/>
        <v>387092697.05000001</v>
      </c>
      <c r="R578"/>
      <c r="S578" s="159"/>
      <c r="T578" s="159"/>
      <c r="U578" s="159"/>
      <c r="V578" s="159"/>
      <c r="W578" s="159"/>
      <c r="X578" s="159"/>
      <c r="Y578" s="159"/>
      <c r="Z578" s="159"/>
      <c r="AA578" s="159"/>
      <c r="AB578" s="159"/>
      <c r="AC578" s="159"/>
      <c r="AD578" s="159"/>
      <c r="AE578" s="159"/>
    </row>
    <row r="579" spans="1:31" x14ac:dyDescent="0.25">
      <c r="A579" s="159"/>
      <c r="B579" s="159" t="s">
        <v>833</v>
      </c>
      <c r="C579" s="173">
        <v>158681586</v>
      </c>
      <c r="D579" s="173">
        <v>387192696.25</v>
      </c>
      <c r="E579" s="173">
        <v>4068</v>
      </c>
      <c r="F579" s="173">
        <v>4068</v>
      </c>
      <c r="G579" s="173">
        <v>4068</v>
      </c>
      <c r="H579" s="173">
        <v>4068</v>
      </c>
      <c r="I579" s="173">
        <v>4068</v>
      </c>
      <c r="J579" s="173">
        <v>4068</v>
      </c>
      <c r="K579" s="173">
        <v>38595104.049999997</v>
      </c>
      <c r="L579" s="173">
        <v>4068</v>
      </c>
      <c r="M579" s="173">
        <v>4068</v>
      </c>
      <c r="N579" s="173">
        <v>4068</v>
      </c>
      <c r="O579" s="173">
        <v>4068</v>
      </c>
      <c r="P579" s="173">
        <v>348456913</v>
      </c>
      <c r="Q579" s="173">
        <f t="shared" si="8"/>
        <v>387092697.05000001</v>
      </c>
      <c r="S579" s="159"/>
      <c r="T579" s="159"/>
      <c r="U579" s="159"/>
      <c r="V579" s="159"/>
      <c r="W579" s="159"/>
      <c r="X579" s="159"/>
      <c r="Y579" s="159"/>
      <c r="Z579" s="159"/>
      <c r="AA579" s="159"/>
      <c r="AB579" s="159"/>
      <c r="AC579" s="159"/>
      <c r="AD579" s="159"/>
      <c r="AE579" s="159"/>
    </row>
    <row r="580" spans="1:31" x14ac:dyDescent="0.25">
      <c r="A580" s="171"/>
      <c r="B580" s="171" t="s">
        <v>834</v>
      </c>
      <c r="C580" s="172">
        <v>65093483</v>
      </c>
      <c r="D580" s="172">
        <v>375191009.63</v>
      </c>
      <c r="E580" s="172">
        <v>0</v>
      </c>
      <c r="F580" s="172">
        <v>0</v>
      </c>
      <c r="G580" s="172">
        <v>38262957</v>
      </c>
      <c r="H580" s="172">
        <v>180642</v>
      </c>
      <c r="I580" s="172">
        <v>15368762.699999999</v>
      </c>
      <c r="J580" s="172">
        <v>24012099</v>
      </c>
      <c r="K580" s="172">
        <v>1125000</v>
      </c>
      <c r="L580" s="172">
        <v>25172217.399999999</v>
      </c>
      <c r="M580" s="172">
        <v>42538206.060000002</v>
      </c>
      <c r="N580" s="172">
        <v>13598574</v>
      </c>
      <c r="O580" s="172">
        <v>185674381.59999999</v>
      </c>
      <c r="P580" s="172">
        <v>5817343.2000000002</v>
      </c>
      <c r="Q580" s="172">
        <f t="shared" si="8"/>
        <v>351750182.95999998</v>
      </c>
      <c r="S580" s="159"/>
      <c r="T580" s="159"/>
      <c r="U580" s="159"/>
      <c r="V580" s="159"/>
      <c r="W580" s="159"/>
      <c r="X580" s="159"/>
      <c r="Y580" s="159"/>
      <c r="Z580" s="159"/>
      <c r="AA580" s="159"/>
      <c r="AB580" s="159"/>
      <c r="AC580" s="159"/>
      <c r="AD580" s="159"/>
      <c r="AE580" s="159"/>
    </row>
    <row r="581" spans="1:31" s="67" customFormat="1" x14ac:dyDescent="0.25">
      <c r="A581" s="159"/>
      <c r="B581" s="159" t="s">
        <v>835</v>
      </c>
      <c r="C581" s="173">
        <v>64993483</v>
      </c>
      <c r="D581" s="173">
        <v>164259741.63</v>
      </c>
      <c r="E581" s="173">
        <v>0</v>
      </c>
      <c r="F581" s="173">
        <v>0</v>
      </c>
      <c r="G581" s="173">
        <v>38262957</v>
      </c>
      <c r="H581" s="173">
        <v>180642</v>
      </c>
      <c r="I581" s="173">
        <v>15368762.699999999</v>
      </c>
      <c r="J581" s="173">
        <v>19242099</v>
      </c>
      <c r="K581" s="173">
        <v>1125000</v>
      </c>
      <c r="L581" s="173">
        <v>25172217.399999999</v>
      </c>
      <c r="M581" s="173">
        <v>42538206.060000002</v>
      </c>
      <c r="N581" s="173">
        <v>13598574</v>
      </c>
      <c r="O581" s="173">
        <v>2637520</v>
      </c>
      <c r="P581" s="173">
        <v>5817343.2000000002</v>
      </c>
      <c r="Q581" s="173">
        <f t="shared" si="8"/>
        <v>163943321.35999998</v>
      </c>
      <c r="R581"/>
      <c r="S581" s="159"/>
      <c r="T581" s="159"/>
      <c r="U581" s="159"/>
      <c r="V581" s="159"/>
      <c r="W581" s="159"/>
      <c r="X581" s="159"/>
      <c r="Y581" s="159"/>
      <c r="Z581" s="159"/>
      <c r="AA581" s="159"/>
      <c r="AB581" s="159"/>
      <c r="AC581" s="159"/>
      <c r="AD581" s="159"/>
      <c r="AE581" s="159"/>
    </row>
    <row r="582" spans="1:31" x14ac:dyDescent="0.25">
      <c r="A582" s="159"/>
      <c r="B582" s="159" t="s">
        <v>836</v>
      </c>
      <c r="C582" s="173">
        <v>100000</v>
      </c>
      <c r="D582" s="173">
        <v>210931268</v>
      </c>
      <c r="E582" s="173">
        <v>0</v>
      </c>
      <c r="F582" s="173">
        <v>0</v>
      </c>
      <c r="G582" s="173">
        <v>0</v>
      </c>
      <c r="H582" s="173">
        <v>0</v>
      </c>
      <c r="I582" s="173">
        <v>0</v>
      </c>
      <c r="J582" s="173">
        <v>4770000</v>
      </c>
      <c r="K582" s="173">
        <v>0</v>
      </c>
      <c r="L582" s="173">
        <v>0</v>
      </c>
      <c r="M582" s="173">
        <v>0</v>
      </c>
      <c r="N582" s="173">
        <v>0</v>
      </c>
      <c r="O582" s="173">
        <v>183036861.59999999</v>
      </c>
      <c r="P582" s="173">
        <v>0</v>
      </c>
      <c r="Q582" s="173">
        <f t="shared" si="8"/>
        <v>187806861.59999999</v>
      </c>
      <c r="S582" s="159"/>
      <c r="T582" s="159"/>
      <c r="U582" s="159"/>
      <c r="V582" s="159"/>
      <c r="W582" s="159"/>
      <c r="X582" s="159"/>
      <c r="Y582" s="159"/>
      <c r="Z582" s="159"/>
      <c r="AA582" s="159"/>
      <c r="AB582" s="159"/>
      <c r="AC582" s="159"/>
      <c r="AD582" s="159"/>
      <c r="AE582" s="159"/>
    </row>
    <row r="583" spans="1:31" x14ac:dyDescent="0.25">
      <c r="A583" s="159"/>
      <c r="B583" s="171" t="s">
        <v>837</v>
      </c>
      <c r="C583" s="172">
        <v>149400093</v>
      </c>
      <c r="D583" s="172">
        <v>550695952</v>
      </c>
      <c r="E583" s="172">
        <v>0</v>
      </c>
      <c r="F583" s="172">
        <v>0</v>
      </c>
      <c r="G583" s="172">
        <v>7363417.2300000004</v>
      </c>
      <c r="H583" s="172">
        <v>253310</v>
      </c>
      <c r="I583" s="172">
        <v>1200000</v>
      </c>
      <c r="J583" s="172">
        <v>0</v>
      </c>
      <c r="K583" s="172">
        <v>74019088</v>
      </c>
      <c r="L583" s="172">
        <v>31515134</v>
      </c>
      <c r="M583" s="172">
        <v>3061448.8</v>
      </c>
      <c r="N583" s="172">
        <v>0</v>
      </c>
      <c r="O583" s="172">
        <v>199984745.27000001</v>
      </c>
      <c r="P583" s="172">
        <v>232263507.16999999</v>
      </c>
      <c r="Q583" s="172">
        <f t="shared" si="8"/>
        <v>549660650.47000003</v>
      </c>
      <c r="S583" s="159"/>
      <c r="T583" s="159"/>
      <c r="U583" s="159"/>
      <c r="V583" s="159"/>
      <c r="W583" s="159"/>
      <c r="X583" s="159"/>
      <c r="Y583" s="159"/>
      <c r="Z583" s="159"/>
      <c r="AA583" s="159"/>
      <c r="AB583" s="159"/>
      <c r="AC583" s="159"/>
      <c r="AD583" s="159"/>
      <c r="AE583" s="159"/>
    </row>
    <row r="584" spans="1:31" x14ac:dyDescent="0.25">
      <c r="A584" s="171"/>
      <c r="B584" s="159" t="s">
        <v>838</v>
      </c>
      <c r="C584" s="173">
        <v>149400093</v>
      </c>
      <c r="D584" s="173">
        <v>300324810</v>
      </c>
      <c r="E584" s="173">
        <v>0</v>
      </c>
      <c r="F584" s="173">
        <v>0</v>
      </c>
      <c r="G584" s="173">
        <v>7363417.2300000004</v>
      </c>
      <c r="H584" s="173">
        <v>253310</v>
      </c>
      <c r="I584" s="173">
        <v>1200000</v>
      </c>
      <c r="J584" s="173">
        <v>0</v>
      </c>
      <c r="K584" s="173">
        <v>1016175</v>
      </c>
      <c r="L584" s="173">
        <v>31856109</v>
      </c>
      <c r="M584" s="173">
        <v>1396448.8</v>
      </c>
      <c r="N584" s="173">
        <v>0</v>
      </c>
      <c r="O584" s="173">
        <v>71873617</v>
      </c>
      <c r="P584" s="173">
        <v>173159428</v>
      </c>
      <c r="Q584" s="173">
        <f t="shared" si="8"/>
        <v>288118505.02999997</v>
      </c>
      <c r="S584" s="159"/>
      <c r="T584" s="159"/>
      <c r="U584" s="159"/>
      <c r="V584" s="159"/>
      <c r="W584" s="159"/>
      <c r="X584" s="159"/>
      <c r="Y584" s="159"/>
      <c r="Z584" s="159"/>
      <c r="AA584" s="159"/>
      <c r="AB584" s="159"/>
      <c r="AC584" s="159"/>
      <c r="AD584" s="159"/>
      <c r="AE584" s="159"/>
    </row>
    <row r="585" spans="1:31" s="67" customFormat="1" x14ac:dyDescent="0.25">
      <c r="A585" s="159"/>
      <c r="B585" s="159" t="s">
        <v>839</v>
      </c>
      <c r="C585" s="173">
        <v>0</v>
      </c>
      <c r="D585" s="173">
        <v>250371142</v>
      </c>
      <c r="E585" s="173">
        <v>0</v>
      </c>
      <c r="F585" s="173">
        <v>0</v>
      </c>
      <c r="G585" s="173">
        <v>0</v>
      </c>
      <c r="H585" s="173">
        <v>0</v>
      </c>
      <c r="I585" s="173">
        <v>0</v>
      </c>
      <c r="J585" s="173">
        <v>0</v>
      </c>
      <c r="K585" s="173">
        <v>73002913</v>
      </c>
      <c r="L585" s="173">
        <v>-340975</v>
      </c>
      <c r="M585" s="173">
        <v>1665000</v>
      </c>
      <c r="N585" s="173">
        <v>0</v>
      </c>
      <c r="O585" s="173">
        <v>128111128.27</v>
      </c>
      <c r="P585" s="173">
        <v>59104079.170000002</v>
      </c>
      <c r="Q585" s="173">
        <f t="shared" si="8"/>
        <v>261542145.44</v>
      </c>
      <c r="R585"/>
      <c r="S585" s="159"/>
      <c r="T585" s="159"/>
      <c r="U585" s="159"/>
      <c r="V585" s="159"/>
      <c r="W585" s="159"/>
      <c r="X585" s="159"/>
      <c r="Y585" s="159"/>
      <c r="Z585" s="159"/>
      <c r="AA585" s="159"/>
      <c r="AB585" s="159"/>
      <c r="AC585" s="159"/>
      <c r="AD585" s="159"/>
      <c r="AE585" s="159"/>
    </row>
    <row r="586" spans="1:31" x14ac:dyDescent="0.25">
      <c r="A586" s="171"/>
      <c r="B586" s="171" t="s">
        <v>840</v>
      </c>
      <c r="C586" s="172">
        <v>7485520</v>
      </c>
      <c r="D586" s="172">
        <v>3986451</v>
      </c>
      <c r="E586" s="172">
        <v>0</v>
      </c>
      <c r="F586" s="172">
        <v>0</v>
      </c>
      <c r="G586" s="172">
        <v>0</v>
      </c>
      <c r="H586" s="172">
        <v>0</v>
      </c>
      <c r="I586" s="172">
        <v>0</v>
      </c>
      <c r="J586" s="172">
        <v>0</v>
      </c>
      <c r="K586" s="172">
        <v>0</v>
      </c>
      <c r="L586" s="172">
        <v>0</v>
      </c>
      <c r="M586" s="172">
        <v>0</v>
      </c>
      <c r="N586" s="172">
        <v>0</v>
      </c>
      <c r="O586" s="172">
        <v>0</v>
      </c>
      <c r="P586" s="172">
        <v>3957849.8</v>
      </c>
      <c r="Q586" s="172">
        <f t="shared" ref="Q586:Q645" si="9">SUM(E586:P586)</f>
        <v>3957849.8</v>
      </c>
      <c r="S586" s="159"/>
      <c r="T586" s="159"/>
      <c r="U586" s="159"/>
      <c r="V586" s="159"/>
      <c r="W586" s="159"/>
      <c r="X586" s="159"/>
      <c r="Y586" s="159"/>
      <c r="Z586" s="159"/>
      <c r="AA586" s="159"/>
      <c r="AB586" s="159"/>
      <c r="AC586" s="159"/>
      <c r="AD586" s="159"/>
      <c r="AE586" s="159"/>
    </row>
    <row r="587" spans="1:31" s="67" customFormat="1" x14ac:dyDescent="0.25">
      <c r="A587" s="159"/>
      <c r="B587" s="159" t="s">
        <v>841</v>
      </c>
      <c r="C587" s="173">
        <v>5185520</v>
      </c>
      <c r="D587" s="173">
        <v>3936450</v>
      </c>
      <c r="E587" s="173">
        <v>0</v>
      </c>
      <c r="F587" s="173">
        <v>0</v>
      </c>
      <c r="G587" s="173">
        <v>0</v>
      </c>
      <c r="H587" s="173">
        <v>0</v>
      </c>
      <c r="I587" s="173">
        <v>0</v>
      </c>
      <c r="J587" s="173">
        <v>0</v>
      </c>
      <c r="K587" s="173">
        <v>0</v>
      </c>
      <c r="L587" s="173">
        <v>0</v>
      </c>
      <c r="M587" s="173">
        <v>0</v>
      </c>
      <c r="N587" s="173">
        <v>0</v>
      </c>
      <c r="O587" s="173">
        <v>0</v>
      </c>
      <c r="P587" s="173">
        <v>3957849.8</v>
      </c>
      <c r="Q587" s="173">
        <f t="shared" si="9"/>
        <v>3957849.8</v>
      </c>
      <c r="R587"/>
      <c r="S587" s="159"/>
      <c r="T587" s="159"/>
      <c r="U587" s="159"/>
      <c r="V587" s="159"/>
      <c r="W587" s="159"/>
      <c r="X587" s="159"/>
      <c r="Y587" s="159"/>
      <c r="Z587" s="159"/>
      <c r="AA587" s="159"/>
      <c r="AB587" s="159"/>
      <c r="AC587" s="159"/>
      <c r="AD587" s="159"/>
      <c r="AE587" s="159"/>
    </row>
    <row r="588" spans="1:31" x14ac:dyDescent="0.25">
      <c r="A588" s="159"/>
      <c r="B588" s="159" t="s">
        <v>842</v>
      </c>
      <c r="C588" s="173">
        <v>1150000</v>
      </c>
      <c r="D588" s="173">
        <v>50001</v>
      </c>
      <c r="E588" s="173">
        <v>0</v>
      </c>
      <c r="F588" s="173">
        <v>0</v>
      </c>
      <c r="G588" s="173">
        <v>0</v>
      </c>
      <c r="H588" s="173">
        <v>0</v>
      </c>
      <c r="I588" s="173">
        <v>0</v>
      </c>
      <c r="J588" s="173">
        <v>0</v>
      </c>
      <c r="K588" s="173">
        <v>0</v>
      </c>
      <c r="L588" s="173">
        <v>0</v>
      </c>
      <c r="M588" s="173">
        <v>0</v>
      </c>
      <c r="N588" s="173">
        <v>0</v>
      </c>
      <c r="O588" s="173">
        <v>0</v>
      </c>
      <c r="P588" s="173">
        <v>0</v>
      </c>
      <c r="Q588" s="173">
        <f t="shared" si="9"/>
        <v>0</v>
      </c>
      <c r="S588" s="159"/>
      <c r="T588" s="159"/>
      <c r="U588" s="159"/>
      <c r="V588" s="159"/>
      <c r="W588" s="159"/>
      <c r="X588" s="159"/>
      <c r="Y588" s="159"/>
      <c r="Z588" s="159"/>
      <c r="AA588" s="159"/>
      <c r="AB588" s="159"/>
      <c r="AC588" s="159"/>
      <c r="AD588" s="159"/>
      <c r="AE588" s="159"/>
    </row>
    <row r="589" spans="1:31" x14ac:dyDescent="0.25">
      <c r="A589" s="171"/>
      <c r="B589" s="159" t="s">
        <v>843</v>
      </c>
      <c r="C589" s="173">
        <v>1150000</v>
      </c>
      <c r="D589" s="173">
        <v>0</v>
      </c>
      <c r="E589" s="173">
        <v>0</v>
      </c>
      <c r="F589" s="173">
        <v>0</v>
      </c>
      <c r="G589" s="173">
        <v>0</v>
      </c>
      <c r="H589" s="173">
        <v>0</v>
      </c>
      <c r="I589" s="173">
        <v>0</v>
      </c>
      <c r="J589" s="173">
        <v>0</v>
      </c>
      <c r="K589" s="173">
        <v>0</v>
      </c>
      <c r="L589" s="173">
        <v>0</v>
      </c>
      <c r="M589" s="173">
        <v>0</v>
      </c>
      <c r="N589" s="173">
        <v>0</v>
      </c>
      <c r="O589" s="173">
        <v>0</v>
      </c>
      <c r="P589" s="173">
        <v>0</v>
      </c>
      <c r="Q589" s="173">
        <f t="shared" si="9"/>
        <v>0</v>
      </c>
      <c r="S589" s="159"/>
      <c r="T589" s="159"/>
      <c r="U589" s="159"/>
      <c r="V589" s="159"/>
      <c r="W589" s="159"/>
      <c r="X589" s="159"/>
      <c r="Y589" s="159"/>
      <c r="Z589" s="159"/>
      <c r="AA589" s="159"/>
      <c r="AB589" s="159"/>
      <c r="AC589" s="159"/>
      <c r="AD589" s="159"/>
      <c r="AE589" s="159"/>
    </row>
    <row r="590" spans="1:31" s="67" customFormat="1" x14ac:dyDescent="0.25">
      <c r="A590" s="171"/>
      <c r="B590" s="171" t="s">
        <v>844</v>
      </c>
      <c r="C590" s="172">
        <v>14771587</v>
      </c>
      <c r="D590" s="172">
        <v>29963025.010000002</v>
      </c>
      <c r="E590" s="172">
        <v>0</v>
      </c>
      <c r="F590" s="172">
        <v>0</v>
      </c>
      <c r="G590" s="172">
        <v>218206.4</v>
      </c>
      <c r="H590" s="172">
        <v>1716412.57</v>
      </c>
      <c r="I590" s="172">
        <v>73172.100000000006</v>
      </c>
      <c r="J590" s="172">
        <v>12390</v>
      </c>
      <c r="K590" s="172">
        <v>225775.3</v>
      </c>
      <c r="L590" s="172">
        <v>4064031.62</v>
      </c>
      <c r="M590" s="172">
        <v>1546222.8</v>
      </c>
      <c r="N590" s="172">
        <v>295117.17</v>
      </c>
      <c r="O590" s="172">
        <v>3125081.06</v>
      </c>
      <c r="P590" s="172">
        <v>11627670.75</v>
      </c>
      <c r="Q590" s="172">
        <f t="shared" si="9"/>
        <v>22904079.77</v>
      </c>
      <c r="R590"/>
      <c r="S590" s="159"/>
      <c r="T590" s="159"/>
      <c r="U590" s="159"/>
      <c r="V590" s="159"/>
      <c r="W590" s="159"/>
      <c r="X590" s="159"/>
      <c r="Y590" s="159"/>
      <c r="Z590" s="159"/>
      <c r="AA590" s="159"/>
      <c r="AB590" s="159"/>
      <c r="AC590" s="159"/>
      <c r="AD590" s="159"/>
      <c r="AE590" s="159"/>
    </row>
    <row r="591" spans="1:31" s="67" customFormat="1" x14ac:dyDescent="0.25">
      <c r="A591" s="159"/>
      <c r="B591" s="159" t="s">
        <v>845</v>
      </c>
      <c r="C591" s="173">
        <v>14771587</v>
      </c>
      <c r="D591" s="173">
        <v>29963025.010000002</v>
      </c>
      <c r="E591" s="173">
        <v>0</v>
      </c>
      <c r="F591" s="173">
        <v>0</v>
      </c>
      <c r="G591" s="173">
        <v>218206.4</v>
      </c>
      <c r="H591" s="173">
        <v>1716412.57</v>
      </c>
      <c r="I591" s="173">
        <v>73172.100000000006</v>
      </c>
      <c r="J591" s="173">
        <v>12390</v>
      </c>
      <c r="K591" s="173">
        <v>225775.3</v>
      </c>
      <c r="L591" s="173">
        <v>4064031.62</v>
      </c>
      <c r="M591" s="173">
        <v>1546222.8</v>
      </c>
      <c r="N591" s="173">
        <v>295117.17</v>
      </c>
      <c r="O591" s="173">
        <v>3125081.06</v>
      </c>
      <c r="P591" s="173">
        <v>11627670.75</v>
      </c>
      <c r="Q591" s="173">
        <f t="shared" si="9"/>
        <v>22904079.77</v>
      </c>
      <c r="R591"/>
      <c r="S591" s="159"/>
      <c r="T591" s="159"/>
      <c r="U591" s="159"/>
      <c r="V591" s="159"/>
      <c r="W591" s="159"/>
      <c r="X591" s="159"/>
      <c r="Y591" s="159"/>
      <c r="Z591" s="159"/>
      <c r="AA591" s="159"/>
      <c r="AB591" s="159"/>
      <c r="AC591" s="159"/>
      <c r="AD591" s="159"/>
      <c r="AE591" s="159"/>
    </row>
    <row r="592" spans="1:31" x14ac:dyDescent="0.25">
      <c r="A592" s="171"/>
      <c r="B592" s="171" t="s">
        <v>846</v>
      </c>
      <c r="C592" s="172">
        <v>8220000</v>
      </c>
      <c r="D592" s="172">
        <v>2848932</v>
      </c>
      <c r="E592" s="172">
        <v>0</v>
      </c>
      <c r="F592" s="172">
        <v>0</v>
      </c>
      <c r="G592" s="172">
        <v>0</v>
      </c>
      <c r="H592" s="172">
        <v>0</v>
      </c>
      <c r="I592" s="172">
        <v>0</v>
      </c>
      <c r="J592" s="172">
        <v>0</v>
      </c>
      <c r="K592" s="172">
        <v>0</v>
      </c>
      <c r="L592" s="172">
        <v>0</v>
      </c>
      <c r="M592" s="172">
        <v>40454</v>
      </c>
      <c r="N592" s="172">
        <v>0</v>
      </c>
      <c r="O592" s="172">
        <v>2172026</v>
      </c>
      <c r="P592" s="172">
        <v>0</v>
      </c>
      <c r="Q592" s="172">
        <f t="shared" si="9"/>
        <v>2212480</v>
      </c>
      <c r="S592" s="159"/>
      <c r="T592" s="159"/>
      <c r="U592" s="159"/>
      <c r="V592" s="159"/>
      <c r="W592" s="159"/>
      <c r="X592" s="159"/>
      <c r="Y592" s="159"/>
      <c r="Z592" s="159"/>
      <c r="AA592" s="159"/>
      <c r="AB592" s="159"/>
      <c r="AC592" s="159"/>
      <c r="AD592" s="159"/>
      <c r="AE592" s="159"/>
    </row>
    <row r="593" spans="1:31" s="67" customFormat="1" x14ac:dyDescent="0.25">
      <c r="A593" s="159"/>
      <c r="B593" s="159" t="s">
        <v>847</v>
      </c>
      <c r="C593" s="173">
        <v>8220000</v>
      </c>
      <c r="D593" s="173">
        <v>2848932</v>
      </c>
      <c r="E593" s="173">
        <v>0</v>
      </c>
      <c r="F593" s="173">
        <v>0</v>
      </c>
      <c r="G593" s="173">
        <v>0</v>
      </c>
      <c r="H593" s="173">
        <v>0</v>
      </c>
      <c r="I593" s="173">
        <v>0</v>
      </c>
      <c r="J593" s="173">
        <v>0</v>
      </c>
      <c r="K593" s="173">
        <v>0</v>
      </c>
      <c r="L593" s="173">
        <v>0</v>
      </c>
      <c r="M593" s="173">
        <v>40454</v>
      </c>
      <c r="N593" s="173">
        <v>0</v>
      </c>
      <c r="O593" s="173">
        <v>2172026</v>
      </c>
      <c r="P593" s="173">
        <v>0</v>
      </c>
      <c r="Q593" s="173">
        <f t="shared" si="9"/>
        <v>2212480</v>
      </c>
      <c r="R593"/>
      <c r="S593" s="159"/>
      <c r="T593" s="159"/>
      <c r="U593" s="159"/>
      <c r="V593" s="159"/>
      <c r="W593" s="159"/>
      <c r="X593" s="159"/>
      <c r="Y593" s="159"/>
      <c r="Z593" s="159"/>
      <c r="AA593" s="159"/>
      <c r="AB593" s="159"/>
      <c r="AC593" s="159"/>
      <c r="AD593" s="159"/>
      <c r="AE593" s="159"/>
    </row>
    <row r="594" spans="1:31" x14ac:dyDescent="0.25">
      <c r="A594" s="171"/>
      <c r="B594" s="169" t="s">
        <v>190</v>
      </c>
      <c r="C594" s="170">
        <v>47194984105</v>
      </c>
      <c r="D594" s="170">
        <v>31911906742.139999</v>
      </c>
      <c r="E594" s="170">
        <v>100379586.25</v>
      </c>
      <c r="F594" s="170">
        <v>509486674.20999998</v>
      </c>
      <c r="G594" s="170">
        <v>1067219598.13</v>
      </c>
      <c r="H594" s="170">
        <v>1653161058.4400001</v>
      </c>
      <c r="I594" s="170">
        <v>771174460.65999997</v>
      </c>
      <c r="J594" s="170">
        <v>2243034005.5100002</v>
      </c>
      <c r="K594" s="170">
        <v>1648378279.79</v>
      </c>
      <c r="L594" s="170">
        <v>1940045903.97</v>
      </c>
      <c r="M594" s="170">
        <v>3553932303.0300002</v>
      </c>
      <c r="N594" s="170">
        <v>2261087255.3899999</v>
      </c>
      <c r="O594" s="170">
        <v>4069148279.25</v>
      </c>
      <c r="P594" s="170">
        <v>10848021109.549999</v>
      </c>
      <c r="Q594" s="170">
        <f t="shared" si="9"/>
        <v>30665068514.18</v>
      </c>
      <c r="S594" s="159"/>
      <c r="T594" s="159"/>
      <c r="U594" s="159"/>
      <c r="V594" s="159"/>
      <c r="W594" s="159"/>
      <c r="X594" s="159"/>
      <c r="Y594" s="159"/>
      <c r="Z594" s="159"/>
      <c r="AA594" s="159"/>
      <c r="AB594" s="159"/>
      <c r="AC594" s="159"/>
      <c r="AD594" s="159"/>
      <c r="AE594" s="159"/>
    </row>
    <row r="595" spans="1:31" s="67" customFormat="1" x14ac:dyDescent="0.25">
      <c r="A595" s="159"/>
      <c r="B595" s="171" t="s">
        <v>191</v>
      </c>
      <c r="C595" s="172">
        <v>21294016093</v>
      </c>
      <c r="D595" s="172">
        <v>12996666638.230003</v>
      </c>
      <c r="E595" s="172">
        <v>100379586.25</v>
      </c>
      <c r="F595" s="172">
        <v>31029113.989999998</v>
      </c>
      <c r="G595" s="172">
        <v>486279883.74000001</v>
      </c>
      <c r="H595" s="172">
        <v>684504210.86000001</v>
      </c>
      <c r="I595" s="172">
        <v>450992473.68000001</v>
      </c>
      <c r="J595" s="172">
        <v>713321315.58000004</v>
      </c>
      <c r="K595" s="172">
        <v>495431125.30000001</v>
      </c>
      <c r="L595" s="172">
        <v>351397751.54000002</v>
      </c>
      <c r="M595" s="172">
        <v>807752331.92999995</v>
      </c>
      <c r="N595" s="172">
        <v>635453919.79999995</v>
      </c>
      <c r="O595" s="172">
        <v>2829159245.1700001</v>
      </c>
      <c r="P595" s="172">
        <v>4410045016.9099998</v>
      </c>
      <c r="Q595" s="172">
        <f t="shared" si="9"/>
        <v>11995745974.75</v>
      </c>
      <c r="R595"/>
      <c r="S595" s="159"/>
      <c r="T595" s="159"/>
      <c r="U595" s="159"/>
      <c r="V595" s="159"/>
      <c r="W595" s="159"/>
      <c r="X595" s="159"/>
      <c r="Y595" s="159"/>
      <c r="Z595" s="159"/>
      <c r="AA595" s="159"/>
      <c r="AB595" s="159"/>
      <c r="AC595" s="159"/>
      <c r="AD595" s="159"/>
      <c r="AE595" s="159"/>
    </row>
    <row r="596" spans="1:31" x14ac:dyDescent="0.25">
      <c r="A596" s="171"/>
      <c r="B596" s="171" t="s">
        <v>848</v>
      </c>
      <c r="C596" s="172">
        <v>1128534725</v>
      </c>
      <c r="D596" s="172">
        <v>505837160.02999973</v>
      </c>
      <c r="E596" s="172">
        <v>0</v>
      </c>
      <c r="F596" s="172">
        <v>0</v>
      </c>
      <c r="G596" s="172">
        <v>26738199.600000001</v>
      </c>
      <c r="H596" s="172">
        <v>69047807.150000006</v>
      </c>
      <c r="I596" s="172">
        <v>5799165.9000000004</v>
      </c>
      <c r="J596" s="172">
        <v>18048973.949999999</v>
      </c>
      <c r="K596" s="172">
        <v>17545803.120000001</v>
      </c>
      <c r="L596" s="172">
        <v>16734228.130000001</v>
      </c>
      <c r="M596" s="172">
        <v>0</v>
      </c>
      <c r="N596" s="172">
        <v>16047523.42</v>
      </c>
      <c r="O596" s="172">
        <v>9754636.4399999995</v>
      </c>
      <c r="P596" s="172">
        <v>122167612.34</v>
      </c>
      <c r="Q596" s="172">
        <f t="shared" si="9"/>
        <v>301883950.04999995</v>
      </c>
      <c r="S596" s="159"/>
      <c r="T596" s="159"/>
      <c r="U596" s="159"/>
      <c r="V596" s="159"/>
      <c r="W596" s="159"/>
      <c r="X596" s="159"/>
      <c r="Y596" s="159"/>
      <c r="Z596" s="159"/>
      <c r="AA596" s="159"/>
      <c r="AB596" s="159"/>
      <c r="AC596" s="159"/>
      <c r="AD596" s="159"/>
      <c r="AE596" s="159"/>
    </row>
    <row r="597" spans="1:31" s="67" customFormat="1" x14ac:dyDescent="0.25">
      <c r="A597" s="159"/>
      <c r="B597" s="159" t="s">
        <v>849</v>
      </c>
      <c r="C597" s="173">
        <v>1128534725</v>
      </c>
      <c r="D597" s="173">
        <v>505837160.02999973</v>
      </c>
      <c r="E597" s="173">
        <v>0</v>
      </c>
      <c r="F597" s="173">
        <v>0</v>
      </c>
      <c r="G597" s="173">
        <v>26738199.600000001</v>
      </c>
      <c r="H597" s="173">
        <v>69047807.150000006</v>
      </c>
      <c r="I597" s="173">
        <v>5799165.9000000004</v>
      </c>
      <c r="J597" s="173">
        <v>18048973.949999999</v>
      </c>
      <c r="K597" s="173">
        <v>17545803.120000001</v>
      </c>
      <c r="L597" s="173">
        <v>16734228.130000001</v>
      </c>
      <c r="M597" s="173">
        <v>0</v>
      </c>
      <c r="N597" s="173">
        <v>16047523.42</v>
      </c>
      <c r="O597" s="173">
        <v>9754636.4399999995</v>
      </c>
      <c r="P597" s="173">
        <v>122167612.34</v>
      </c>
      <c r="Q597" s="173">
        <f t="shared" si="9"/>
        <v>301883950.04999995</v>
      </c>
      <c r="R597"/>
      <c r="S597" s="159"/>
      <c r="T597" s="159"/>
      <c r="U597" s="159"/>
      <c r="V597" s="159"/>
      <c r="W597" s="159"/>
      <c r="X597" s="159"/>
      <c r="Y597" s="159"/>
      <c r="Z597" s="159"/>
      <c r="AA597" s="159"/>
      <c r="AB597" s="159"/>
      <c r="AC597" s="159"/>
      <c r="AD597" s="159"/>
      <c r="AE597" s="159"/>
    </row>
    <row r="598" spans="1:31" x14ac:dyDescent="0.25">
      <c r="A598" s="171"/>
      <c r="B598" s="171" t="s">
        <v>850</v>
      </c>
      <c r="C598" s="172">
        <v>18602599077</v>
      </c>
      <c r="D598" s="172">
        <v>8990395050.9400024</v>
      </c>
      <c r="E598" s="172">
        <v>100379586.25</v>
      </c>
      <c r="F598" s="172">
        <v>29068578.420000002</v>
      </c>
      <c r="G598" s="172">
        <v>282533499.83999997</v>
      </c>
      <c r="H598" s="172">
        <v>580095009.85000002</v>
      </c>
      <c r="I598" s="172">
        <v>344750289.26999998</v>
      </c>
      <c r="J598" s="172">
        <v>512472722.11000001</v>
      </c>
      <c r="K598" s="172">
        <v>270554789.64999998</v>
      </c>
      <c r="L598" s="172">
        <v>308579144.57999998</v>
      </c>
      <c r="M598" s="172">
        <v>707199404.40999997</v>
      </c>
      <c r="N598" s="172">
        <v>456844316.19999999</v>
      </c>
      <c r="O598" s="172">
        <v>1604864838.48</v>
      </c>
      <c r="P598" s="172">
        <v>3050433254.1500001</v>
      </c>
      <c r="Q598" s="172">
        <f t="shared" si="9"/>
        <v>8247775433.2099991</v>
      </c>
      <c r="S598" s="159"/>
      <c r="T598" s="159"/>
      <c r="U598" s="159"/>
      <c r="V598" s="159"/>
      <c r="W598" s="159"/>
      <c r="X598" s="159"/>
      <c r="Y598" s="159"/>
      <c r="Z598" s="159"/>
      <c r="AA598" s="159"/>
      <c r="AB598" s="159"/>
      <c r="AC598" s="159"/>
      <c r="AD598" s="159"/>
      <c r="AE598" s="159"/>
    </row>
    <row r="599" spans="1:31" s="67" customFormat="1" x14ac:dyDescent="0.25">
      <c r="A599" s="159"/>
      <c r="B599" s="159" t="s">
        <v>851</v>
      </c>
      <c r="C599" s="173">
        <v>18602599077</v>
      </c>
      <c r="D599" s="173">
        <v>8990395050.9400024</v>
      </c>
      <c r="E599" s="173">
        <v>100379586.25</v>
      </c>
      <c r="F599" s="173">
        <v>29068578.420000002</v>
      </c>
      <c r="G599" s="173">
        <v>282533499.83999997</v>
      </c>
      <c r="H599" s="173">
        <v>580095009.85000002</v>
      </c>
      <c r="I599" s="173">
        <v>344750289.26999998</v>
      </c>
      <c r="J599" s="173">
        <v>512472722.11000001</v>
      </c>
      <c r="K599" s="173">
        <v>270554789.64999998</v>
      </c>
      <c r="L599" s="173">
        <v>308579144.57999998</v>
      </c>
      <c r="M599" s="173">
        <v>707199404.40999997</v>
      </c>
      <c r="N599" s="173">
        <v>456844316.19999999</v>
      </c>
      <c r="O599" s="173">
        <v>1604864838.48</v>
      </c>
      <c r="P599" s="173">
        <v>3050433254.1500001</v>
      </c>
      <c r="Q599" s="173">
        <f t="shared" si="9"/>
        <v>8247775433.2099991</v>
      </c>
      <c r="R599"/>
      <c r="S599" s="159"/>
      <c r="T599" s="159"/>
      <c r="U599" s="159"/>
      <c r="V599" s="159"/>
      <c r="W599" s="159"/>
      <c r="X599" s="159"/>
      <c r="Y599" s="159"/>
      <c r="Z599" s="159"/>
      <c r="AA599" s="159"/>
      <c r="AB599" s="159"/>
      <c r="AC599" s="159"/>
      <c r="AD599" s="159"/>
      <c r="AE599" s="159"/>
    </row>
    <row r="600" spans="1:31" x14ac:dyDescent="0.25">
      <c r="A600" s="171"/>
      <c r="B600" s="171" t="s">
        <v>852</v>
      </c>
      <c r="C600" s="172">
        <v>1138637582</v>
      </c>
      <c r="D600" s="172">
        <v>3468789563</v>
      </c>
      <c r="E600" s="172">
        <v>0</v>
      </c>
      <c r="F600" s="172">
        <v>0</v>
      </c>
      <c r="G600" s="172">
        <v>176778567.97999999</v>
      </c>
      <c r="H600" s="172">
        <v>35342388.969999999</v>
      </c>
      <c r="I600" s="172">
        <v>100000000</v>
      </c>
      <c r="J600" s="172">
        <v>180218840.06</v>
      </c>
      <c r="K600" s="172">
        <v>206135000</v>
      </c>
      <c r="L600" s="172">
        <v>24129851.84</v>
      </c>
      <c r="M600" s="172">
        <v>99738229.930000007</v>
      </c>
      <c r="N600" s="172">
        <v>162191682.90000001</v>
      </c>
      <c r="O600" s="172">
        <v>1214285954.3599999</v>
      </c>
      <c r="P600" s="172">
        <v>1235594377.1900001</v>
      </c>
      <c r="Q600" s="172">
        <f t="shared" si="9"/>
        <v>3434414893.23</v>
      </c>
      <c r="S600" s="159"/>
      <c r="T600" s="159"/>
      <c r="U600" s="159"/>
      <c r="V600" s="159"/>
      <c r="W600" s="159"/>
      <c r="X600" s="159"/>
      <c r="Y600" s="159"/>
      <c r="Z600" s="159"/>
      <c r="AA600" s="159"/>
      <c r="AB600" s="159"/>
      <c r="AC600" s="159"/>
      <c r="AD600" s="159"/>
      <c r="AE600" s="159"/>
    </row>
    <row r="601" spans="1:31" s="67" customFormat="1" x14ac:dyDescent="0.25">
      <c r="A601" s="171"/>
      <c r="B601" s="159" t="s">
        <v>853</v>
      </c>
      <c r="C601" s="173">
        <v>1138637582</v>
      </c>
      <c r="D601" s="173">
        <v>3468789563</v>
      </c>
      <c r="E601" s="173">
        <v>0</v>
      </c>
      <c r="F601" s="173">
        <v>0</v>
      </c>
      <c r="G601" s="173">
        <v>176778567.97999999</v>
      </c>
      <c r="H601" s="173">
        <v>35342388.969999999</v>
      </c>
      <c r="I601" s="173">
        <v>100000000</v>
      </c>
      <c r="J601" s="173">
        <v>180218840.06</v>
      </c>
      <c r="K601" s="173">
        <v>206135000</v>
      </c>
      <c r="L601" s="173">
        <v>24129851.84</v>
      </c>
      <c r="M601" s="173">
        <v>99738229.930000007</v>
      </c>
      <c r="N601" s="173">
        <v>162191682.90000001</v>
      </c>
      <c r="O601" s="173">
        <v>1214285954.3599999</v>
      </c>
      <c r="P601" s="173">
        <v>1235594377.1900001</v>
      </c>
      <c r="Q601" s="173">
        <f t="shared" si="9"/>
        <v>3434414893.23</v>
      </c>
      <c r="R601"/>
      <c r="S601" s="159"/>
      <c r="T601" s="159"/>
      <c r="U601" s="159"/>
      <c r="V601" s="159"/>
      <c r="W601" s="159"/>
      <c r="X601" s="159"/>
      <c r="Y601" s="159"/>
      <c r="Z601" s="159"/>
      <c r="AA601" s="159"/>
      <c r="AB601" s="159"/>
      <c r="AC601" s="159"/>
      <c r="AD601" s="159"/>
      <c r="AE601" s="159"/>
    </row>
    <row r="602" spans="1:31" s="67" customFormat="1" x14ac:dyDescent="0.25">
      <c r="A602" s="159"/>
      <c r="B602" s="171" t="s">
        <v>854</v>
      </c>
      <c r="C602" s="172">
        <v>14454832</v>
      </c>
      <c r="D602" s="172">
        <v>832</v>
      </c>
      <c r="E602" s="172">
        <v>0</v>
      </c>
      <c r="F602" s="172">
        <v>0</v>
      </c>
      <c r="G602" s="172">
        <v>0</v>
      </c>
      <c r="H602" s="172">
        <v>0</v>
      </c>
      <c r="I602" s="172">
        <v>0</v>
      </c>
      <c r="J602" s="172">
        <v>0</v>
      </c>
      <c r="K602" s="172">
        <v>0</v>
      </c>
      <c r="L602" s="172">
        <v>0</v>
      </c>
      <c r="M602" s="172">
        <v>0</v>
      </c>
      <c r="N602" s="172">
        <v>0</v>
      </c>
      <c r="O602" s="172">
        <v>0</v>
      </c>
      <c r="P602" s="172">
        <v>0</v>
      </c>
      <c r="Q602" s="172">
        <f t="shared" si="9"/>
        <v>0</v>
      </c>
      <c r="R602"/>
      <c r="S602" s="159"/>
      <c r="T602" s="159"/>
      <c r="U602" s="159"/>
      <c r="V602" s="159"/>
      <c r="W602" s="159"/>
      <c r="X602" s="159"/>
      <c r="Y602" s="159"/>
      <c r="Z602" s="159"/>
      <c r="AA602" s="159"/>
      <c r="AB602" s="159"/>
      <c r="AC602" s="159"/>
      <c r="AD602" s="159"/>
      <c r="AE602" s="159"/>
    </row>
    <row r="603" spans="1:31" x14ac:dyDescent="0.25">
      <c r="A603" s="171"/>
      <c r="B603" s="159" t="s">
        <v>855</v>
      </c>
      <c r="C603" s="173">
        <v>14454832</v>
      </c>
      <c r="D603" s="173">
        <v>832</v>
      </c>
      <c r="E603" s="173">
        <v>0</v>
      </c>
      <c r="F603" s="173">
        <v>0</v>
      </c>
      <c r="G603" s="173">
        <v>0</v>
      </c>
      <c r="H603" s="173">
        <v>0</v>
      </c>
      <c r="I603" s="173">
        <v>0</v>
      </c>
      <c r="J603" s="173">
        <v>0</v>
      </c>
      <c r="K603" s="173">
        <v>0</v>
      </c>
      <c r="L603" s="173">
        <v>0</v>
      </c>
      <c r="M603" s="173">
        <v>0</v>
      </c>
      <c r="N603" s="173">
        <v>0</v>
      </c>
      <c r="O603" s="173">
        <v>0</v>
      </c>
      <c r="P603" s="173">
        <v>0</v>
      </c>
      <c r="Q603" s="173">
        <f t="shared" si="9"/>
        <v>0</v>
      </c>
      <c r="S603" s="159"/>
      <c r="T603" s="159"/>
      <c r="U603" s="159"/>
      <c r="V603" s="159"/>
      <c r="W603" s="159"/>
      <c r="X603" s="159"/>
      <c r="Y603" s="159"/>
      <c r="Z603" s="159"/>
      <c r="AA603" s="159"/>
      <c r="AB603" s="159"/>
      <c r="AC603" s="159"/>
      <c r="AD603" s="159"/>
      <c r="AE603" s="159"/>
    </row>
    <row r="604" spans="1:31" s="67" customFormat="1" x14ac:dyDescent="0.25">
      <c r="A604" s="159"/>
      <c r="B604" s="171" t="s">
        <v>856</v>
      </c>
      <c r="C604" s="172">
        <v>409789877</v>
      </c>
      <c r="D604" s="172">
        <v>31644032.259999953</v>
      </c>
      <c r="E604" s="172">
        <v>0</v>
      </c>
      <c r="F604" s="172">
        <v>1960535.57</v>
      </c>
      <c r="G604" s="172">
        <v>229616.32</v>
      </c>
      <c r="H604" s="172">
        <v>19004.89</v>
      </c>
      <c r="I604" s="172">
        <v>443018.51</v>
      </c>
      <c r="J604" s="172">
        <v>2580779.46</v>
      </c>
      <c r="K604" s="172">
        <v>1195532.53</v>
      </c>
      <c r="L604" s="172">
        <v>1954526.99</v>
      </c>
      <c r="M604" s="172">
        <v>814697.59</v>
      </c>
      <c r="N604" s="172">
        <v>370397.28</v>
      </c>
      <c r="O604" s="172">
        <v>253815.89</v>
      </c>
      <c r="P604" s="172">
        <v>1849773.23</v>
      </c>
      <c r="Q604" s="172">
        <f t="shared" si="9"/>
        <v>11671698.260000002</v>
      </c>
      <c r="R604"/>
      <c r="S604" s="159"/>
      <c r="T604" s="159"/>
      <c r="U604" s="159"/>
      <c r="V604" s="159"/>
      <c r="W604" s="159"/>
      <c r="X604" s="159"/>
      <c r="Y604" s="159"/>
      <c r="Z604" s="159"/>
      <c r="AA604" s="159"/>
      <c r="AB604" s="159"/>
      <c r="AC604" s="159"/>
      <c r="AD604" s="159"/>
      <c r="AE604" s="159"/>
    </row>
    <row r="605" spans="1:31" x14ac:dyDescent="0.25">
      <c r="A605" s="171"/>
      <c r="B605" s="159" t="s">
        <v>857</v>
      </c>
      <c r="C605" s="173">
        <v>409789877</v>
      </c>
      <c r="D605" s="173">
        <v>31644032.259999953</v>
      </c>
      <c r="E605" s="173">
        <v>0</v>
      </c>
      <c r="F605" s="173">
        <v>1960535.57</v>
      </c>
      <c r="G605" s="173">
        <v>229616.32</v>
      </c>
      <c r="H605" s="173">
        <v>19004.89</v>
      </c>
      <c r="I605" s="173">
        <v>443018.51</v>
      </c>
      <c r="J605" s="173">
        <v>2580779.46</v>
      </c>
      <c r="K605" s="173">
        <v>1195532.53</v>
      </c>
      <c r="L605" s="173">
        <v>1954526.99</v>
      </c>
      <c r="M605" s="173">
        <v>814697.59</v>
      </c>
      <c r="N605" s="173">
        <v>370397.28</v>
      </c>
      <c r="O605" s="173">
        <v>253815.89</v>
      </c>
      <c r="P605" s="173">
        <v>1849773.23</v>
      </c>
      <c r="Q605" s="173">
        <f t="shared" si="9"/>
        <v>11671698.260000002</v>
      </c>
      <c r="S605" s="159"/>
      <c r="T605" s="159"/>
      <c r="U605" s="159"/>
      <c r="V605" s="159"/>
      <c r="W605" s="159"/>
      <c r="X605" s="159"/>
      <c r="Y605" s="159"/>
      <c r="Z605" s="159"/>
      <c r="AA605" s="159"/>
      <c r="AB605" s="159"/>
      <c r="AC605" s="159"/>
      <c r="AD605" s="159"/>
      <c r="AE605" s="159"/>
    </row>
    <row r="606" spans="1:31" s="67" customFormat="1" x14ac:dyDescent="0.25">
      <c r="A606" s="159"/>
      <c r="B606" s="171" t="s">
        <v>192</v>
      </c>
      <c r="C606" s="172">
        <v>24454683737</v>
      </c>
      <c r="D606" s="172">
        <v>18895579222.779995</v>
      </c>
      <c r="E606" s="172">
        <v>0</v>
      </c>
      <c r="F606" s="172">
        <v>478457560.22000003</v>
      </c>
      <c r="G606" s="172">
        <v>580939714.38999999</v>
      </c>
      <c r="H606" s="172">
        <v>968656847.58000004</v>
      </c>
      <c r="I606" s="172">
        <v>320181986.98000002</v>
      </c>
      <c r="J606" s="172">
        <v>1529712689.9300001</v>
      </c>
      <c r="K606" s="172">
        <v>1152947154.49</v>
      </c>
      <c r="L606" s="172">
        <v>1588648152.4300001</v>
      </c>
      <c r="M606" s="172">
        <v>2746179971.0999999</v>
      </c>
      <c r="N606" s="172">
        <v>1625633335.5899999</v>
      </c>
      <c r="O606" s="172">
        <v>1239989034.0799999</v>
      </c>
      <c r="P606" s="172">
        <v>6437976092.6400003</v>
      </c>
      <c r="Q606" s="172">
        <f t="shared" si="9"/>
        <v>18669322539.43</v>
      </c>
      <c r="R606"/>
      <c r="S606" s="159"/>
      <c r="T606" s="159"/>
      <c r="U606" s="159"/>
      <c r="V606" s="159"/>
      <c r="W606" s="159"/>
      <c r="X606" s="159"/>
      <c r="Y606" s="159"/>
      <c r="Z606" s="159"/>
      <c r="AA606" s="159"/>
      <c r="AB606" s="159"/>
      <c r="AC606" s="159"/>
      <c r="AD606" s="159"/>
      <c r="AE606" s="159"/>
    </row>
    <row r="607" spans="1:31" x14ac:dyDescent="0.25">
      <c r="A607" s="171"/>
      <c r="B607" s="171" t="s">
        <v>858</v>
      </c>
      <c r="C607" s="172">
        <v>847207908</v>
      </c>
      <c r="D607" s="172">
        <v>200478078.69000006</v>
      </c>
      <c r="E607" s="172">
        <v>0</v>
      </c>
      <c r="F607" s="172">
        <v>0</v>
      </c>
      <c r="G607" s="172">
        <v>12298195.359999999</v>
      </c>
      <c r="H607" s="172">
        <v>0</v>
      </c>
      <c r="I607" s="172">
        <v>13453651.82</v>
      </c>
      <c r="J607" s="172">
        <v>22725701.800000001</v>
      </c>
      <c r="K607" s="172">
        <v>0</v>
      </c>
      <c r="L607" s="172">
        <v>11215860.51</v>
      </c>
      <c r="M607" s="172">
        <v>1898183.09</v>
      </c>
      <c r="N607" s="172">
        <v>23147788.469999999</v>
      </c>
      <c r="O607" s="172">
        <v>38891537.130000003</v>
      </c>
      <c r="P607" s="172">
        <v>14531150.539999999</v>
      </c>
      <c r="Q607" s="172">
        <f t="shared" si="9"/>
        <v>138162068.72</v>
      </c>
      <c r="S607" s="159"/>
      <c r="T607" s="159"/>
      <c r="U607" s="159"/>
      <c r="V607" s="159"/>
      <c r="W607" s="159"/>
      <c r="X607" s="159"/>
      <c r="Y607" s="159"/>
      <c r="Z607" s="159"/>
      <c r="AA607" s="159"/>
      <c r="AB607" s="159"/>
      <c r="AC607" s="159"/>
      <c r="AD607" s="159"/>
      <c r="AE607" s="159"/>
    </row>
    <row r="608" spans="1:31" s="67" customFormat="1" x14ac:dyDescent="0.25">
      <c r="A608" s="159"/>
      <c r="B608" s="159" t="s">
        <v>859</v>
      </c>
      <c r="C608" s="173">
        <v>847207908</v>
      </c>
      <c r="D608" s="173">
        <v>200478078.69000006</v>
      </c>
      <c r="E608" s="173">
        <v>0</v>
      </c>
      <c r="F608" s="173">
        <v>0</v>
      </c>
      <c r="G608" s="173">
        <v>12298195.359999999</v>
      </c>
      <c r="H608" s="173">
        <v>0</v>
      </c>
      <c r="I608" s="173">
        <v>13453651.82</v>
      </c>
      <c r="J608" s="173">
        <v>22725701.800000001</v>
      </c>
      <c r="K608" s="173">
        <v>0</v>
      </c>
      <c r="L608" s="173">
        <v>11215860.51</v>
      </c>
      <c r="M608" s="173">
        <v>1898183.09</v>
      </c>
      <c r="N608" s="173">
        <v>23147788.469999999</v>
      </c>
      <c r="O608" s="173">
        <v>38891537.130000003</v>
      </c>
      <c r="P608" s="173">
        <v>14531150.539999999</v>
      </c>
      <c r="Q608" s="173">
        <f t="shared" si="9"/>
        <v>138162068.72</v>
      </c>
      <c r="R608"/>
      <c r="S608" s="159"/>
      <c r="T608" s="159"/>
      <c r="U608" s="159"/>
      <c r="V608" s="159"/>
      <c r="W608" s="159"/>
      <c r="X608" s="159"/>
      <c r="Y608" s="159"/>
      <c r="Z608" s="159"/>
      <c r="AA608" s="159"/>
      <c r="AB608" s="159"/>
      <c r="AC608" s="159"/>
      <c r="AD608" s="159"/>
      <c r="AE608" s="159"/>
    </row>
    <row r="609" spans="1:31" x14ac:dyDescent="0.25">
      <c r="A609" s="159"/>
      <c r="B609" s="171" t="s">
        <v>860</v>
      </c>
      <c r="C609" s="172">
        <v>5570610</v>
      </c>
      <c r="D609" s="172">
        <v>31004364.99999997</v>
      </c>
      <c r="E609" s="172">
        <v>0</v>
      </c>
      <c r="F609" s="172">
        <v>0</v>
      </c>
      <c r="G609" s="172">
        <v>0</v>
      </c>
      <c r="H609" s="172">
        <v>0</v>
      </c>
      <c r="I609" s="172">
        <v>0</v>
      </c>
      <c r="J609" s="172">
        <v>0</v>
      </c>
      <c r="K609" s="172">
        <v>827052.67</v>
      </c>
      <c r="L609" s="172">
        <v>9897456.4299999997</v>
      </c>
      <c r="M609" s="172">
        <v>9411866.4900000002</v>
      </c>
      <c r="N609" s="172">
        <v>0</v>
      </c>
      <c r="O609" s="172">
        <v>0</v>
      </c>
      <c r="P609" s="172">
        <v>10867378.390000001</v>
      </c>
      <c r="Q609" s="172">
        <f t="shared" si="9"/>
        <v>31003753.98</v>
      </c>
      <c r="S609" s="159"/>
      <c r="T609" s="159"/>
      <c r="U609" s="159"/>
      <c r="V609" s="159"/>
      <c r="W609" s="159"/>
      <c r="X609" s="159"/>
      <c r="Y609" s="159"/>
      <c r="Z609" s="159"/>
      <c r="AA609" s="159"/>
      <c r="AB609" s="159"/>
      <c r="AC609" s="159"/>
      <c r="AD609" s="159"/>
      <c r="AE609" s="159"/>
    </row>
    <row r="610" spans="1:31" x14ac:dyDescent="0.25">
      <c r="A610" s="171"/>
      <c r="B610" s="159" t="s">
        <v>861</v>
      </c>
      <c r="C610" s="173">
        <v>5570610</v>
      </c>
      <c r="D610" s="173">
        <v>31004364.99999997</v>
      </c>
      <c r="E610" s="173">
        <v>0</v>
      </c>
      <c r="F610" s="173">
        <v>0</v>
      </c>
      <c r="G610" s="173">
        <v>0</v>
      </c>
      <c r="H610" s="173">
        <v>0</v>
      </c>
      <c r="I610" s="173">
        <v>0</v>
      </c>
      <c r="J610" s="173">
        <v>0</v>
      </c>
      <c r="K610" s="173">
        <v>827052.67</v>
      </c>
      <c r="L610" s="173">
        <v>9897456.4299999997</v>
      </c>
      <c r="M610" s="173">
        <v>9411866.4900000002</v>
      </c>
      <c r="N610" s="173">
        <v>0</v>
      </c>
      <c r="O610" s="173">
        <v>0</v>
      </c>
      <c r="P610" s="173">
        <v>10867378.390000001</v>
      </c>
      <c r="Q610" s="173">
        <f t="shared" si="9"/>
        <v>31003753.98</v>
      </c>
      <c r="S610" s="159"/>
      <c r="T610" s="159"/>
      <c r="U610" s="159"/>
      <c r="V610" s="159"/>
      <c r="W610" s="159"/>
      <c r="X610" s="159"/>
      <c r="Y610" s="159"/>
      <c r="Z610" s="159"/>
      <c r="AA610" s="159"/>
      <c r="AB610" s="159"/>
      <c r="AC610" s="159"/>
      <c r="AD610" s="159"/>
      <c r="AE610" s="159"/>
    </row>
    <row r="611" spans="1:31" s="67" customFormat="1" x14ac:dyDescent="0.25">
      <c r="A611" s="159"/>
      <c r="B611" s="171" t="s">
        <v>862</v>
      </c>
      <c r="C611" s="172">
        <v>15594500</v>
      </c>
      <c r="D611" s="172">
        <v>0</v>
      </c>
      <c r="E611" s="172">
        <v>0</v>
      </c>
      <c r="F611" s="172">
        <v>0</v>
      </c>
      <c r="G611" s="172">
        <v>0</v>
      </c>
      <c r="H611" s="172">
        <v>0</v>
      </c>
      <c r="I611" s="172">
        <v>0</v>
      </c>
      <c r="J611" s="172">
        <v>0</v>
      </c>
      <c r="K611" s="172">
        <v>0</v>
      </c>
      <c r="L611" s="172">
        <v>0</v>
      </c>
      <c r="M611" s="172">
        <v>0</v>
      </c>
      <c r="N611" s="172">
        <v>0</v>
      </c>
      <c r="O611" s="172">
        <v>0</v>
      </c>
      <c r="P611" s="172">
        <v>0</v>
      </c>
      <c r="Q611" s="172">
        <f t="shared" si="9"/>
        <v>0</v>
      </c>
      <c r="R611"/>
      <c r="S611" s="159"/>
      <c r="T611" s="159"/>
      <c r="U611" s="159"/>
      <c r="V611" s="159"/>
      <c r="W611" s="159"/>
      <c r="X611" s="159"/>
      <c r="Y611" s="159"/>
      <c r="Z611" s="159"/>
      <c r="AA611" s="159"/>
      <c r="AB611" s="159"/>
      <c r="AC611" s="159"/>
      <c r="AD611" s="159"/>
      <c r="AE611" s="159"/>
    </row>
    <row r="612" spans="1:31" x14ac:dyDescent="0.25">
      <c r="A612" s="171"/>
      <c r="B612" s="159" t="s">
        <v>863</v>
      </c>
      <c r="C612" s="173">
        <v>15594500</v>
      </c>
      <c r="D612" s="173">
        <v>0</v>
      </c>
      <c r="E612" s="173">
        <v>0</v>
      </c>
      <c r="F612" s="173">
        <v>0</v>
      </c>
      <c r="G612" s="173">
        <v>0</v>
      </c>
      <c r="H612" s="173">
        <v>0</v>
      </c>
      <c r="I612" s="173">
        <v>0</v>
      </c>
      <c r="J612" s="173">
        <v>0</v>
      </c>
      <c r="K612" s="173">
        <v>0</v>
      </c>
      <c r="L612" s="173">
        <v>0</v>
      </c>
      <c r="M612" s="173">
        <v>0</v>
      </c>
      <c r="N612" s="173">
        <v>0</v>
      </c>
      <c r="O612" s="173">
        <v>0</v>
      </c>
      <c r="P612" s="173">
        <v>0</v>
      </c>
      <c r="Q612" s="173">
        <f t="shared" si="9"/>
        <v>0</v>
      </c>
      <c r="S612" s="159"/>
      <c r="T612" s="159"/>
      <c r="U612" s="159"/>
      <c r="V612" s="159"/>
      <c r="W612" s="159"/>
      <c r="X612" s="159"/>
      <c r="Y612" s="159"/>
      <c r="Z612" s="159"/>
      <c r="AA612" s="159"/>
      <c r="AB612" s="159"/>
      <c r="AC612" s="159"/>
      <c r="AD612" s="159"/>
      <c r="AE612" s="159"/>
    </row>
    <row r="613" spans="1:31" s="67" customFormat="1" x14ac:dyDescent="0.25">
      <c r="A613" s="159"/>
      <c r="B613" s="171" t="s">
        <v>864</v>
      </c>
      <c r="C613" s="172">
        <v>20447807483</v>
      </c>
      <c r="D613" s="172">
        <v>17615762637.979996</v>
      </c>
      <c r="E613" s="172">
        <v>0</v>
      </c>
      <c r="F613" s="172">
        <v>472812032.63999999</v>
      </c>
      <c r="G613" s="172">
        <v>550491335.65999997</v>
      </c>
      <c r="H613" s="172">
        <v>920378971.24000001</v>
      </c>
      <c r="I613" s="172">
        <v>269343370.99000001</v>
      </c>
      <c r="J613" s="172">
        <v>1392187058.95</v>
      </c>
      <c r="K613" s="172">
        <v>1097687586.28</v>
      </c>
      <c r="L613" s="172">
        <v>1451425472.52</v>
      </c>
      <c r="M613" s="172">
        <v>2589428662.4400001</v>
      </c>
      <c r="N613" s="172">
        <v>1540413768.25</v>
      </c>
      <c r="O613" s="172">
        <v>1074318514.48</v>
      </c>
      <c r="P613" s="172">
        <v>6170061220.2200003</v>
      </c>
      <c r="Q613" s="172">
        <f t="shared" si="9"/>
        <v>17528547993.669998</v>
      </c>
      <c r="R613"/>
      <c r="S613" s="159"/>
      <c r="T613" s="159"/>
      <c r="U613" s="159"/>
      <c r="V613" s="159"/>
      <c r="W613" s="159"/>
      <c r="X613" s="159"/>
      <c r="Y613" s="159"/>
      <c r="Z613" s="159"/>
      <c r="AA613" s="159"/>
      <c r="AB613" s="159"/>
      <c r="AC613" s="159"/>
      <c r="AD613" s="159"/>
      <c r="AE613" s="159"/>
    </row>
    <row r="614" spans="1:31" x14ac:dyDescent="0.25">
      <c r="A614" s="171"/>
      <c r="B614" s="159" t="s">
        <v>865</v>
      </c>
      <c r="C614" s="173">
        <v>19609931614</v>
      </c>
      <c r="D614" s="173">
        <v>17475400419.559998</v>
      </c>
      <c r="E614" s="173">
        <v>0</v>
      </c>
      <c r="F614" s="173">
        <v>472812032.63999999</v>
      </c>
      <c r="G614" s="173">
        <v>543897231.97000003</v>
      </c>
      <c r="H614" s="173">
        <v>920378971.24000001</v>
      </c>
      <c r="I614" s="173">
        <v>269343370.99000001</v>
      </c>
      <c r="J614" s="173">
        <v>1381140975.8699999</v>
      </c>
      <c r="K614" s="173">
        <v>1085187586.3599999</v>
      </c>
      <c r="L614" s="173">
        <v>1440690310.3699999</v>
      </c>
      <c r="M614" s="173">
        <v>2539809076.6999998</v>
      </c>
      <c r="N614" s="173">
        <v>1535734008.98</v>
      </c>
      <c r="O614" s="173">
        <v>1047642849.24</v>
      </c>
      <c r="P614" s="173">
        <v>6161051029.4499998</v>
      </c>
      <c r="Q614" s="173">
        <f t="shared" si="9"/>
        <v>17397687443.809998</v>
      </c>
      <c r="S614" s="159"/>
      <c r="T614" s="159"/>
      <c r="U614" s="159"/>
      <c r="V614" s="159"/>
      <c r="W614" s="159"/>
      <c r="X614" s="159"/>
      <c r="Y614" s="159"/>
      <c r="Z614" s="159"/>
      <c r="AA614" s="159"/>
      <c r="AB614" s="159"/>
      <c r="AC614" s="159"/>
      <c r="AD614" s="159"/>
      <c r="AE614" s="159"/>
    </row>
    <row r="615" spans="1:31" s="67" customFormat="1" x14ac:dyDescent="0.25">
      <c r="A615" s="159"/>
      <c r="B615" s="159" t="s">
        <v>866</v>
      </c>
      <c r="C615" s="173">
        <v>837875869</v>
      </c>
      <c r="D615" s="173">
        <v>140362218.42000002</v>
      </c>
      <c r="E615" s="173">
        <v>0</v>
      </c>
      <c r="F615" s="173">
        <v>0</v>
      </c>
      <c r="G615" s="173">
        <v>6594103.6900000004</v>
      </c>
      <c r="H615" s="173">
        <v>0</v>
      </c>
      <c r="I615" s="173">
        <v>0</v>
      </c>
      <c r="J615" s="173">
        <v>11046083.08</v>
      </c>
      <c r="K615" s="173">
        <v>12499999.92</v>
      </c>
      <c r="L615" s="173">
        <v>10735162.15</v>
      </c>
      <c r="M615" s="173">
        <v>49619585.740000002</v>
      </c>
      <c r="N615" s="173">
        <v>4679759.2699999996</v>
      </c>
      <c r="O615" s="173">
        <v>26675665.239999998</v>
      </c>
      <c r="P615" s="173">
        <v>9010190.7699999996</v>
      </c>
      <c r="Q615" s="173">
        <f t="shared" si="9"/>
        <v>130860549.85999998</v>
      </c>
      <c r="R615"/>
      <c r="S615" s="159"/>
      <c r="T615" s="159"/>
      <c r="U615" s="159"/>
      <c r="V615" s="159"/>
      <c r="W615" s="159"/>
      <c r="X615" s="159"/>
      <c r="Y615" s="159"/>
      <c r="Z615" s="159"/>
      <c r="AA615" s="159"/>
      <c r="AB615" s="159"/>
      <c r="AC615" s="159"/>
      <c r="AD615" s="159"/>
      <c r="AE615" s="159"/>
    </row>
    <row r="616" spans="1:31" x14ac:dyDescent="0.25">
      <c r="A616" s="171"/>
      <c r="B616" s="171" t="s">
        <v>867</v>
      </c>
      <c r="C616" s="172">
        <v>1120167936</v>
      </c>
      <c r="D616" s="172">
        <v>9495019.7100000381</v>
      </c>
      <c r="E616" s="172">
        <v>0</v>
      </c>
      <c r="F616" s="172">
        <v>0</v>
      </c>
      <c r="G616" s="172">
        <v>0</v>
      </c>
      <c r="H616" s="172">
        <v>0</v>
      </c>
      <c r="I616" s="172">
        <v>0</v>
      </c>
      <c r="J616" s="172">
        <v>0</v>
      </c>
      <c r="K616" s="172">
        <v>9495018.8900000006</v>
      </c>
      <c r="L616" s="172">
        <v>0</v>
      </c>
      <c r="M616" s="172">
        <v>0</v>
      </c>
      <c r="N616" s="172">
        <v>0</v>
      </c>
      <c r="O616" s="172">
        <v>0</v>
      </c>
      <c r="P616" s="172">
        <v>0</v>
      </c>
      <c r="Q616" s="172">
        <f t="shared" si="9"/>
        <v>9495018.8900000006</v>
      </c>
      <c r="S616" s="159"/>
      <c r="T616" s="159"/>
      <c r="U616" s="159"/>
      <c r="V616" s="159"/>
      <c r="W616" s="159"/>
      <c r="X616" s="159"/>
      <c r="Y616" s="159"/>
      <c r="Z616" s="159"/>
      <c r="AA616" s="159"/>
      <c r="AB616" s="159"/>
      <c r="AC616" s="159"/>
      <c r="AD616" s="159"/>
      <c r="AE616" s="159"/>
    </row>
    <row r="617" spans="1:31" s="67" customFormat="1" x14ac:dyDescent="0.25">
      <c r="A617" s="159"/>
      <c r="B617" s="159" t="s">
        <v>868</v>
      </c>
      <c r="C617" s="173">
        <v>1120167936</v>
      </c>
      <c r="D617" s="173">
        <v>9495019.7100000381</v>
      </c>
      <c r="E617" s="173">
        <v>0</v>
      </c>
      <c r="F617" s="173">
        <v>0</v>
      </c>
      <c r="G617" s="173">
        <v>0</v>
      </c>
      <c r="H617" s="173">
        <v>0</v>
      </c>
      <c r="I617" s="173">
        <v>0</v>
      </c>
      <c r="J617" s="173">
        <v>0</v>
      </c>
      <c r="K617" s="173">
        <v>9495018.8900000006</v>
      </c>
      <c r="L617" s="173">
        <v>0</v>
      </c>
      <c r="M617" s="173">
        <v>0</v>
      </c>
      <c r="N617" s="173">
        <v>0</v>
      </c>
      <c r="O617" s="173">
        <v>0</v>
      </c>
      <c r="P617" s="173">
        <v>0</v>
      </c>
      <c r="Q617" s="173">
        <f t="shared" si="9"/>
        <v>9495018.8900000006</v>
      </c>
      <c r="R617"/>
      <c r="S617" s="159"/>
      <c r="T617" s="159"/>
      <c r="U617" s="159"/>
      <c r="V617" s="159"/>
      <c r="W617" s="159"/>
      <c r="X617" s="159"/>
      <c r="Y617" s="159"/>
      <c r="Z617" s="159"/>
      <c r="AA617" s="159"/>
      <c r="AB617" s="159"/>
      <c r="AC617" s="159"/>
      <c r="AD617" s="159"/>
      <c r="AE617" s="159"/>
    </row>
    <row r="618" spans="1:31" x14ac:dyDescent="0.25">
      <c r="A618" s="159"/>
      <c r="B618" s="171" t="s">
        <v>869</v>
      </c>
      <c r="C618" s="172">
        <v>338099739</v>
      </c>
      <c r="D618" s="172">
        <v>273632033.69999999</v>
      </c>
      <c r="E618" s="172">
        <v>0</v>
      </c>
      <c r="F618" s="172">
        <v>0</v>
      </c>
      <c r="G618" s="172">
        <v>1078295.7</v>
      </c>
      <c r="H618" s="172">
        <v>31350240</v>
      </c>
      <c r="I618" s="172">
        <v>5479920</v>
      </c>
      <c r="J618" s="172">
        <v>14910480</v>
      </c>
      <c r="K618" s="172">
        <v>2293920</v>
      </c>
      <c r="L618" s="172">
        <v>79897644.299999997</v>
      </c>
      <c r="M618" s="172">
        <v>93875655.200000003</v>
      </c>
      <c r="N618" s="172">
        <v>5606421.9000000004</v>
      </c>
      <c r="O618" s="172">
        <v>28652530.850000001</v>
      </c>
      <c r="P618" s="172">
        <v>0</v>
      </c>
      <c r="Q618" s="172">
        <f t="shared" si="9"/>
        <v>263145107.94999999</v>
      </c>
      <c r="S618" s="159"/>
      <c r="T618" s="159"/>
      <c r="U618" s="159"/>
      <c r="V618" s="159"/>
      <c r="W618" s="159"/>
      <c r="X618" s="159"/>
      <c r="Y618" s="159"/>
      <c r="Z618" s="159"/>
      <c r="AA618" s="159"/>
      <c r="AB618" s="159"/>
      <c r="AC618" s="159"/>
      <c r="AD618" s="159"/>
      <c r="AE618" s="159"/>
    </row>
    <row r="619" spans="1:31" x14ac:dyDescent="0.25">
      <c r="A619" s="159"/>
      <c r="B619" s="159" t="s">
        <v>870</v>
      </c>
      <c r="C619" s="173">
        <v>338099739</v>
      </c>
      <c r="D619" s="173">
        <v>273632033.69999999</v>
      </c>
      <c r="E619" s="173">
        <v>0</v>
      </c>
      <c r="F619" s="173">
        <v>0</v>
      </c>
      <c r="G619" s="173">
        <v>1078295.7</v>
      </c>
      <c r="H619" s="173">
        <v>31350240</v>
      </c>
      <c r="I619" s="173">
        <v>5479920</v>
      </c>
      <c r="J619" s="173">
        <v>14910480</v>
      </c>
      <c r="K619" s="173">
        <v>2293920</v>
      </c>
      <c r="L619" s="173">
        <v>79897644.299999997</v>
      </c>
      <c r="M619" s="173">
        <v>93875655.200000003</v>
      </c>
      <c r="N619" s="173">
        <v>5606421.9000000004</v>
      </c>
      <c r="O619" s="173">
        <v>28652530.850000001</v>
      </c>
      <c r="P619" s="173">
        <v>0</v>
      </c>
      <c r="Q619" s="173">
        <f t="shared" si="9"/>
        <v>263145107.94999999</v>
      </c>
      <c r="S619" s="159"/>
      <c r="T619" s="159"/>
      <c r="U619" s="159"/>
      <c r="V619" s="159"/>
      <c r="W619" s="159"/>
      <c r="X619" s="159"/>
      <c r="Y619" s="159"/>
      <c r="Z619" s="159"/>
      <c r="AA619" s="159"/>
      <c r="AB619" s="159"/>
      <c r="AC619" s="159"/>
      <c r="AD619" s="159"/>
      <c r="AE619" s="159"/>
    </row>
    <row r="620" spans="1:31" x14ac:dyDescent="0.25">
      <c r="A620" s="171"/>
      <c r="B620" s="171" t="s">
        <v>871</v>
      </c>
      <c r="C620" s="172">
        <v>1678803750</v>
      </c>
      <c r="D620" s="172">
        <v>762966762.78999984</v>
      </c>
      <c r="E620" s="172">
        <v>0</v>
      </c>
      <c r="F620" s="172">
        <v>5645527.5800000001</v>
      </c>
      <c r="G620" s="172">
        <v>17071887.670000002</v>
      </c>
      <c r="H620" s="172">
        <v>16033198.65</v>
      </c>
      <c r="I620" s="172">
        <v>31905044.170000002</v>
      </c>
      <c r="J620" s="172">
        <v>99889449.180000007</v>
      </c>
      <c r="K620" s="172">
        <v>42643576.649999999</v>
      </c>
      <c r="L620" s="172">
        <v>36211718.670000002</v>
      </c>
      <c r="M620" s="172">
        <v>51565603.880000003</v>
      </c>
      <c r="N620" s="172">
        <v>56465356.969999999</v>
      </c>
      <c r="O620" s="172">
        <v>98126451.620000005</v>
      </c>
      <c r="P620" s="172">
        <v>241599986.09</v>
      </c>
      <c r="Q620" s="172">
        <f t="shared" si="9"/>
        <v>697157801.13</v>
      </c>
      <c r="S620" s="159"/>
      <c r="T620" s="159"/>
      <c r="U620" s="159"/>
      <c r="V620" s="159"/>
      <c r="W620" s="159"/>
      <c r="X620" s="159"/>
      <c r="Y620" s="159"/>
      <c r="Z620" s="159"/>
      <c r="AA620" s="159"/>
      <c r="AB620" s="159"/>
      <c r="AC620" s="159"/>
      <c r="AD620" s="159"/>
      <c r="AE620" s="159"/>
    </row>
    <row r="621" spans="1:31" s="67" customFormat="1" x14ac:dyDescent="0.25">
      <c r="A621" s="171"/>
      <c r="B621" s="159" t="s">
        <v>872</v>
      </c>
      <c r="C621" s="173">
        <v>1678803750</v>
      </c>
      <c r="D621" s="173">
        <v>762966762.78999984</v>
      </c>
      <c r="E621" s="173">
        <v>0</v>
      </c>
      <c r="F621" s="173">
        <v>5645527.5800000001</v>
      </c>
      <c r="G621" s="173">
        <v>17071887.670000002</v>
      </c>
      <c r="H621" s="173">
        <v>16033198.65</v>
      </c>
      <c r="I621" s="173">
        <v>31905044.170000002</v>
      </c>
      <c r="J621" s="173">
        <v>99889449.180000007</v>
      </c>
      <c r="K621" s="173">
        <v>42643576.649999999</v>
      </c>
      <c r="L621" s="173">
        <v>36211718.670000002</v>
      </c>
      <c r="M621" s="173">
        <v>51565603.880000003</v>
      </c>
      <c r="N621" s="173">
        <v>56465356.969999999</v>
      </c>
      <c r="O621" s="173">
        <v>98126451.620000005</v>
      </c>
      <c r="P621" s="173">
        <v>241599986.09</v>
      </c>
      <c r="Q621" s="173">
        <f t="shared" si="9"/>
        <v>697157801.13</v>
      </c>
      <c r="R621"/>
      <c r="S621" s="159"/>
      <c r="T621" s="159"/>
      <c r="U621" s="159"/>
      <c r="V621" s="159"/>
      <c r="W621" s="159"/>
      <c r="X621" s="159"/>
      <c r="Y621" s="159"/>
      <c r="Z621" s="159"/>
      <c r="AA621" s="159"/>
      <c r="AB621" s="159"/>
      <c r="AC621" s="159"/>
      <c r="AD621" s="159"/>
      <c r="AE621" s="159"/>
    </row>
    <row r="622" spans="1:31" s="67" customFormat="1" x14ac:dyDescent="0.25">
      <c r="A622" s="159"/>
      <c r="B622" s="171" t="s">
        <v>873</v>
      </c>
      <c r="C622" s="172">
        <v>1431811</v>
      </c>
      <c r="D622" s="172">
        <v>1323966.9100000025</v>
      </c>
      <c r="E622" s="172">
        <v>0</v>
      </c>
      <c r="F622" s="172">
        <v>0</v>
      </c>
      <c r="G622" s="172">
        <v>0</v>
      </c>
      <c r="H622" s="172">
        <v>894437.69</v>
      </c>
      <c r="I622" s="172">
        <v>0</v>
      </c>
      <c r="J622" s="172">
        <v>0</v>
      </c>
      <c r="K622" s="172">
        <v>0</v>
      </c>
      <c r="L622" s="172">
        <v>0</v>
      </c>
      <c r="M622" s="172">
        <v>0</v>
      </c>
      <c r="N622" s="172">
        <v>0</v>
      </c>
      <c r="O622" s="172">
        <v>0</v>
      </c>
      <c r="P622" s="172">
        <v>0</v>
      </c>
      <c r="Q622" s="172">
        <f t="shared" si="9"/>
        <v>894437.69</v>
      </c>
      <c r="R622"/>
      <c r="S622" s="159"/>
      <c r="T622" s="159"/>
      <c r="U622" s="159"/>
      <c r="V622" s="159"/>
      <c r="W622" s="159"/>
      <c r="X622" s="159"/>
      <c r="Y622" s="159"/>
      <c r="Z622" s="159"/>
      <c r="AA622" s="159"/>
      <c r="AB622" s="159"/>
      <c r="AC622" s="159"/>
      <c r="AD622" s="159"/>
      <c r="AE622" s="159"/>
    </row>
    <row r="623" spans="1:31" x14ac:dyDescent="0.25">
      <c r="A623" s="171"/>
      <c r="B623" s="159" t="s">
        <v>874</v>
      </c>
      <c r="C623" s="173">
        <v>1431811</v>
      </c>
      <c r="D623" s="173">
        <v>1323966.9100000025</v>
      </c>
      <c r="E623" s="173">
        <v>0</v>
      </c>
      <c r="F623" s="173">
        <v>0</v>
      </c>
      <c r="G623" s="173">
        <v>0</v>
      </c>
      <c r="H623" s="173">
        <v>894437.69</v>
      </c>
      <c r="I623" s="173">
        <v>0</v>
      </c>
      <c r="J623" s="173">
        <v>0</v>
      </c>
      <c r="K623" s="173">
        <v>0</v>
      </c>
      <c r="L623" s="173">
        <v>0</v>
      </c>
      <c r="M623" s="173">
        <v>0</v>
      </c>
      <c r="N623" s="173">
        <v>0</v>
      </c>
      <c r="O623" s="173">
        <v>0</v>
      </c>
      <c r="P623" s="173">
        <v>0</v>
      </c>
      <c r="Q623" s="173">
        <f t="shared" si="9"/>
        <v>894437.69</v>
      </c>
      <c r="S623" s="159"/>
      <c r="T623" s="159"/>
      <c r="U623" s="159"/>
      <c r="V623" s="159"/>
      <c r="W623" s="159"/>
      <c r="X623" s="159"/>
      <c r="Y623" s="159"/>
      <c r="Z623" s="159"/>
      <c r="AA623" s="159"/>
      <c r="AB623" s="159"/>
      <c r="AC623" s="159"/>
      <c r="AD623" s="159"/>
      <c r="AE623" s="159"/>
    </row>
    <row r="624" spans="1:31" s="67" customFormat="1" x14ac:dyDescent="0.25">
      <c r="A624" s="159"/>
      <c r="B624" s="171" t="s">
        <v>875</v>
      </c>
      <c r="C624" s="173">
        <v>0</v>
      </c>
      <c r="D624" s="173">
        <v>916358</v>
      </c>
      <c r="E624" s="173">
        <v>0</v>
      </c>
      <c r="F624" s="173">
        <v>0</v>
      </c>
      <c r="G624" s="173">
        <v>0</v>
      </c>
      <c r="H624" s="173">
        <v>0</v>
      </c>
      <c r="I624" s="173">
        <v>0</v>
      </c>
      <c r="J624" s="173">
        <v>0</v>
      </c>
      <c r="K624" s="173">
        <v>0</v>
      </c>
      <c r="L624" s="173">
        <v>0</v>
      </c>
      <c r="M624" s="173">
        <v>0</v>
      </c>
      <c r="N624" s="173">
        <v>0</v>
      </c>
      <c r="O624" s="173">
        <v>0</v>
      </c>
      <c r="P624" s="173">
        <v>916357.4</v>
      </c>
      <c r="Q624" s="173">
        <f t="shared" si="9"/>
        <v>916357.4</v>
      </c>
      <c r="R624"/>
      <c r="S624" s="159"/>
      <c r="T624" s="159"/>
      <c r="U624" s="159"/>
      <c r="V624" s="159"/>
      <c r="W624" s="159"/>
      <c r="X624" s="159"/>
      <c r="Y624" s="159"/>
      <c r="Z624" s="159"/>
      <c r="AA624" s="159"/>
      <c r="AB624" s="159"/>
      <c r="AC624" s="159"/>
      <c r="AD624" s="159"/>
      <c r="AE624" s="159"/>
    </row>
    <row r="625" spans="1:33" x14ac:dyDescent="0.25">
      <c r="A625" s="159"/>
      <c r="B625" s="159" t="s">
        <v>876</v>
      </c>
      <c r="C625" s="173">
        <v>0</v>
      </c>
      <c r="D625" s="173">
        <v>916358</v>
      </c>
      <c r="E625" s="173">
        <v>0</v>
      </c>
      <c r="F625" s="173">
        <v>0</v>
      </c>
      <c r="G625" s="173">
        <v>0</v>
      </c>
      <c r="H625" s="173">
        <v>0</v>
      </c>
      <c r="I625" s="173">
        <v>0</v>
      </c>
      <c r="J625" s="173">
        <v>0</v>
      </c>
      <c r="K625" s="173">
        <v>0</v>
      </c>
      <c r="L625" s="173">
        <v>0</v>
      </c>
      <c r="M625" s="173">
        <v>0</v>
      </c>
      <c r="N625" s="173">
        <v>0</v>
      </c>
      <c r="O625" s="173">
        <v>0</v>
      </c>
      <c r="P625" s="173">
        <v>916357.4</v>
      </c>
      <c r="Q625" s="173">
        <f t="shared" si="9"/>
        <v>916357.4</v>
      </c>
      <c r="S625" s="159"/>
      <c r="T625" s="159"/>
      <c r="U625" s="159"/>
      <c r="V625" s="159"/>
      <c r="W625" s="159"/>
      <c r="X625" s="159"/>
      <c r="Y625" s="159"/>
      <c r="Z625" s="159"/>
      <c r="AA625" s="159"/>
      <c r="AB625" s="159"/>
      <c r="AC625" s="159"/>
      <c r="AD625" s="159"/>
      <c r="AE625" s="159"/>
    </row>
    <row r="626" spans="1:33" x14ac:dyDescent="0.25">
      <c r="A626" s="171"/>
      <c r="B626" s="171" t="s">
        <v>194</v>
      </c>
      <c r="C626" s="172">
        <v>1446284275</v>
      </c>
      <c r="D626" s="172">
        <v>19660881.13000023</v>
      </c>
      <c r="E626" s="172">
        <v>0</v>
      </c>
      <c r="F626" s="172">
        <v>0</v>
      </c>
      <c r="G626" s="172">
        <v>0</v>
      </c>
      <c r="H626" s="172">
        <v>0</v>
      </c>
      <c r="I626" s="172">
        <v>0</v>
      </c>
      <c r="J626" s="172">
        <v>0</v>
      </c>
      <c r="K626" s="172">
        <v>0</v>
      </c>
      <c r="L626" s="172">
        <v>0</v>
      </c>
      <c r="M626" s="172">
        <v>0</v>
      </c>
      <c r="N626" s="172">
        <v>0</v>
      </c>
      <c r="O626" s="172">
        <v>0</v>
      </c>
      <c r="P626" s="172">
        <v>0</v>
      </c>
      <c r="Q626" s="172">
        <f t="shared" si="9"/>
        <v>0</v>
      </c>
      <c r="S626" s="159"/>
      <c r="T626" s="159"/>
      <c r="U626" s="159"/>
      <c r="V626" s="159"/>
      <c r="W626" s="159"/>
      <c r="X626" s="159"/>
      <c r="Y626" s="159"/>
      <c r="Z626" s="159"/>
      <c r="AA626" s="159"/>
      <c r="AB626" s="159"/>
      <c r="AC626" s="159"/>
      <c r="AD626" s="159"/>
      <c r="AE626" s="159"/>
    </row>
    <row r="627" spans="1:33" s="67" customFormat="1" x14ac:dyDescent="0.25">
      <c r="A627" s="171"/>
      <c r="B627" s="171" t="s">
        <v>877</v>
      </c>
      <c r="C627" s="172">
        <v>1267847984</v>
      </c>
      <c r="D627" s="172">
        <v>5275756.7700002305</v>
      </c>
      <c r="E627" s="172">
        <v>0</v>
      </c>
      <c r="F627" s="172">
        <v>0</v>
      </c>
      <c r="G627" s="172">
        <v>0</v>
      </c>
      <c r="H627" s="172">
        <v>0</v>
      </c>
      <c r="I627" s="172">
        <v>0</v>
      </c>
      <c r="J627" s="172">
        <v>0</v>
      </c>
      <c r="K627" s="172">
        <v>0</v>
      </c>
      <c r="L627" s="172">
        <v>0</v>
      </c>
      <c r="M627" s="172">
        <v>0</v>
      </c>
      <c r="N627" s="172">
        <v>0</v>
      </c>
      <c r="O627" s="172">
        <v>0</v>
      </c>
      <c r="P627" s="172">
        <v>0</v>
      </c>
      <c r="Q627" s="172">
        <f t="shared" si="9"/>
        <v>0</v>
      </c>
      <c r="R627"/>
      <c r="S627" s="159"/>
      <c r="T627" s="159"/>
      <c r="U627" s="159"/>
      <c r="V627" s="159"/>
      <c r="W627" s="159"/>
      <c r="X627" s="159"/>
      <c r="Y627" s="159"/>
      <c r="Z627" s="159"/>
      <c r="AA627" s="159"/>
      <c r="AB627" s="159"/>
      <c r="AC627" s="159"/>
      <c r="AD627" s="159"/>
      <c r="AE627" s="159"/>
    </row>
    <row r="628" spans="1:33" s="67" customFormat="1" x14ac:dyDescent="0.25">
      <c r="A628" s="171"/>
      <c r="B628" s="159" t="s">
        <v>878</v>
      </c>
      <c r="C628" s="173">
        <v>1267847984</v>
      </c>
      <c r="D628" s="173">
        <v>5275756.7700002305</v>
      </c>
      <c r="E628" s="173">
        <v>0</v>
      </c>
      <c r="F628" s="173">
        <v>0</v>
      </c>
      <c r="G628" s="173">
        <v>0</v>
      </c>
      <c r="H628" s="173">
        <v>0</v>
      </c>
      <c r="I628" s="173">
        <v>0</v>
      </c>
      <c r="J628" s="173">
        <v>0</v>
      </c>
      <c r="K628" s="173">
        <v>0</v>
      </c>
      <c r="L628" s="173">
        <v>0</v>
      </c>
      <c r="M628" s="173">
        <v>0</v>
      </c>
      <c r="N628" s="173">
        <v>0</v>
      </c>
      <c r="O628" s="173">
        <v>0</v>
      </c>
      <c r="P628" s="173">
        <v>0</v>
      </c>
      <c r="Q628" s="173">
        <f t="shared" si="9"/>
        <v>0</v>
      </c>
      <c r="R628"/>
      <c r="S628" s="159"/>
      <c r="T628" s="159"/>
      <c r="U628" s="159"/>
      <c r="V628" s="159"/>
      <c r="W628" s="159"/>
      <c r="X628" s="159"/>
      <c r="Y628" s="159"/>
      <c r="Z628" s="159"/>
      <c r="AA628" s="159"/>
      <c r="AB628" s="159"/>
      <c r="AC628" s="159"/>
      <c r="AD628" s="159"/>
      <c r="AE628" s="159"/>
    </row>
    <row r="629" spans="1:33" s="67" customFormat="1" x14ac:dyDescent="0.25">
      <c r="A629" s="171"/>
      <c r="B629" s="171" t="s">
        <v>879</v>
      </c>
      <c r="C629" s="172">
        <v>178436291</v>
      </c>
      <c r="D629" s="172">
        <v>14385124.359999999</v>
      </c>
      <c r="E629" s="172">
        <v>0</v>
      </c>
      <c r="F629" s="172">
        <v>0</v>
      </c>
      <c r="G629" s="172">
        <v>0</v>
      </c>
      <c r="H629" s="172">
        <v>0</v>
      </c>
      <c r="I629" s="172">
        <v>0</v>
      </c>
      <c r="J629" s="172">
        <v>0</v>
      </c>
      <c r="K629" s="172">
        <v>0</v>
      </c>
      <c r="L629" s="172">
        <v>0</v>
      </c>
      <c r="M629" s="172">
        <v>0</v>
      </c>
      <c r="N629" s="172">
        <v>0</v>
      </c>
      <c r="O629" s="172">
        <v>0</v>
      </c>
      <c r="P629" s="172">
        <v>0</v>
      </c>
      <c r="Q629" s="172">
        <f t="shared" si="9"/>
        <v>0</v>
      </c>
      <c r="R629"/>
      <c r="S629" s="159"/>
      <c r="T629" s="159"/>
      <c r="U629" s="159"/>
      <c r="V629" s="159"/>
      <c r="W629" s="159"/>
      <c r="X629" s="159"/>
      <c r="Y629" s="159"/>
      <c r="Z629" s="159"/>
      <c r="AA629" s="159"/>
      <c r="AB629" s="159"/>
      <c r="AC629" s="159"/>
      <c r="AD629" s="159"/>
      <c r="AE629" s="159"/>
    </row>
    <row r="630" spans="1:33" s="67" customFormat="1" x14ac:dyDescent="0.25">
      <c r="A630" s="159"/>
      <c r="B630" s="159" t="s">
        <v>880</v>
      </c>
      <c r="C630" s="173">
        <v>178436291</v>
      </c>
      <c r="D630" s="173">
        <v>14385124.359999999</v>
      </c>
      <c r="E630" s="173">
        <v>0</v>
      </c>
      <c r="F630" s="173">
        <v>0</v>
      </c>
      <c r="G630" s="173">
        <v>0</v>
      </c>
      <c r="H630" s="173">
        <v>0</v>
      </c>
      <c r="I630" s="173">
        <v>0</v>
      </c>
      <c r="J630" s="173">
        <v>0</v>
      </c>
      <c r="K630" s="173">
        <v>0</v>
      </c>
      <c r="L630" s="173">
        <v>0</v>
      </c>
      <c r="M630" s="173">
        <v>0</v>
      </c>
      <c r="N630" s="173">
        <v>0</v>
      </c>
      <c r="O630" s="173">
        <v>0</v>
      </c>
      <c r="P630" s="173">
        <v>0</v>
      </c>
      <c r="Q630" s="173">
        <f t="shared" si="9"/>
        <v>0</v>
      </c>
      <c r="R630"/>
      <c r="S630" s="159"/>
      <c r="T630" s="159"/>
      <c r="U630" s="159"/>
      <c r="V630" s="159"/>
      <c r="W630" s="159"/>
      <c r="X630" s="159"/>
      <c r="Y630" s="159"/>
      <c r="Z630" s="159"/>
      <c r="AA630" s="159"/>
      <c r="AB630" s="159"/>
      <c r="AC630" s="159"/>
      <c r="AD630" s="159"/>
      <c r="AE630" s="159"/>
    </row>
    <row r="631" spans="1:33" x14ac:dyDescent="0.25">
      <c r="A631" s="159"/>
      <c r="B631" s="169" t="s">
        <v>195</v>
      </c>
      <c r="C631" s="170">
        <v>184836130000</v>
      </c>
      <c r="D631" s="170">
        <v>156613301112.67001</v>
      </c>
      <c r="E631" s="170">
        <v>12279854553.459999</v>
      </c>
      <c r="F631" s="170">
        <v>13510005493.08</v>
      </c>
      <c r="G631" s="170">
        <v>8930114365.7000008</v>
      </c>
      <c r="H631" s="170">
        <v>5630603993.1099997</v>
      </c>
      <c r="I631" s="170">
        <v>10676625866.84</v>
      </c>
      <c r="J631" s="170">
        <v>37356568932.400002</v>
      </c>
      <c r="K631" s="170">
        <v>11476705856.780001</v>
      </c>
      <c r="L631" s="170">
        <v>8709193786.4200001</v>
      </c>
      <c r="M631" s="170">
        <v>12326859508.799999</v>
      </c>
      <c r="N631" s="170">
        <v>4364672120.6400003</v>
      </c>
      <c r="O631" s="170">
        <v>14112934917.42</v>
      </c>
      <c r="P631" s="170">
        <v>16831670418.870001</v>
      </c>
      <c r="Q631" s="170">
        <f t="shared" si="9"/>
        <v>156205809813.51999</v>
      </c>
      <c r="S631" s="159"/>
      <c r="T631" s="159"/>
      <c r="U631" s="159"/>
      <c r="V631" s="159"/>
      <c r="W631" s="159"/>
      <c r="X631" s="159"/>
      <c r="Y631" s="159"/>
      <c r="Z631" s="159"/>
      <c r="AA631" s="159"/>
      <c r="AB631" s="159"/>
      <c r="AC631" s="159"/>
      <c r="AD631" s="159"/>
      <c r="AE631" s="159"/>
    </row>
    <row r="632" spans="1:33" x14ac:dyDescent="0.25">
      <c r="A632" s="171"/>
      <c r="B632" s="171" t="s">
        <v>196</v>
      </c>
      <c r="C632" s="172">
        <v>84955492130</v>
      </c>
      <c r="D632" s="172">
        <v>76183799060.139999</v>
      </c>
      <c r="E632" s="172">
        <v>8413523027.6800003</v>
      </c>
      <c r="F632" s="172">
        <v>6434871459.21</v>
      </c>
      <c r="G632" s="172">
        <v>2787630909.1300001</v>
      </c>
      <c r="H632" s="172">
        <v>3887153870.2600002</v>
      </c>
      <c r="I632" s="172">
        <v>7234320715.46</v>
      </c>
      <c r="J632" s="172">
        <v>8273716739.1599998</v>
      </c>
      <c r="K632" s="172">
        <v>9091931795.6900005</v>
      </c>
      <c r="L632" s="172">
        <v>5929805764.1000004</v>
      </c>
      <c r="M632" s="172">
        <v>2133193589.46</v>
      </c>
      <c r="N632" s="172">
        <v>2894211159.9499998</v>
      </c>
      <c r="O632" s="172">
        <v>10732465836.190001</v>
      </c>
      <c r="P632" s="172">
        <v>8327434425.8199997</v>
      </c>
      <c r="Q632" s="172">
        <f t="shared" si="9"/>
        <v>76140259292.109985</v>
      </c>
      <c r="S632" s="159"/>
      <c r="T632" s="159"/>
      <c r="U632" s="159"/>
      <c r="V632" s="159"/>
      <c r="W632" s="159"/>
      <c r="X632" s="159"/>
      <c r="Y632" s="159"/>
      <c r="Z632" s="159"/>
      <c r="AA632" s="159"/>
      <c r="AB632" s="159"/>
      <c r="AC632" s="159"/>
      <c r="AD632" s="159"/>
      <c r="AE632" s="159"/>
    </row>
    <row r="633" spans="1:33" s="67" customFormat="1" x14ac:dyDescent="0.25">
      <c r="A633" s="171"/>
      <c r="B633" s="171" t="s">
        <v>881</v>
      </c>
      <c r="C633" s="172">
        <v>0</v>
      </c>
      <c r="D633" s="172">
        <v>89166666.670000002</v>
      </c>
      <c r="E633" s="172">
        <v>0</v>
      </c>
      <c r="F633" s="172">
        <v>79166666.670000002</v>
      </c>
      <c r="G633" s="172">
        <v>0</v>
      </c>
      <c r="H633" s="172">
        <v>0</v>
      </c>
      <c r="I633" s="172">
        <v>0</v>
      </c>
      <c r="J633" s="172">
        <v>0</v>
      </c>
      <c r="K633" s="172">
        <v>0</v>
      </c>
      <c r="L633" s="172">
        <v>10000000</v>
      </c>
      <c r="M633" s="172">
        <v>0</v>
      </c>
      <c r="N633" s="172">
        <v>0</v>
      </c>
      <c r="O633" s="172">
        <v>0</v>
      </c>
      <c r="P633" s="172">
        <v>0</v>
      </c>
      <c r="Q633" s="172">
        <f t="shared" si="9"/>
        <v>89166666.670000002</v>
      </c>
      <c r="R633"/>
      <c r="S633" s="159"/>
      <c r="T633" s="159"/>
      <c r="U633" s="159"/>
      <c r="V633" s="159"/>
      <c r="W633" s="159"/>
      <c r="X633" s="159"/>
      <c r="Y633" s="159"/>
      <c r="Z633" s="159"/>
      <c r="AA633" s="159"/>
      <c r="AB633" s="159"/>
      <c r="AC633" s="159"/>
      <c r="AD633" s="159"/>
      <c r="AE633" s="159"/>
      <c r="AF633" s="140"/>
      <c r="AG633" s="140"/>
    </row>
    <row r="634" spans="1:33" x14ac:dyDescent="0.25">
      <c r="A634" s="159"/>
      <c r="B634" s="159" t="s">
        <v>882</v>
      </c>
      <c r="C634" s="173">
        <v>0</v>
      </c>
      <c r="D634" s="173">
        <v>89166666.670000002</v>
      </c>
      <c r="E634" s="173">
        <v>0</v>
      </c>
      <c r="F634" s="173">
        <v>79166666.670000002</v>
      </c>
      <c r="G634" s="173">
        <v>0</v>
      </c>
      <c r="H634" s="173">
        <v>0</v>
      </c>
      <c r="I634" s="173">
        <v>0</v>
      </c>
      <c r="J634" s="173">
        <v>0</v>
      </c>
      <c r="K634" s="173">
        <v>0</v>
      </c>
      <c r="L634" s="173">
        <v>10000000</v>
      </c>
      <c r="M634" s="173">
        <v>0</v>
      </c>
      <c r="N634" s="173">
        <v>0</v>
      </c>
      <c r="O634" s="173">
        <v>0</v>
      </c>
      <c r="P634" s="173">
        <v>0</v>
      </c>
      <c r="Q634" s="173">
        <f t="shared" si="9"/>
        <v>89166666.670000002</v>
      </c>
      <c r="S634" s="159"/>
      <c r="T634" s="159"/>
      <c r="U634" s="159"/>
      <c r="V634" s="159"/>
      <c r="W634" s="159"/>
      <c r="X634" s="159"/>
      <c r="Y634" s="159"/>
      <c r="Z634" s="159"/>
      <c r="AA634" s="159"/>
      <c r="AB634" s="159"/>
      <c r="AC634" s="159"/>
      <c r="AD634" s="159"/>
      <c r="AE634" s="159"/>
      <c r="AF634" s="3"/>
      <c r="AG634" s="3"/>
    </row>
    <row r="635" spans="1:33" x14ac:dyDescent="0.25">
      <c r="A635" s="171"/>
      <c r="B635" s="171" t="s">
        <v>883</v>
      </c>
      <c r="C635" s="172">
        <v>84955492130</v>
      </c>
      <c r="D635" s="172">
        <v>76094632393.470001</v>
      </c>
      <c r="E635" s="172">
        <v>8413523027.6800003</v>
      </c>
      <c r="F635" s="172">
        <v>6355704792.54</v>
      </c>
      <c r="G635" s="172">
        <v>2787630909.1300001</v>
      </c>
      <c r="H635" s="172">
        <v>3887153870.2600002</v>
      </c>
      <c r="I635" s="172">
        <v>7234320715.46</v>
      </c>
      <c r="J635" s="172">
        <v>8273716739.1599998</v>
      </c>
      <c r="K635" s="172">
        <v>9091931795.6900005</v>
      </c>
      <c r="L635" s="172">
        <v>5919805764.1000004</v>
      </c>
      <c r="M635" s="172">
        <v>2133193589.46</v>
      </c>
      <c r="N635" s="172">
        <v>2894211159.9499998</v>
      </c>
      <c r="O635" s="172">
        <v>10732465836.190001</v>
      </c>
      <c r="P635" s="172">
        <v>8327434425.8199997</v>
      </c>
      <c r="Q635" s="172">
        <f t="shared" si="9"/>
        <v>76051092625.440002</v>
      </c>
      <c r="S635" s="159"/>
      <c r="T635" s="159"/>
      <c r="U635" s="159"/>
      <c r="V635" s="159"/>
      <c r="W635" s="159"/>
      <c r="X635" s="159"/>
      <c r="Y635" s="159"/>
      <c r="Z635" s="159"/>
      <c r="AA635" s="159"/>
      <c r="AB635" s="159"/>
      <c r="AC635" s="159"/>
      <c r="AD635" s="159"/>
      <c r="AE635" s="159"/>
      <c r="AF635" s="140"/>
      <c r="AG635" s="140"/>
    </row>
    <row r="636" spans="1:33" s="67" customFormat="1" x14ac:dyDescent="0.25">
      <c r="A636" s="171"/>
      <c r="B636" s="159" t="s">
        <v>884</v>
      </c>
      <c r="C636" s="173">
        <v>73706692130</v>
      </c>
      <c r="D636" s="173">
        <v>63993765393.470001</v>
      </c>
      <c r="E636" s="173">
        <v>8413523027.6800003</v>
      </c>
      <c r="F636" s="173">
        <v>4526558157.4799995</v>
      </c>
      <c r="G636" s="173">
        <v>2105401215.1500001</v>
      </c>
      <c r="H636" s="173">
        <v>3478044281.2199998</v>
      </c>
      <c r="I636" s="173">
        <v>4151881685.3699999</v>
      </c>
      <c r="J636" s="173">
        <v>8273716739.1599998</v>
      </c>
      <c r="K636" s="173">
        <v>9091931795.6900005</v>
      </c>
      <c r="L636" s="173">
        <v>4062648657.77</v>
      </c>
      <c r="M636" s="173">
        <v>1441981864.1900001</v>
      </c>
      <c r="N636" s="173">
        <v>2478320748.9899998</v>
      </c>
      <c r="O636" s="173">
        <v>7598936656.4399996</v>
      </c>
      <c r="P636" s="173">
        <v>8327434425.8199997</v>
      </c>
      <c r="Q636" s="173">
        <f t="shared" si="9"/>
        <v>63950379254.959999</v>
      </c>
      <c r="R636"/>
      <c r="S636" s="159"/>
      <c r="T636" s="159"/>
      <c r="U636" s="159"/>
      <c r="V636" s="159"/>
      <c r="W636" s="159"/>
      <c r="X636" s="159"/>
      <c r="Y636" s="159"/>
      <c r="Z636" s="159"/>
      <c r="AA636" s="159"/>
      <c r="AB636" s="159"/>
      <c r="AC636" s="159"/>
      <c r="AD636" s="159"/>
      <c r="AE636" s="159"/>
      <c r="AF636" s="140"/>
      <c r="AG636" s="140"/>
    </row>
    <row r="637" spans="1:33" s="67" customFormat="1" x14ac:dyDescent="0.25">
      <c r="A637" s="159"/>
      <c r="B637" s="159" t="s">
        <v>885</v>
      </c>
      <c r="C637" s="173">
        <v>11248800000</v>
      </c>
      <c r="D637" s="173">
        <v>12100867000</v>
      </c>
      <c r="E637" s="173">
        <v>0</v>
      </c>
      <c r="F637" s="173">
        <v>1829146635.0599999</v>
      </c>
      <c r="G637" s="173">
        <v>682229693.98000002</v>
      </c>
      <c r="H637" s="173">
        <v>409109589.04000002</v>
      </c>
      <c r="I637" s="173">
        <v>3082439030.0900002</v>
      </c>
      <c r="J637" s="173">
        <v>0</v>
      </c>
      <c r="K637" s="173">
        <v>0</v>
      </c>
      <c r="L637" s="173">
        <v>1857157106.3299999</v>
      </c>
      <c r="M637" s="173">
        <v>691211725.26999998</v>
      </c>
      <c r="N637" s="173">
        <v>415890410.95999998</v>
      </c>
      <c r="O637" s="173">
        <v>3133529179.75</v>
      </c>
      <c r="P637" s="173">
        <v>0</v>
      </c>
      <c r="Q637" s="173">
        <f t="shared" si="9"/>
        <v>12100713370.48</v>
      </c>
      <c r="R637"/>
      <c r="S637" s="159"/>
      <c r="T637" s="159"/>
      <c r="U637" s="159"/>
      <c r="V637" s="159"/>
      <c r="W637" s="159"/>
      <c r="X637" s="159"/>
      <c r="Y637" s="159"/>
      <c r="Z637" s="159"/>
      <c r="AA637" s="159"/>
      <c r="AB637" s="159"/>
      <c r="AC637" s="159"/>
      <c r="AD637" s="159"/>
      <c r="AE637" s="159"/>
      <c r="AF637" s="140"/>
      <c r="AG637" s="140"/>
    </row>
    <row r="638" spans="1:33" x14ac:dyDescent="0.25">
      <c r="A638" s="171"/>
      <c r="B638" s="171" t="s">
        <v>197</v>
      </c>
      <c r="C638" s="172">
        <v>98522890143</v>
      </c>
      <c r="D638" s="172">
        <v>79205714429</v>
      </c>
      <c r="E638" s="172">
        <v>3770686066.6100001</v>
      </c>
      <c r="F638" s="172">
        <v>6893196373.0500002</v>
      </c>
      <c r="G638" s="172">
        <v>6074511526.0699997</v>
      </c>
      <c r="H638" s="172">
        <v>1646096223.7</v>
      </c>
      <c r="I638" s="172">
        <v>3398675603.29</v>
      </c>
      <c r="J638" s="172">
        <v>28563141446.110001</v>
      </c>
      <c r="K638" s="172">
        <v>2377957559.5100002</v>
      </c>
      <c r="L638" s="172">
        <v>2719255345.3200002</v>
      </c>
      <c r="M638" s="172">
        <v>10183199801.309999</v>
      </c>
      <c r="N638" s="172">
        <v>1422728234.98</v>
      </c>
      <c r="O638" s="172">
        <v>3339127940.5100002</v>
      </c>
      <c r="P638" s="172">
        <v>8453778183.96</v>
      </c>
      <c r="Q638" s="172">
        <f t="shared" si="9"/>
        <v>78842354304.420013</v>
      </c>
      <c r="S638" s="159"/>
      <c r="T638" s="159"/>
      <c r="U638" s="159"/>
      <c r="V638" s="159"/>
      <c r="W638" s="159"/>
      <c r="X638" s="159"/>
      <c r="Y638" s="159"/>
      <c r="Z638" s="159"/>
      <c r="AA638" s="159"/>
      <c r="AB638" s="159"/>
      <c r="AC638" s="159"/>
      <c r="AD638" s="159"/>
      <c r="AE638" s="159"/>
      <c r="AF638" s="140"/>
      <c r="AG638" s="140"/>
    </row>
    <row r="639" spans="1:33" s="67" customFormat="1" x14ac:dyDescent="0.25">
      <c r="A639" s="159"/>
      <c r="B639" s="171" t="s">
        <v>886</v>
      </c>
      <c r="C639" s="172">
        <v>98522890143</v>
      </c>
      <c r="D639" s="172">
        <v>79205714429</v>
      </c>
      <c r="E639" s="172">
        <v>3770686066.6100001</v>
      </c>
      <c r="F639" s="172">
        <v>6893196373.0500002</v>
      </c>
      <c r="G639" s="172">
        <v>6074511526.0699997</v>
      </c>
      <c r="H639" s="172">
        <v>1646096223.7</v>
      </c>
      <c r="I639" s="172">
        <v>3398675603.29</v>
      </c>
      <c r="J639" s="172">
        <v>28563141446.110001</v>
      </c>
      <c r="K639" s="172">
        <v>2377957559.5100002</v>
      </c>
      <c r="L639" s="172">
        <v>2719255345.3200002</v>
      </c>
      <c r="M639" s="172">
        <v>10183199801.309999</v>
      </c>
      <c r="N639" s="172">
        <v>1422728234.98</v>
      </c>
      <c r="O639" s="172">
        <v>3339127940.5100002</v>
      </c>
      <c r="P639" s="172">
        <v>8453778183.96</v>
      </c>
      <c r="Q639" s="172">
        <f t="shared" si="9"/>
        <v>78842354304.420013</v>
      </c>
      <c r="R639"/>
      <c r="S639" s="159"/>
      <c r="T639" s="159"/>
      <c r="U639" s="159"/>
      <c r="V639" s="159"/>
      <c r="W639" s="159"/>
      <c r="X639" s="159"/>
      <c r="Y639" s="159"/>
      <c r="Z639" s="159"/>
      <c r="AA639" s="159"/>
      <c r="AB639" s="159"/>
      <c r="AC639" s="159"/>
      <c r="AD639" s="159"/>
      <c r="AE639" s="159"/>
      <c r="AF639" s="140"/>
      <c r="AG639" s="140"/>
    </row>
    <row r="640" spans="1:33" x14ac:dyDescent="0.25">
      <c r="A640" s="159"/>
      <c r="B640" s="159" t="s">
        <v>887</v>
      </c>
      <c r="C640" s="173">
        <v>98522890143</v>
      </c>
      <c r="D640" s="173">
        <v>79205714429</v>
      </c>
      <c r="E640" s="173">
        <v>3770686066.6100001</v>
      </c>
      <c r="F640" s="173">
        <v>6893196373.0500002</v>
      </c>
      <c r="G640" s="173">
        <v>6074511526.0699997</v>
      </c>
      <c r="H640" s="173">
        <v>1646096223.7</v>
      </c>
      <c r="I640" s="173">
        <v>3398675603.29</v>
      </c>
      <c r="J640" s="173">
        <v>28563141446.110001</v>
      </c>
      <c r="K640" s="173">
        <v>2377957559.5100002</v>
      </c>
      <c r="L640" s="173">
        <v>2719255345.3200002</v>
      </c>
      <c r="M640" s="173">
        <v>10183199801.309999</v>
      </c>
      <c r="N640" s="173">
        <v>1422728234.98</v>
      </c>
      <c r="O640" s="173">
        <v>3339127940.5100002</v>
      </c>
      <c r="P640" s="173">
        <v>8453778183.96</v>
      </c>
      <c r="Q640" s="173">
        <f t="shared" si="9"/>
        <v>78842354304.420013</v>
      </c>
      <c r="S640" s="159"/>
      <c r="T640" s="159"/>
      <c r="U640" s="159"/>
      <c r="V640" s="159"/>
      <c r="W640" s="159"/>
      <c r="X640" s="159"/>
      <c r="Y640" s="159"/>
      <c r="Z640" s="159"/>
      <c r="AA640" s="159"/>
      <c r="AB640" s="159"/>
      <c r="AC640" s="159"/>
      <c r="AD640" s="159"/>
      <c r="AE640" s="159"/>
      <c r="AF640" s="140"/>
      <c r="AG640" s="140"/>
    </row>
    <row r="641" spans="1:33" x14ac:dyDescent="0.25">
      <c r="A641" s="159"/>
      <c r="B641" s="171" t="s">
        <v>198</v>
      </c>
      <c r="C641" s="172">
        <v>1357747727</v>
      </c>
      <c r="D641" s="172">
        <v>1223787623.53</v>
      </c>
      <c r="E641" s="172">
        <v>95645459.170000002</v>
      </c>
      <c r="F641" s="172">
        <v>181937660.81999999</v>
      </c>
      <c r="G641" s="172">
        <v>67971930.5</v>
      </c>
      <c r="H641" s="172">
        <v>97353899.150000006</v>
      </c>
      <c r="I641" s="172">
        <v>43629548.090000004</v>
      </c>
      <c r="J641" s="172">
        <v>519710747.13</v>
      </c>
      <c r="K641" s="172">
        <v>6816501.5800000001</v>
      </c>
      <c r="L641" s="172">
        <v>60132677</v>
      </c>
      <c r="M641" s="172">
        <v>10466118.029999999</v>
      </c>
      <c r="N641" s="172">
        <v>47732725.710000001</v>
      </c>
      <c r="O641" s="172">
        <v>41341140.719999999</v>
      </c>
      <c r="P641" s="172">
        <v>50457809.090000004</v>
      </c>
      <c r="Q641" s="172">
        <f t="shared" si="9"/>
        <v>1223196216.99</v>
      </c>
      <c r="S641" s="159"/>
      <c r="T641" s="159"/>
      <c r="U641" s="159"/>
      <c r="V641" s="159"/>
      <c r="W641" s="159"/>
      <c r="X641" s="159"/>
      <c r="Y641" s="159"/>
      <c r="Z641" s="159"/>
      <c r="AA641" s="159"/>
      <c r="AB641" s="159"/>
      <c r="AC641" s="159"/>
      <c r="AD641" s="159"/>
      <c r="AE641" s="159"/>
      <c r="AF641" s="140"/>
      <c r="AG641" s="140"/>
    </row>
    <row r="642" spans="1:33" x14ac:dyDescent="0.25">
      <c r="A642" s="159"/>
      <c r="B642" s="171" t="s">
        <v>888</v>
      </c>
      <c r="C642" s="172">
        <v>39407870</v>
      </c>
      <c r="D642" s="172">
        <v>356622766.52999997</v>
      </c>
      <c r="E642" s="172">
        <v>4124790.87</v>
      </c>
      <c r="F642" s="172">
        <v>16977875.82</v>
      </c>
      <c r="G642" s="172">
        <v>834329.5</v>
      </c>
      <c r="H642" s="172">
        <v>1628268</v>
      </c>
      <c r="I642" s="172">
        <v>8507958.3900000006</v>
      </c>
      <c r="J642" s="172">
        <v>308045684.07999998</v>
      </c>
      <c r="K642" s="172">
        <v>4412935.38</v>
      </c>
      <c r="L642" s="172">
        <v>1959476.42</v>
      </c>
      <c r="M642" s="172">
        <v>610800.11</v>
      </c>
      <c r="N642" s="172">
        <v>1149760.24</v>
      </c>
      <c r="O642" s="172">
        <v>3714440.2</v>
      </c>
      <c r="P642" s="172">
        <v>4100639.07</v>
      </c>
      <c r="Q642" s="172">
        <f t="shared" si="9"/>
        <v>356066958.07999998</v>
      </c>
      <c r="S642" s="159"/>
      <c r="T642" s="159"/>
      <c r="U642" s="159"/>
      <c r="V642" s="159"/>
      <c r="W642" s="159"/>
      <c r="X642" s="159"/>
      <c r="Y642" s="159"/>
      <c r="Z642" s="159"/>
      <c r="AA642" s="159"/>
      <c r="AB642" s="159"/>
      <c r="AC642" s="159"/>
      <c r="AD642" s="159"/>
      <c r="AE642" s="159"/>
      <c r="AF642" s="140"/>
      <c r="AG642" s="140"/>
    </row>
    <row r="643" spans="1:33" x14ac:dyDescent="0.25">
      <c r="A643" s="159"/>
      <c r="B643" s="159" t="s">
        <v>889</v>
      </c>
      <c r="C643" s="173">
        <v>39407870</v>
      </c>
      <c r="D643" s="173">
        <v>356622766.52999997</v>
      </c>
      <c r="E643" s="173">
        <v>4124790.87</v>
      </c>
      <c r="F643" s="173">
        <v>16977875.82</v>
      </c>
      <c r="G643" s="173">
        <v>834329.5</v>
      </c>
      <c r="H643" s="173">
        <v>1628268</v>
      </c>
      <c r="I643" s="173">
        <v>8507958.3900000006</v>
      </c>
      <c r="J643" s="173">
        <v>308045684.07999998</v>
      </c>
      <c r="K643" s="173">
        <v>4412935.38</v>
      </c>
      <c r="L643" s="173">
        <v>1959476.42</v>
      </c>
      <c r="M643" s="173">
        <v>610800.11</v>
      </c>
      <c r="N643" s="173">
        <v>1149760.24</v>
      </c>
      <c r="O643" s="173">
        <v>3714440.2</v>
      </c>
      <c r="P643" s="173">
        <v>4100639.07</v>
      </c>
      <c r="Q643" s="173">
        <f t="shared" si="9"/>
        <v>356066958.07999998</v>
      </c>
      <c r="S643" s="159"/>
      <c r="T643" s="159"/>
      <c r="U643" s="159"/>
      <c r="V643" s="159"/>
      <c r="W643" s="159"/>
      <c r="X643" s="159"/>
      <c r="Y643" s="159"/>
      <c r="Z643" s="159"/>
      <c r="AA643" s="159"/>
      <c r="AB643" s="159"/>
      <c r="AC643" s="159"/>
      <c r="AD643" s="159"/>
      <c r="AE643" s="159"/>
      <c r="AF643" s="140"/>
      <c r="AG643" s="140"/>
    </row>
    <row r="644" spans="1:33" x14ac:dyDescent="0.25">
      <c r="A644" s="159"/>
      <c r="B644" s="171" t="s">
        <v>890</v>
      </c>
      <c r="C644" s="172">
        <v>1318339857</v>
      </c>
      <c r="D644" s="172">
        <v>867164857</v>
      </c>
      <c r="E644" s="172">
        <v>91520668.299999997</v>
      </c>
      <c r="F644" s="172">
        <v>164959785</v>
      </c>
      <c r="G644" s="172">
        <v>67137601</v>
      </c>
      <c r="H644" s="172">
        <v>95725631.150000006</v>
      </c>
      <c r="I644" s="172">
        <v>35121589.700000003</v>
      </c>
      <c r="J644" s="172">
        <v>211665063.05000001</v>
      </c>
      <c r="K644" s="172">
        <v>2403566.2000000002</v>
      </c>
      <c r="L644" s="172">
        <v>58173200.579999998</v>
      </c>
      <c r="M644" s="172">
        <v>9855317.9199999999</v>
      </c>
      <c r="N644" s="172">
        <v>46582965.469999999</v>
      </c>
      <c r="O644" s="172">
        <v>37626700.520000003</v>
      </c>
      <c r="P644" s="172">
        <v>46357170.020000003</v>
      </c>
      <c r="Q644" s="172">
        <f t="shared" si="9"/>
        <v>867129258.91000009</v>
      </c>
      <c r="S644" s="159"/>
      <c r="T644" s="159"/>
      <c r="U644" s="159"/>
      <c r="V644" s="159"/>
      <c r="W644" s="159"/>
      <c r="X644" s="159"/>
      <c r="Y644" s="159"/>
      <c r="Z644" s="159"/>
      <c r="AA644" s="159"/>
      <c r="AB644" s="159"/>
      <c r="AC644" s="159"/>
      <c r="AD644" s="159"/>
      <c r="AE644" s="159"/>
      <c r="AF644" s="140"/>
      <c r="AG644" s="140"/>
    </row>
    <row r="645" spans="1:33" x14ac:dyDescent="0.25">
      <c r="A645" s="171"/>
      <c r="B645" s="159" t="s">
        <v>891</v>
      </c>
      <c r="C645" s="173">
        <v>1318339857</v>
      </c>
      <c r="D645" s="173">
        <v>867164857</v>
      </c>
      <c r="E645" s="173">
        <v>91520668.299999997</v>
      </c>
      <c r="F645" s="173">
        <v>164959785</v>
      </c>
      <c r="G645" s="173">
        <v>67137601</v>
      </c>
      <c r="H645" s="173">
        <v>95725631.150000006</v>
      </c>
      <c r="I645" s="173">
        <v>35121589.700000003</v>
      </c>
      <c r="J645" s="173">
        <v>211665063.05000001</v>
      </c>
      <c r="K645" s="173">
        <v>2403566.2000000002</v>
      </c>
      <c r="L645" s="173">
        <v>58173200.579999998</v>
      </c>
      <c r="M645" s="173">
        <v>9855317.9199999999</v>
      </c>
      <c r="N645" s="173">
        <v>46582965.469999999</v>
      </c>
      <c r="O645" s="173">
        <v>37626700.520000003</v>
      </c>
      <c r="P645" s="173">
        <v>46357170.020000003</v>
      </c>
      <c r="Q645" s="173">
        <f t="shared" si="9"/>
        <v>867129258.91000009</v>
      </c>
      <c r="S645" s="159"/>
      <c r="T645" s="159"/>
      <c r="U645" s="159"/>
      <c r="V645" s="159"/>
      <c r="W645" s="159"/>
      <c r="X645" s="159"/>
      <c r="Y645" s="159"/>
      <c r="Z645" s="159"/>
      <c r="AA645" s="159"/>
      <c r="AB645" s="159"/>
      <c r="AC645" s="159"/>
      <c r="AD645" s="159"/>
      <c r="AE645" s="159"/>
      <c r="AF645" s="140"/>
      <c r="AG645" s="140"/>
    </row>
    <row r="646" spans="1:33" s="67" customFormat="1" x14ac:dyDescent="0.25">
      <c r="A646" s="159"/>
      <c r="B646" s="174" t="s">
        <v>68</v>
      </c>
      <c r="C646" s="175">
        <f>C9+C86+C232+C362+C439+C468+C594+C631</f>
        <v>891378800905</v>
      </c>
      <c r="D646" s="175">
        <f>D9+D86+D232+D362+D439+D468+D594+D631</f>
        <v>992911311082.76001</v>
      </c>
      <c r="E646" s="176">
        <f>E9+E86+E232+E362+E439+E468+E594+E631</f>
        <v>49326996846.510002</v>
      </c>
      <c r="F646" s="176">
        <f t="shared" ref="F646:P646" si="10">F9+F86+F232+F362+F439+F468+F594+F631</f>
        <v>66779504112.979996</v>
      </c>
      <c r="G646" s="176">
        <f t="shared" si="10"/>
        <v>67044151441.440002</v>
      </c>
      <c r="H646" s="176">
        <f t="shared" si="10"/>
        <v>68130841831.349998</v>
      </c>
      <c r="I646" s="176">
        <f t="shared" si="10"/>
        <v>61985088322.899994</v>
      </c>
      <c r="J646" s="176">
        <f t="shared" si="10"/>
        <v>91701329929.01001</v>
      </c>
      <c r="K646" s="176">
        <f t="shared" si="10"/>
        <v>64426257890.779999</v>
      </c>
      <c r="L646" s="176">
        <f t="shared" si="10"/>
        <v>68292697599.769997</v>
      </c>
      <c r="M646" s="176">
        <f t="shared" si="10"/>
        <v>79745998630.229996</v>
      </c>
      <c r="N646" s="176">
        <f t="shared" si="10"/>
        <v>68049673370.030006</v>
      </c>
      <c r="O646" s="176">
        <f t="shared" si="10"/>
        <v>107849264249.14</v>
      </c>
      <c r="P646" s="176">
        <f t="shared" si="10"/>
        <v>192075695916.15997</v>
      </c>
      <c r="Q646" s="176">
        <f>SUM(E646:P646)</f>
        <v>985407500140.30005</v>
      </c>
      <c r="R646"/>
      <c r="S646" s="159"/>
      <c r="T646" s="159"/>
      <c r="U646" s="159"/>
      <c r="V646" s="159"/>
      <c r="W646" s="159"/>
      <c r="X646" s="159"/>
      <c r="Y646" s="159"/>
      <c r="Z646" s="159"/>
      <c r="AA646" s="159"/>
      <c r="AB646" s="159"/>
      <c r="AC646" s="159"/>
      <c r="AD646" s="159"/>
      <c r="AE646" s="159"/>
      <c r="AF646" s="140"/>
      <c r="AG646" s="140"/>
    </row>
    <row r="647" spans="1:33" x14ac:dyDescent="0.25">
      <c r="A647" s="159"/>
      <c r="B647" s="159"/>
      <c r="C647" s="159"/>
      <c r="D647" s="159"/>
      <c r="E647" s="159"/>
      <c r="F647" s="159"/>
      <c r="G647" s="159"/>
      <c r="H647" s="159"/>
      <c r="I647" s="159"/>
      <c r="J647" s="159"/>
      <c r="K647" s="159"/>
      <c r="L647" s="159"/>
      <c r="M647" s="159"/>
      <c r="N647" s="159"/>
      <c r="O647" s="159"/>
      <c r="P647" s="159"/>
      <c r="Q647" s="159"/>
      <c r="S647" s="159"/>
      <c r="T647" s="159"/>
      <c r="U647" s="159"/>
      <c r="V647" s="159"/>
      <c r="W647" s="159"/>
      <c r="X647" s="159"/>
      <c r="Y647" s="159"/>
      <c r="Z647" s="159"/>
      <c r="AA647" s="159"/>
      <c r="AB647" s="159"/>
      <c r="AC647" s="159"/>
      <c r="AD647" s="159"/>
      <c r="AE647" s="159"/>
      <c r="AF647" s="140"/>
      <c r="AG647" s="140"/>
    </row>
    <row r="648" spans="1:33" x14ac:dyDescent="0.25">
      <c r="A648" s="159"/>
      <c r="B648" s="174" t="s">
        <v>292</v>
      </c>
      <c r="C648" s="177" t="s">
        <v>292</v>
      </c>
      <c r="D648" s="178" t="s">
        <v>292</v>
      </c>
      <c r="E648" s="179" t="s">
        <v>298</v>
      </c>
      <c r="F648" s="179" t="s">
        <v>299</v>
      </c>
      <c r="G648" s="179" t="s">
        <v>300</v>
      </c>
      <c r="H648" s="179" t="s">
        <v>301</v>
      </c>
      <c r="I648" s="179" t="s">
        <v>302</v>
      </c>
      <c r="J648" s="179" t="s">
        <v>303</v>
      </c>
      <c r="K648" s="179" t="s">
        <v>304</v>
      </c>
      <c r="L648" s="179" t="s">
        <v>305</v>
      </c>
      <c r="M648" s="179" t="s">
        <v>306</v>
      </c>
      <c r="N648" s="179" t="s">
        <v>307</v>
      </c>
      <c r="O648" s="179" t="s">
        <v>308</v>
      </c>
      <c r="P648" s="179" t="s">
        <v>309</v>
      </c>
      <c r="Q648" s="179" t="s">
        <v>310</v>
      </c>
      <c r="S648" s="159"/>
      <c r="T648" s="159"/>
      <c r="U648" s="159"/>
      <c r="V648" s="159"/>
      <c r="W648" s="159"/>
      <c r="X648" s="159"/>
      <c r="Y648" s="159"/>
      <c r="Z648" s="159"/>
      <c r="AA648" s="159"/>
      <c r="AB648" s="159"/>
      <c r="AC648" s="159"/>
      <c r="AD648" s="159"/>
      <c r="AE648" s="159"/>
      <c r="AF648" s="140"/>
      <c r="AG648" s="140"/>
    </row>
    <row r="649" spans="1:33" x14ac:dyDescent="0.25">
      <c r="A649" s="159"/>
      <c r="B649" s="169" t="s">
        <v>199</v>
      </c>
      <c r="C649" s="170">
        <v>23000000000</v>
      </c>
      <c r="D649" s="170">
        <v>17502992617.599998</v>
      </c>
      <c r="E649" s="170">
        <v>83333333</v>
      </c>
      <c r="F649" s="170">
        <v>83333333</v>
      </c>
      <c r="G649" s="170">
        <v>83333333</v>
      </c>
      <c r="H649" s="170">
        <v>183333333</v>
      </c>
      <c r="I649" s="170">
        <v>83333333</v>
      </c>
      <c r="J649" s="170">
        <v>420833333</v>
      </c>
      <c r="K649" s="170">
        <v>274993333</v>
      </c>
      <c r="L649" s="170">
        <v>220826666.34</v>
      </c>
      <c r="M649" s="170">
        <v>5547811810.25</v>
      </c>
      <c r="N649" s="170">
        <v>166659999.66999999</v>
      </c>
      <c r="O649" s="170">
        <v>566659999.66999996</v>
      </c>
      <c r="P649" s="170">
        <v>7335742938.0500002</v>
      </c>
      <c r="Q649" s="170">
        <f t="shared" ref="Q649:Q682" si="11">SUM(E649:P649)</f>
        <v>15050194744.98</v>
      </c>
      <c r="S649" s="159"/>
      <c r="T649" s="159"/>
      <c r="U649" s="159"/>
      <c r="V649" s="159"/>
      <c r="W649" s="159"/>
      <c r="X649" s="159"/>
      <c r="Y649" s="159"/>
      <c r="Z649" s="159"/>
      <c r="AA649" s="159"/>
      <c r="AB649" s="159"/>
      <c r="AC649" s="159"/>
      <c r="AD649" s="159"/>
      <c r="AE649" s="159"/>
      <c r="AF649" s="140"/>
      <c r="AG649" s="140"/>
    </row>
    <row r="650" spans="1:33" x14ac:dyDescent="0.25">
      <c r="A650" s="159"/>
      <c r="B650" s="171" t="s">
        <v>200</v>
      </c>
      <c r="C650" s="172">
        <v>23000000000</v>
      </c>
      <c r="D650" s="172">
        <v>17502992617.599998</v>
      </c>
      <c r="E650" s="172">
        <v>83333333</v>
      </c>
      <c r="F650" s="172">
        <v>83333333</v>
      </c>
      <c r="G650" s="172">
        <v>83333333</v>
      </c>
      <c r="H650" s="172">
        <v>183333333</v>
      </c>
      <c r="I650" s="172">
        <v>83333333</v>
      </c>
      <c r="J650" s="172">
        <v>420833333</v>
      </c>
      <c r="K650" s="172">
        <v>274993333</v>
      </c>
      <c r="L650" s="172">
        <v>220826666.34</v>
      </c>
      <c r="M650" s="172">
        <v>5547811810.25</v>
      </c>
      <c r="N650" s="172">
        <v>166659999.66999999</v>
      </c>
      <c r="O650" s="172">
        <v>566659999.66999996</v>
      </c>
      <c r="P650" s="172">
        <v>7335742938.0500002</v>
      </c>
      <c r="Q650" s="172">
        <f t="shared" si="11"/>
        <v>15050194744.98</v>
      </c>
      <c r="S650" s="159"/>
      <c r="T650" s="159"/>
      <c r="U650" s="159"/>
      <c r="V650" s="159"/>
      <c r="W650" s="159"/>
      <c r="X650" s="159"/>
      <c r="Y650" s="159"/>
      <c r="Z650" s="159"/>
      <c r="AA650" s="159"/>
      <c r="AB650" s="159"/>
      <c r="AC650" s="159"/>
      <c r="AD650" s="159"/>
      <c r="AE650" s="159"/>
      <c r="AF650" s="140"/>
      <c r="AG650" s="140"/>
    </row>
    <row r="651" spans="1:33" x14ac:dyDescent="0.25">
      <c r="A651" s="159"/>
      <c r="B651" s="171" t="s">
        <v>212</v>
      </c>
      <c r="C651" s="172">
        <v>23000000000</v>
      </c>
      <c r="D651" s="172">
        <v>16772207405.6</v>
      </c>
      <c r="E651" s="172">
        <v>83333333</v>
      </c>
      <c r="F651" s="172">
        <v>83333333</v>
      </c>
      <c r="G651" s="172">
        <v>83333333</v>
      </c>
      <c r="H651" s="172">
        <v>183333333</v>
      </c>
      <c r="I651" s="172">
        <v>83333333</v>
      </c>
      <c r="J651" s="172">
        <v>420833333</v>
      </c>
      <c r="K651" s="172">
        <v>274993333</v>
      </c>
      <c r="L651" s="172">
        <v>220826666.34</v>
      </c>
      <c r="M651" s="172">
        <v>5547811810.25</v>
      </c>
      <c r="N651" s="172">
        <v>166659999.66999999</v>
      </c>
      <c r="O651" s="172">
        <v>566659999.66999996</v>
      </c>
      <c r="P651" s="172">
        <v>6604957726.1599998</v>
      </c>
      <c r="Q651" s="172">
        <f t="shared" si="11"/>
        <v>14319409533.09</v>
      </c>
      <c r="S651" s="159"/>
      <c r="T651" s="159"/>
      <c r="U651" s="159"/>
      <c r="V651" s="159"/>
      <c r="W651" s="159"/>
      <c r="X651" s="159"/>
      <c r="Y651" s="159"/>
      <c r="Z651" s="159"/>
      <c r="AA651" s="159"/>
      <c r="AB651" s="159"/>
      <c r="AC651" s="159"/>
      <c r="AD651" s="159"/>
      <c r="AE651" s="159"/>
      <c r="AF651" s="140"/>
      <c r="AG651" s="140"/>
    </row>
    <row r="652" spans="1:33" x14ac:dyDescent="0.25">
      <c r="A652" s="171"/>
      <c r="B652" s="159" t="s">
        <v>213</v>
      </c>
      <c r="C652" s="173">
        <v>22000000000</v>
      </c>
      <c r="D652" s="173">
        <v>13772207405.6</v>
      </c>
      <c r="E652" s="173">
        <v>83333333</v>
      </c>
      <c r="F652" s="173">
        <v>83333333</v>
      </c>
      <c r="G652" s="173">
        <v>83333333</v>
      </c>
      <c r="H652" s="173">
        <v>183333333</v>
      </c>
      <c r="I652" s="173">
        <v>83333333</v>
      </c>
      <c r="J652" s="173">
        <v>420833333</v>
      </c>
      <c r="K652" s="173">
        <v>274993333</v>
      </c>
      <c r="L652" s="173">
        <v>220826666.34</v>
      </c>
      <c r="M652" s="173">
        <v>5190333253.2600002</v>
      </c>
      <c r="N652" s="173">
        <v>166659999.66999999</v>
      </c>
      <c r="O652" s="173">
        <v>566659999.66999996</v>
      </c>
      <c r="P652" s="173">
        <v>6386660003.6599998</v>
      </c>
      <c r="Q652" s="173">
        <f t="shared" si="11"/>
        <v>13743633253.6</v>
      </c>
      <c r="S652" s="159"/>
      <c r="T652" s="159"/>
      <c r="U652" s="159"/>
      <c r="V652" s="159"/>
      <c r="W652" s="159"/>
      <c r="X652" s="159"/>
      <c r="Y652" s="159"/>
      <c r="Z652" s="159"/>
      <c r="AA652" s="159"/>
      <c r="AB652" s="159"/>
      <c r="AC652" s="159"/>
      <c r="AD652" s="159"/>
      <c r="AE652" s="159"/>
      <c r="AF652" s="140"/>
      <c r="AG652" s="140"/>
    </row>
    <row r="653" spans="1:33" s="67" customFormat="1" x14ac:dyDescent="0.25">
      <c r="A653" s="159"/>
      <c r="B653" s="159" t="s">
        <v>214</v>
      </c>
      <c r="C653" s="173">
        <v>1000000000</v>
      </c>
      <c r="D653" s="173">
        <v>3000000000</v>
      </c>
      <c r="E653" s="173">
        <v>0</v>
      </c>
      <c r="F653" s="173">
        <v>0</v>
      </c>
      <c r="G653" s="173">
        <v>0</v>
      </c>
      <c r="H653" s="173">
        <v>0</v>
      </c>
      <c r="I653" s="173">
        <v>0</v>
      </c>
      <c r="J653" s="173">
        <v>0</v>
      </c>
      <c r="K653" s="173">
        <v>0</v>
      </c>
      <c r="L653" s="173">
        <v>0</v>
      </c>
      <c r="M653" s="173">
        <v>357478556.99000001</v>
      </c>
      <c r="N653" s="173">
        <v>0</v>
      </c>
      <c r="O653" s="173">
        <v>0</v>
      </c>
      <c r="P653" s="173">
        <v>218297722.5</v>
      </c>
      <c r="Q653" s="173">
        <f t="shared" si="11"/>
        <v>575776279.49000001</v>
      </c>
      <c r="R653"/>
      <c r="S653" s="159"/>
      <c r="T653" s="159"/>
      <c r="U653" s="159"/>
      <c r="V653" s="159"/>
      <c r="W653" s="159"/>
      <c r="X653" s="159"/>
      <c r="Y653" s="159"/>
      <c r="Z653" s="159"/>
      <c r="AA653" s="159"/>
      <c r="AB653" s="159"/>
      <c r="AC653" s="159"/>
      <c r="AD653" s="159"/>
      <c r="AE653" s="159"/>
      <c r="AF653" s="140"/>
      <c r="AG653" s="140"/>
    </row>
    <row r="654" spans="1:33" x14ac:dyDescent="0.25">
      <c r="A654" s="159"/>
      <c r="B654" s="171" t="s">
        <v>215</v>
      </c>
      <c r="C654" s="172">
        <v>0</v>
      </c>
      <c r="D654" s="172">
        <v>730785212</v>
      </c>
      <c r="E654" s="172">
        <v>0</v>
      </c>
      <c r="F654" s="172">
        <v>0</v>
      </c>
      <c r="G654" s="172">
        <v>0</v>
      </c>
      <c r="H654" s="172">
        <v>0</v>
      </c>
      <c r="I654" s="172">
        <v>0</v>
      </c>
      <c r="J654" s="172">
        <v>0</v>
      </c>
      <c r="K654" s="172">
        <v>0</v>
      </c>
      <c r="L654" s="172">
        <v>0</v>
      </c>
      <c r="M654" s="172">
        <v>0</v>
      </c>
      <c r="N654" s="172">
        <v>0</v>
      </c>
      <c r="O654" s="172">
        <v>0</v>
      </c>
      <c r="P654" s="172">
        <v>730785211.88999999</v>
      </c>
      <c r="Q654" s="172">
        <f t="shared" si="11"/>
        <v>730785211.88999999</v>
      </c>
      <c r="S654" s="159"/>
      <c r="T654" s="159"/>
      <c r="U654" s="159"/>
      <c r="V654" s="159"/>
      <c r="W654" s="159"/>
      <c r="X654" s="159"/>
      <c r="Y654" s="159"/>
      <c r="Z654" s="159"/>
      <c r="AA654" s="159"/>
      <c r="AB654" s="159"/>
      <c r="AC654" s="159"/>
      <c r="AD654" s="159"/>
      <c r="AE654" s="159"/>
      <c r="AF654" s="140"/>
      <c r="AG654" s="140"/>
    </row>
    <row r="655" spans="1:33" x14ac:dyDescent="0.25">
      <c r="A655" s="159"/>
      <c r="B655" s="159" t="s">
        <v>892</v>
      </c>
      <c r="C655" s="173">
        <v>0</v>
      </c>
      <c r="D655" s="173">
        <v>730785212</v>
      </c>
      <c r="E655" s="173">
        <v>0</v>
      </c>
      <c r="F655" s="173">
        <v>0</v>
      </c>
      <c r="G655" s="173">
        <v>0</v>
      </c>
      <c r="H655" s="173">
        <v>0</v>
      </c>
      <c r="I655" s="173">
        <v>0</v>
      </c>
      <c r="J655" s="173">
        <v>0</v>
      </c>
      <c r="K655" s="173">
        <v>0</v>
      </c>
      <c r="L655" s="173">
        <v>0</v>
      </c>
      <c r="M655" s="173">
        <v>0</v>
      </c>
      <c r="N655" s="173">
        <v>0</v>
      </c>
      <c r="O655" s="173">
        <v>0</v>
      </c>
      <c r="P655" s="173">
        <v>730785211.88999999</v>
      </c>
      <c r="Q655" s="173">
        <f t="shared" si="11"/>
        <v>730785211.88999999</v>
      </c>
      <c r="S655" s="159"/>
      <c r="T655" s="159"/>
      <c r="U655" s="159"/>
      <c r="V655" s="159"/>
      <c r="W655" s="159"/>
      <c r="X655" s="159"/>
      <c r="Y655" s="159"/>
      <c r="Z655" s="159"/>
      <c r="AA655" s="159"/>
      <c r="AB655" s="159"/>
      <c r="AC655" s="159"/>
      <c r="AD655" s="159"/>
      <c r="AE655" s="159"/>
      <c r="AF655" s="140"/>
      <c r="AG655" s="140"/>
    </row>
    <row r="656" spans="1:33" x14ac:dyDescent="0.25">
      <c r="A656" s="171"/>
      <c r="B656" s="169" t="s">
        <v>201</v>
      </c>
      <c r="C656" s="170">
        <v>123463521799</v>
      </c>
      <c r="D656" s="170">
        <v>130316020312.89999</v>
      </c>
      <c r="E656" s="170">
        <v>3694490937.2600002</v>
      </c>
      <c r="F656" s="170">
        <v>2909391437.2800002</v>
      </c>
      <c r="G656" s="170">
        <v>4539010710.3599997</v>
      </c>
      <c r="H656" s="170">
        <v>9114605800.6200008</v>
      </c>
      <c r="I656" s="170">
        <v>21463920517.48</v>
      </c>
      <c r="J656" s="170">
        <v>3596712975.9000001</v>
      </c>
      <c r="K656" s="170">
        <v>4692147782.9399996</v>
      </c>
      <c r="L656" s="170">
        <v>10211494761.83</v>
      </c>
      <c r="M656" s="170">
        <v>4586911500.2200003</v>
      </c>
      <c r="N656" s="170">
        <v>4133872918.4200001</v>
      </c>
      <c r="O656" s="170">
        <v>4189614571.0500002</v>
      </c>
      <c r="P656" s="170">
        <v>5472958000.6599998</v>
      </c>
      <c r="Q656" s="170">
        <f t="shared" si="11"/>
        <v>78605131914.02002</v>
      </c>
      <c r="S656" s="159"/>
      <c r="T656" s="159"/>
      <c r="U656" s="159"/>
      <c r="V656" s="159"/>
      <c r="W656" s="159"/>
      <c r="X656" s="159"/>
      <c r="Y656" s="159"/>
      <c r="Z656" s="159"/>
      <c r="AA656" s="159"/>
      <c r="AB656" s="159"/>
      <c r="AC656" s="159"/>
      <c r="AD656" s="159"/>
      <c r="AE656" s="159"/>
      <c r="AF656" s="140"/>
      <c r="AG656" s="140"/>
    </row>
    <row r="657" spans="1:33" s="67" customFormat="1" x14ac:dyDescent="0.25">
      <c r="A657" s="159"/>
      <c r="B657" s="171" t="s">
        <v>202</v>
      </c>
      <c r="C657" s="172">
        <v>123463521799</v>
      </c>
      <c r="D657" s="172">
        <v>130316020312.89999</v>
      </c>
      <c r="E657" s="172">
        <v>3694490937.2600002</v>
      </c>
      <c r="F657" s="172">
        <v>2909391437.2800002</v>
      </c>
      <c r="G657" s="172">
        <v>4539010710.3599997</v>
      </c>
      <c r="H657" s="172">
        <v>9114605800.6200008</v>
      </c>
      <c r="I657" s="172">
        <v>21463920517.48</v>
      </c>
      <c r="J657" s="172">
        <v>3596712975.9000001</v>
      </c>
      <c r="K657" s="172">
        <v>4692147782.9399996</v>
      </c>
      <c r="L657" s="172">
        <v>10211494761.83</v>
      </c>
      <c r="M657" s="172">
        <v>4586911500.2200003</v>
      </c>
      <c r="N657" s="172">
        <v>4133872918.4200001</v>
      </c>
      <c r="O657" s="172">
        <v>4189614571.0500002</v>
      </c>
      <c r="P657" s="172">
        <v>5472958000.6599998</v>
      </c>
      <c r="Q657" s="172">
        <f t="shared" si="11"/>
        <v>78605131914.02002</v>
      </c>
      <c r="R657"/>
      <c r="S657" s="159"/>
      <c r="T657" s="159"/>
      <c r="U657" s="159"/>
      <c r="V657" s="159"/>
      <c r="W657" s="159"/>
      <c r="X657" s="159"/>
      <c r="Y657" s="159"/>
      <c r="Z657" s="159"/>
      <c r="AA657" s="159"/>
      <c r="AB657" s="159"/>
      <c r="AC657" s="159"/>
      <c r="AD657" s="159"/>
      <c r="AE657" s="159"/>
      <c r="AF657" s="140"/>
      <c r="AG657" s="140"/>
    </row>
    <row r="658" spans="1:33" ht="15" customHeight="1" x14ac:dyDescent="0.25">
      <c r="A658" s="159"/>
      <c r="B658" s="171" t="s">
        <v>217</v>
      </c>
      <c r="C658" s="172">
        <v>29033321799</v>
      </c>
      <c r="D658" s="172">
        <v>27963529205</v>
      </c>
      <c r="E658" s="172">
        <v>0</v>
      </c>
      <c r="F658" s="172">
        <v>666413839.41999996</v>
      </c>
      <c r="G658" s="172">
        <v>2468912.4</v>
      </c>
      <c r="H658" s="172">
        <v>1055759755.36</v>
      </c>
      <c r="I658" s="172">
        <v>5259347920.3599997</v>
      </c>
      <c r="J658" s="172">
        <v>1055715869.3200001</v>
      </c>
      <c r="K658" s="172">
        <v>83379570.909999996</v>
      </c>
      <c r="L658" s="172">
        <v>7619665574.9700003</v>
      </c>
      <c r="M658" s="172">
        <v>914174566.21000004</v>
      </c>
      <c r="N658" s="172">
        <v>812434394.79999995</v>
      </c>
      <c r="O658" s="172">
        <v>333400263.10000002</v>
      </c>
      <c r="P658" s="172">
        <v>4095543938.21</v>
      </c>
      <c r="Q658" s="172">
        <f t="shared" si="11"/>
        <v>21898304605.059994</v>
      </c>
      <c r="S658" s="159"/>
      <c r="T658" s="159"/>
      <c r="U658" s="159"/>
      <c r="V658" s="159"/>
      <c r="W658" s="159"/>
      <c r="X658" s="159"/>
      <c r="Y658" s="159"/>
      <c r="Z658" s="159"/>
      <c r="AA658" s="159"/>
      <c r="AB658" s="159"/>
      <c r="AC658" s="159"/>
      <c r="AD658" s="159"/>
      <c r="AE658" s="159"/>
    </row>
    <row r="659" spans="1:33" ht="15" customHeight="1" x14ac:dyDescent="0.25">
      <c r="A659" s="171"/>
      <c r="B659" s="159" t="s">
        <v>218</v>
      </c>
      <c r="C659" s="173">
        <v>2704350790</v>
      </c>
      <c r="D659" s="173">
        <v>2684350790</v>
      </c>
      <c r="E659" s="173">
        <v>0</v>
      </c>
      <c r="F659" s="173">
        <v>0</v>
      </c>
      <c r="G659" s="173">
        <v>0</v>
      </c>
      <c r="H659" s="173">
        <v>694477908.76999998</v>
      </c>
      <c r="I659" s="173">
        <v>206985587.55000001</v>
      </c>
      <c r="J659" s="173">
        <v>609657387.48000002</v>
      </c>
      <c r="K659" s="173">
        <v>29915543.949999999</v>
      </c>
      <c r="L659" s="173">
        <v>38497342.219999999</v>
      </c>
      <c r="M659" s="173">
        <v>3473590.09</v>
      </c>
      <c r="N659" s="173">
        <v>679261007.05999994</v>
      </c>
      <c r="O659" s="173">
        <v>720159.3</v>
      </c>
      <c r="P659" s="173">
        <v>2412427.4500000002</v>
      </c>
      <c r="Q659" s="173">
        <f t="shared" si="11"/>
        <v>2265400953.8699999</v>
      </c>
      <c r="S659" s="159"/>
      <c r="T659" s="159"/>
      <c r="U659" s="159"/>
      <c r="V659" s="159"/>
      <c r="W659" s="159"/>
      <c r="X659" s="159"/>
      <c r="Y659" s="159"/>
      <c r="Z659" s="159"/>
      <c r="AA659" s="159"/>
      <c r="AB659" s="159"/>
      <c r="AC659" s="159"/>
      <c r="AD659" s="159"/>
      <c r="AE659" s="159"/>
    </row>
    <row r="660" spans="1:33" s="67" customFormat="1" x14ac:dyDescent="0.25">
      <c r="A660" s="159"/>
      <c r="B660" s="159" t="s">
        <v>893</v>
      </c>
      <c r="C660" s="173">
        <v>24584900000</v>
      </c>
      <c r="D660" s="173">
        <v>24857054464.330002</v>
      </c>
      <c r="E660" s="173">
        <v>0</v>
      </c>
      <c r="F660" s="173">
        <v>528370297.29000002</v>
      </c>
      <c r="G660" s="173">
        <v>2082912.4</v>
      </c>
      <c r="H660" s="173">
        <v>361281846.58999997</v>
      </c>
      <c r="I660" s="173">
        <v>4782714832.8100004</v>
      </c>
      <c r="J660" s="173">
        <v>446058481.83999997</v>
      </c>
      <c r="K660" s="173">
        <v>52784368.399999999</v>
      </c>
      <c r="L660" s="173">
        <v>7572583090.7299995</v>
      </c>
      <c r="M660" s="173">
        <v>910142018.17999995</v>
      </c>
      <c r="N660" s="173">
        <v>130623387.73999999</v>
      </c>
      <c r="O660" s="173">
        <v>332680103.80000001</v>
      </c>
      <c r="P660" s="173">
        <v>4091458360.7600002</v>
      </c>
      <c r="Q660" s="173">
        <f t="shared" si="11"/>
        <v>19210779700.540001</v>
      </c>
      <c r="R660"/>
      <c r="S660" s="159"/>
      <c r="T660" s="159"/>
      <c r="U660" s="159"/>
      <c r="V660" s="159"/>
      <c r="W660" s="159"/>
      <c r="X660" s="159"/>
      <c r="Y660" s="159"/>
      <c r="Z660" s="159"/>
      <c r="AA660" s="159"/>
      <c r="AB660" s="159"/>
      <c r="AC660" s="159"/>
      <c r="AD660" s="159"/>
      <c r="AE660" s="159"/>
    </row>
    <row r="661" spans="1:33" x14ac:dyDescent="0.25">
      <c r="A661" s="159"/>
      <c r="B661" s="159" t="s">
        <v>271</v>
      </c>
      <c r="C661" s="173">
        <v>1744071009</v>
      </c>
      <c r="D661" s="173">
        <v>422123950.67000002</v>
      </c>
      <c r="E661" s="173">
        <v>0</v>
      </c>
      <c r="F661" s="173">
        <v>138043542.13</v>
      </c>
      <c r="G661" s="173">
        <v>386000</v>
      </c>
      <c r="H661" s="173">
        <v>0</v>
      </c>
      <c r="I661" s="173">
        <v>269647500</v>
      </c>
      <c r="J661" s="173">
        <v>0</v>
      </c>
      <c r="K661" s="173">
        <v>679658.56</v>
      </c>
      <c r="L661" s="173">
        <v>8585142.0199999996</v>
      </c>
      <c r="M661" s="173">
        <v>558957.93999999994</v>
      </c>
      <c r="N661" s="173">
        <v>2550000</v>
      </c>
      <c r="O661" s="173">
        <v>0</v>
      </c>
      <c r="P661" s="173">
        <v>1673150</v>
      </c>
      <c r="Q661" s="173">
        <f t="shared" si="11"/>
        <v>422123950.64999998</v>
      </c>
      <c r="S661" s="159"/>
      <c r="T661" s="159"/>
      <c r="U661" s="159"/>
      <c r="V661" s="159"/>
      <c r="W661" s="159"/>
      <c r="X661" s="159"/>
      <c r="Y661" s="159"/>
      <c r="Z661" s="159"/>
      <c r="AA661" s="159"/>
      <c r="AB661" s="159"/>
      <c r="AC661" s="159"/>
      <c r="AD661" s="159"/>
      <c r="AE661" s="159"/>
    </row>
    <row r="662" spans="1:33" x14ac:dyDescent="0.25">
      <c r="A662" s="159"/>
      <c r="B662" s="171" t="s">
        <v>222</v>
      </c>
      <c r="C662" s="172">
        <v>43748188043</v>
      </c>
      <c r="D662" s="172">
        <v>17425852875</v>
      </c>
      <c r="E662" s="172">
        <v>0</v>
      </c>
      <c r="F662" s="172">
        <v>0</v>
      </c>
      <c r="G662" s="172">
        <v>0</v>
      </c>
      <c r="H662" s="172">
        <v>4425852874.6199999</v>
      </c>
      <c r="I662" s="172">
        <v>13000000000</v>
      </c>
      <c r="J662" s="172">
        <v>0</v>
      </c>
      <c r="K662" s="172">
        <v>0</v>
      </c>
      <c r="L662" s="172">
        <v>0</v>
      </c>
      <c r="M662" s="172">
        <v>0</v>
      </c>
      <c r="N662" s="172">
        <v>0</v>
      </c>
      <c r="O662" s="172">
        <v>0</v>
      </c>
      <c r="P662" s="172">
        <v>0</v>
      </c>
      <c r="Q662" s="172">
        <f t="shared" si="11"/>
        <v>17425852874.619999</v>
      </c>
      <c r="S662" s="159"/>
      <c r="T662" s="159"/>
      <c r="U662" s="159"/>
      <c r="V662" s="159"/>
      <c r="W662" s="159"/>
      <c r="X662" s="159"/>
      <c r="Y662" s="159"/>
      <c r="Z662" s="159"/>
      <c r="AA662" s="159"/>
      <c r="AB662" s="159"/>
      <c r="AC662" s="159"/>
      <c r="AD662" s="159"/>
      <c r="AE662" s="159"/>
    </row>
    <row r="663" spans="1:33" x14ac:dyDescent="0.25">
      <c r="A663" s="159"/>
      <c r="B663" s="159" t="s">
        <v>223</v>
      </c>
      <c r="C663" s="173">
        <v>18366715871</v>
      </c>
      <c r="D663" s="173">
        <v>13000000000</v>
      </c>
      <c r="E663" s="173">
        <v>0</v>
      </c>
      <c r="F663" s="173">
        <v>0</v>
      </c>
      <c r="G663" s="173">
        <v>0</v>
      </c>
      <c r="H663" s="173">
        <v>0</v>
      </c>
      <c r="I663" s="173">
        <v>13000000000</v>
      </c>
      <c r="J663" s="173">
        <v>0</v>
      </c>
      <c r="K663" s="173">
        <v>0</v>
      </c>
      <c r="L663" s="173">
        <v>0</v>
      </c>
      <c r="M663" s="173">
        <v>0</v>
      </c>
      <c r="N663" s="173">
        <v>0</v>
      </c>
      <c r="O663" s="173">
        <v>0</v>
      </c>
      <c r="P663" s="173">
        <v>0</v>
      </c>
      <c r="Q663" s="173">
        <f t="shared" si="11"/>
        <v>13000000000</v>
      </c>
      <c r="S663" s="159"/>
      <c r="T663" s="159"/>
      <c r="U663" s="159"/>
      <c r="V663" s="159"/>
      <c r="W663" s="159"/>
      <c r="X663" s="159"/>
      <c r="Y663" s="159"/>
      <c r="Z663" s="159"/>
      <c r="AA663" s="159"/>
      <c r="AB663" s="159"/>
      <c r="AC663" s="159"/>
      <c r="AD663" s="159"/>
      <c r="AE663" s="159"/>
    </row>
    <row r="664" spans="1:33" x14ac:dyDescent="0.25">
      <c r="A664" s="159"/>
      <c r="B664" s="159" t="s">
        <v>224</v>
      </c>
      <c r="C664" s="173">
        <v>25381472172</v>
      </c>
      <c r="D664" s="173">
        <v>4425852875</v>
      </c>
      <c r="E664" s="173">
        <v>0</v>
      </c>
      <c r="F664" s="173">
        <v>0</v>
      </c>
      <c r="G664" s="173">
        <v>0</v>
      </c>
      <c r="H664" s="173">
        <v>4425852874.6199999</v>
      </c>
      <c r="I664" s="173">
        <v>0</v>
      </c>
      <c r="J664" s="173">
        <v>0</v>
      </c>
      <c r="K664" s="173">
        <v>0</v>
      </c>
      <c r="L664" s="173">
        <v>0</v>
      </c>
      <c r="M664" s="173">
        <v>0</v>
      </c>
      <c r="N664" s="173">
        <v>0</v>
      </c>
      <c r="O664" s="173">
        <v>0</v>
      </c>
      <c r="P664" s="173">
        <v>0</v>
      </c>
      <c r="Q664" s="173">
        <f t="shared" si="11"/>
        <v>4425852874.6199999</v>
      </c>
      <c r="S664" s="159"/>
      <c r="T664" s="159"/>
      <c r="U664" s="159"/>
      <c r="V664" s="159"/>
      <c r="W664" s="159"/>
      <c r="X664" s="159"/>
      <c r="Y664" s="159"/>
      <c r="Z664" s="159"/>
      <c r="AA664" s="159"/>
      <c r="AB664" s="159"/>
      <c r="AC664" s="159"/>
      <c r="AD664" s="159"/>
      <c r="AE664" s="159"/>
    </row>
    <row r="665" spans="1:33" x14ac:dyDescent="0.25">
      <c r="A665" s="159"/>
      <c r="B665" s="171" t="s">
        <v>225</v>
      </c>
      <c r="C665" s="172">
        <v>50682011957</v>
      </c>
      <c r="D665" s="172">
        <v>84926638232.899994</v>
      </c>
      <c r="E665" s="172">
        <v>3694490937.2600002</v>
      </c>
      <c r="F665" s="172">
        <v>2242977597.8600001</v>
      </c>
      <c r="G665" s="172">
        <v>4536541797.96</v>
      </c>
      <c r="H665" s="172">
        <v>3632993170.6399999</v>
      </c>
      <c r="I665" s="172">
        <v>3204572597.1199999</v>
      </c>
      <c r="J665" s="172">
        <v>2540997106.5799999</v>
      </c>
      <c r="K665" s="172">
        <v>4608768212.0299997</v>
      </c>
      <c r="L665" s="172">
        <v>2591829186.8600001</v>
      </c>
      <c r="M665" s="172">
        <v>3672736934.0100002</v>
      </c>
      <c r="N665" s="172">
        <v>3321438523.6199999</v>
      </c>
      <c r="O665" s="172">
        <v>3856214307.9499998</v>
      </c>
      <c r="P665" s="172">
        <v>1377414062.45</v>
      </c>
      <c r="Q665" s="172">
        <f t="shared" si="11"/>
        <v>39280974434.339996</v>
      </c>
      <c r="S665" s="159"/>
      <c r="T665" s="159"/>
      <c r="U665" s="159"/>
      <c r="V665" s="159"/>
      <c r="W665" s="159"/>
      <c r="X665" s="159"/>
      <c r="Y665" s="159"/>
      <c r="Z665" s="159"/>
      <c r="AA665" s="159"/>
      <c r="AB665" s="159"/>
      <c r="AC665" s="159"/>
      <c r="AD665" s="159"/>
      <c r="AE665" s="159"/>
    </row>
    <row r="666" spans="1:33" x14ac:dyDescent="0.25">
      <c r="A666" s="159"/>
      <c r="B666" s="159" t="s">
        <v>226</v>
      </c>
      <c r="C666" s="173">
        <v>10387326808</v>
      </c>
      <c r="D666" s="173">
        <v>12869176302</v>
      </c>
      <c r="E666" s="173">
        <v>647562913.61000001</v>
      </c>
      <c r="F666" s="173">
        <v>176157848.12</v>
      </c>
      <c r="G666" s="173">
        <v>2177193362.75</v>
      </c>
      <c r="H666" s="173">
        <v>1080800586.8499999</v>
      </c>
      <c r="I666" s="173">
        <v>634528302.34000003</v>
      </c>
      <c r="J666" s="173">
        <v>1331401391.6300001</v>
      </c>
      <c r="K666" s="173">
        <v>1528219874.71</v>
      </c>
      <c r="L666" s="173">
        <v>908687057.67999995</v>
      </c>
      <c r="M666" s="173">
        <v>1251443453.5</v>
      </c>
      <c r="N666" s="173">
        <v>1073612480.59</v>
      </c>
      <c r="O666" s="173">
        <v>1326193048.8399999</v>
      </c>
      <c r="P666" s="173">
        <v>634216869.24000001</v>
      </c>
      <c r="Q666" s="173">
        <f t="shared" si="11"/>
        <v>12770017189.860001</v>
      </c>
      <c r="S666" s="159"/>
      <c r="T666" s="159"/>
      <c r="U666" s="159"/>
      <c r="V666" s="159"/>
      <c r="W666" s="159"/>
      <c r="X666" s="159"/>
      <c r="Y666" s="159"/>
      <c r="Z666" s="159"/>
      <c r="AA666" s="159"/>
      <c r="AB666" s="159"/>
      <c r="AC666" s="159"/>
      <c r="AD666" s="159"/>
      <c r="AE666" s="159"/>
    </row>
    <row r="667" spans="1:33" x14ac:dyDescent="0.25">
      <c r="A667" s="159"/>
      <c r="B667" s="159" t="s">
        <v>227</v>
      </c>
      <c r="C667" s="173">
        <v>40294685149</v>
      </c>
      <c r="D667" s="173">
        <v>72057461930.899994</v>
      </c>
      <c r="E667" s="173">
        <v>3046928023.6500001</v>
      </c>
      <c r="F667" s="173">
        <v>2066819749.74</v>
      </c>
      <c r="G667" s="173">
        <v>2359348435.21</v>
      </c>
      <c r="H667" s="173">
        <v>2552192583.79</v>
      </c>
      <c r="I667" s="173">
        <v>2570044294.7800002</v>
      </c>
      <c r="J667" s="173">
        <v>1209595714.95</v>
      </c>
      <c r="K667" s="173">
        <v>3080548337.3200002</v>
      </c>
      <c r="L667" s="173">
        <v>1683142129.1800001</v>
      </c>
      <c r="M667" s="173">
        <v>2421293480.5100002</v>
      </c>
      <c r="N667" s="173">
        <v>2247826043.0300002</v>
      </c>
      <c r="O667" s="173">
        <v>2530021259.1100001</v>
      </c>
      <c r="P667" s="173">
        <v>743197193.21000004</v>
      </c>
      <c r="Q667" s="173">
        <f t="shared" si="11"/>
        <v>26510957244.479996</v>
      </c>
      <c r="S667" s="159"/>
      <c r="T667" s="159"/>
      <c r="U667" s="159"/>
      <c r="V667" s="159"/>
      <c r="W667" s="159"/>
      <c r="X667" s="159"/>
      <c r="Y667" s="159"/>
      <c r="Z667" s="159"/>
      <c r="AA667" s="159"/>
      <c r="AB667" s="159"/>
      <c r="AC667" s="159"/>
      <c r="AD667" s="159"/>
      <c r="AE667" s="159"/>
    </row>
    <row r="668" spans="1:33" x14ac:dyDescent="0.25">
      <c r="A668" s="159"/>
      <c r="B668" s="169" t="s">
        <v>894</v>
      </c>
      <c r="C668" s="180">
        <v>0</v>
      </c>
      <c r="D668" s="180">
        <v>0</v>
      </c>
      <c r="E668" s="180">
        <v>0</v>
      </c>
      <c r="F668" s="180">
        <v>0</v>
      </c>
      <c r="G668" s="180">
        <v>0</v>
      </c>
      <c r="H668" s="180">
        <v>0</v>
      </c>
      <c r="I668" s="180">
        <v>0</v>
      </c>
      <c r="J668" s="180">
        <v>0</v>
      </c>
      <c r="K668" s="180">
        <v>0</v>
      </c>
      <c r="L668" s="180">
        <v>0</v>
      </c>
      <c r="M668" s="180">
        <v>0</v>
      </c>
      <c r="N668" s="180">
        <v>0</v>
      </c>
      <c r="O668" s="180">
        <v>0</v>
      </c>
      <c r="P668" s="180">
        <v>0</v>
      </c>
      <c r="Q668" s="180">
        <f t="shared" si="11"/>
        <v>0</v>
      </c>
      <c r="S668" s="159"/>
      <c r="T668" s="159"/>
      <c r="U668" s="159"/>
      <c r="V668" s="159"/>
      <c r="W668" s="159"/>
      <c r="X668" s="159"/>
      <c r="Y668" s="159"/>
      <c r="Z668" s="159"/>
      <c r="AA668" s="159"/>
      <c r="AB668" s="159"/>
      <c r="AC668" s="159"/>
      <c r="AD668" s="159"/>
      <c r="AE668" s="159"/>
    </row>
    <row r="669" spans="1:33" x14ac:dyDescent="0.25">
      <c r="A669" s="159"/>
      <c r="B669" s="171" t="s">
        <v>895</v>
      </c>
      <c r="C669" s="181">
        <v>0</v>
      </c>
      <c r="D669" s="181">
        <v>0</v>
      </c>
      <c r="E669" s="181">
        <v>0</v>
      </c>
      <c r="F669" s="181">
        <v>0</v>
      </c>
      <c r="G669" s="181">
        <v>0</v>
      </c>
      <c r="H669" s="181">
        <v>0</v>
      </c>
      <c r="I669" s="181">
        <v>0</v>
      </c>
      <c r="J669" s="181">
        <v>0</v>
      </c>
      <c r="K669" s="181">
        <v>0</v>
      </c>
      <c r="L669" s="181">
        <v>0</v>
      </c>
      <c r="M669" s="181">
        <v>0</v>
      </c>
      <c r="N669" s="181">
        <v>0</v>
      </c>
      <c r="O669" s="181">
        <v>0</v>
      </c>
      <c r="P669" s="181">
        <v>0</v>
      </c>
      <c r="Q669" s="181">
        <f t="shared" si="11"/>
        <v>0</v>
      </c>
      <c r="S669" s="159"/>
      <c r="T669" s="159"/>
      <c r="U669" s="159"/>
      <c r="V669" s="159"/>
      <c r="W669" s="159"/>
      <c r="X669" s="159"/>
      <c r="Y669" s="159"/>
      <c r="Z669" s="159"/>
      <c r="AA669" s="159"/>
      <c r="AB669" s="159"/>
      <c r="AC669" s="159"/>
      <c r="AD669" s="159"/>
      <c r="AE669" s="159"/>
    </row>
    <row r="670" spans="1:33" x14ac:dyDescent="0.25">
      <c r="A670" s="159"/>
      <c r="B670" s="171" t="s">
        <v>896</v>
      </c>
      <c r="C670" s="181">
        <v>0</v>
      </c>
      <c r="D670" s="181">
        <v>0</v>
      </c>
      <c r="E670" s="181">
        <v>0</v>
      </c>
      <c r="F670" s="181">
        <v>0</v>
      </c>
      <c r="G670" s="181">
        <v>0</v>
      </c>
      <c r="H670" s="181">
        <v>0</v>
      </c>
      <c r="I670" s="181">
        <v>0</v>
      </c>
      <c r="J670" s="181">
        <v>0</v>
      </c>
      <c r="K670" s="181">
        <v>0</v>
      </c>
      <c r="L670" s="181">
        <v>0</v>
      </c>
      <c r="M670" s="181">
        <v>0</v>
      </c>
      <c r="N670" s="181">
        <v>0</v>
      </c>
      <c r="O670" s="181">
        <v>0</v>
      </c>
      <c r="P670" s="181">
        <v>0</v>
      </c>
      <c r="Q670" s="181">
        <f t="shared" si="11"/>
        <v>0</v>
      </c>
      <c r="S670" s="159"/>
      <c r="T670" s="159"/>
      <c r="U670" s="159"/>
      <c r="V670" s="159"/>
      <c r="W670" s="159"/>
      <c r="X670" s="159"/>
      <c r="Y670" s="159"/>
      <c r="Z670" s="159"/>
      <c r="AA670" s="159"/>
      <c r="AB670" s="159"/>
      <c r="AC670" s="159"/>
      <c r="AD670" s="159"/>
      <c r="AE670" s="159"/>
    </row>
    <row r="671" spans="1:33" x14ac:dyDescent="0.25">
      <c r="A671" s="159"/>
      <c r="B671" s="159" t="s">
        <v>897</v>
      </c>
      <c r="C671" s="181">
        <v>0</v>
      </c>
      <c r="D671" s="181">
        <v>0</v>
      </c>
      <c r="E671" s="181">
        <v>0</v>
      </c>
      <c r="F671" s="181">
        <v>0</v>
      </c>
      <c r="G671" s="181">
        <v>0</v>
      </c>
      <c r="H671" s="181">
        <v>0</v>
      </c>
      <c r="I671" s="181">
        <v>0</v>
      </c>
      <c r="J671" s="181">
        <v>0</v>
      </c>
      <c r="K671" s="181">
        <v>0</v>
      </c>
      <c r="L671" s="181">
        <v>0</v>
      </c>
      <c r="M671" s="181">
        <v>0</v>
      </c>
      <c r="N671" s="181">
        <v>0</v>
      </c>
      <c r="O671" s="181">
        <v>0</v>
      </c>
      <c r="P671" s="181">
        <v>0</v>
      </c>
      <c r="Q671" s="181">
        <f t="shared" si="11"/>
        <v>0</v>
      </c>
      <c r="S671" s="159"/>
      <c r="T671" s="159"/>
      <c r="U671" s="159"/>
      <c r="V671" s="159"/>
      <c r="W671" s="159"/>
      <c r="X671" s="159"/>
      <c r="Y671" s="159"/>
      <c r="Z671" s="159"/>
      <c r="AA671" s="159"/>
      <c r="AB671" s="159"/>
      <c r="AC671" s="159"/>
      <c r="AD671" s="159"/>
      <c r="AE671" s="159"/>
    </row>
    <row r="672" spans="1:33" x14ac:dyDescent="0.25">
      <c r="A672" s="159"/>
      <c r="B672" s="169" t="s">
        <v>898</v>
      </c>
      <c r="C672" s="170">
        <v>0</v>
      </c>
      <c r="D672" s="170">
        <v>2800000000</v>
      </c>
      <c r="E672" s="170">
        <v>0</v>
      </c>
      <c r="F672" s="170">
        <v>0</v>
      </c>
      <c r="G672" s="170">
        <v>0</v>
      </c>
      <c r="H672" s="170">
        <v>0</v>
      </c>
      <c r="I672" s="170">
        <v>0</v>
      </c>
      <c r="J672" s="170">
        <v>2733455211.5100002</v>
      </c>
      <c r="K672" s="170">
        <v>0</v>
      </c>
      <c r="L672" s="170">
        <v>0</v>
      </c>
      <c r="M672" s="170">
        <v>0</v>
      </c>
      <c r="N672" s="170">
        <v>0</v>
      </c>
      <c r="O672" s="170">
        <v>0</v>
      </c>
      <c r="P672" s="170">
        <v>0</v>
      </c>
      <c r="Q672" s="170">
        <f t="shared" si="11"/>
        <v>2733455211.5100002</v>
      </c>
      <c r="S672" s="159"/>
      <c r="T672" s="159"/>
      <c r="U672" s="159"/>
      <c r="V672" s="159"/>
      <c r="W672" s="159"/>
      <c r="X672" s="159"/>
      <c r="Y672" s="159"/>
      <c r="Z672" s="159"/>
      <c r="AA672" s="159"/>
      <c r="AB672" s="159"/>
      <c r="AC672" s="159"/>
      <c r="AD672" s="159"/>
      <c r="AE672" s="159"/>
    </row>
    <row r="673" spans="1:31" x14ac:dyDescent="0.25">
      <c r="A673" s="159"/>
      <c r="B673" s="171" t="s">
        <v>899</v>
      </c>
      <c r="C673" s="172">
        <v>0</v>
      </c>
      <c r="D673" s="172">
        <v>0</v>
      </c>
      <c r="E673" s="172">
        <v>0</v>
      </c>
      <c r="F673" s="172">
        <v>0</v>
      </c>
      <c r="G673" s="172">
        <v>0</v>
      </c>
      <c r="H673" s="172">
        <v>0</v>
      </c>
      <c r="I673" s="172">
        <v>0</v>
      </c>
      <c r="J673" s="172">
        <v>0</v>
      </c>
      <c r="K673" s="172">
        <v>0</v>
      </c>
      <c r="L673" s="172">
        <v>0</v>
      </c>
      <c r="M673" s="172">
        <v>0</v>
      </c>
      <c r="N673" s="172">
        <v>0</v>
      </c>
      <c r="O673" s="172">
        <v>0</v>
      </c>
      <c r="P673" s="172">
        <v>0</v>
      </c>
      <c r="Q673" s="172">
        <f t="shared" si="11"/>
        <v>0</v>
      </c>
      <c r="S673" s="159"/>
      <c r="T673" s="159"/>
      <c r="U673" s="159"/>
      <c r="V673" s="159"/>
      <c r="W673" s="159"/>
      <c r="X673" s="159"/>
      <c r="Y673" s="159"/>
      <c r="Z673" s="159"/>
      <c r="AA673" s="159"/>
      <c r="AB673" s="159"/>
      <c r="AC673" s="159"/>
      <c r="AD673" s="159"/>
      <c r="AE673" s="159"/>
    </row>
    <row r="674" spans="1:31" x14ac:dyDescent="0.25">
      <c r="A674" s="159"/>
      <c r="B674" s="171" t="s">
        <v>900</v>
      </c>
      <c r="C674" s="172">
        <v>0</v>
      </c>
      <c r="D674" s="172">
        <v>0</v>
      </c>
      <c r="E674" s="172">
        <v>0</v>
      </c>
      <c r="F674" s="172">
        <v>0</v>
      </c>
      <c r="G674" s="172">
        <v>0</v>
      </c>
      <c r="H674" s="172">
        <v>0</v>
      </c>
      <c r="I674" s="172">
        <v>0</v>
      </c>
      <c r="J674" s="172">
        <v>0</v>
      </c>
      <c r="K674" s="172">
        <v>0</v>
      </c>
      <c r="L674" s="172">
        <v>0</v>
      </c>
      <c r="M674" s="172">
        <v>0</v>
      </c>
      <c r="N674" s="172">
        <v>0</v>
      </c>
      <c r="O674" s="172">
        <v>0</v>
      </c>
      <c r="P674" s="172">
        <v>0</v>
      </c>
      <c r="Q674" s="172">
        <f t="shared" si="11"/>
        <v>0</v>
      </c>
      <c r="S674" s="159"/>
      <c r="T674" s="159"/>
      <c r="U674" s="159"/>
      <c r="V674" s="159"/>
      <c r="W674" s="159"/>
      <c r="X674" s="159"/>
      <c r="Y674" s="159"/>
      <c r="Z674" s="159"/>
      <c r="AA674" s="159"/>
      <c r="AB674" s="159"/>
      <c r="AC674" s="159"/>
      <c r="AD674" s="159"/>
      <c r="AE674" s="159"/>
    </row>
    <row r="675" spans="1:31" x14ac:dyDescent="0.25">
      <c r="A675" s="159"/>
      <c r="B675" s="159" t="s">
        <v>901</v>
      </c>
      <c r="C675" s="173">
        <v>0</v>
      </c>
      <c r="D675" s="173">
        <v>0</v>
      </c>
      <c r="E675" s="173">
        <v>0</v>
      </c>
      <c r="F675" s="173">
        <v>0</v>
      </c>
      <c r="G675" s="173">
        <v>0</v>
      </c>
      <c r="H675" s="173">
        <v>0</v>
      </c>
      <c r="I675" s="173">
        <v>0</v>
      </c>
      <c r="J675" s="173">
        <v>0</v>
      </c>
      <c r="K675" s="173">
        <v>0</v>
      </c>
      <c r="L675" s="173">
        <v>0</v>
      </c>
      <c r="M675" s="173">
        <v>0</v>
      </c>
      <c r="N675" s="173">
        <v>0</v>
      </c>
      <c r="O675" s="173">
        <v>0</v>
      </c>
      <c r="P675" s="173">
        <v>0</v>
      </c>
      <c r="Q675" s="173">
        <f t="shared" si="11"/>
        <v>0</v>
      </c>
      <c r="S675" s="159"/>
      <c r="T675" s="159"/>
      <c r="U675" s="159"/>
      <c r="V675" s="159"/>
      <c r="W675" s="159"/>
      <c r="X675" s="159"/>
      <c r="Y675" s="159"/>
      <c r="Z675" s="159"/>
      <c r="AA675" s="159"/>
      <c r="AB675" s="159"/>
      <c r="AC675" s="159"/>
      <c r="AD675" s="159"/>
      <c r="AE675" s="159"/>
    </row>
    <row r="676" spans="1:31" x14ac:dyDescent="0.25">
      <c r="A676" s="159"/>
      <c r="B676" s="159" t="s">
        <v>902</v>
      </c>
      <c r="C676" s="173">
        <v>0</v>
      </c>
      <c r="D676" s="173">
        <v>2800000000</v>
      </c>
      <c r="E676" s="173">
        <v>0</v>
      </c>
      <c r="F676" s="173">
        <v>0</v>
      </c>
      <c r="G676" s="173">
        <v>0</v>
      </c>
      <c r="H676" s="173">
        <v>0</v>
      </c>
      <c r="I676" s="173">
        <v>0</v>
      </c>
      <c r="J676" s="173">
        <v>2733455211.5100002</v>
      </c>
      <c r="K676" s="173">
        <v>0</v>
      </c>
      <c r="L676" s="173">
        <v>0</v>
      </c>
      <c r="M676" s="173">
        <v>0</v>
      </c>
      <c r="N676" s="173">
        <v>0</v>
      </c>
      <c r="O676" s="173">
        <v>0</v>
      </c>
      <c r="P676" s="173">
        <v>0</v>
      </c>
      <c r="Q676" s="173">
        <f t="shared" si="11"/>
        <v>2733455211.5100002</v>
      </c>
      <c r="S676" s="159"/>
      <c r="T676" s="159"/>
      <c r="U676" s="159"/>
      <c r="V676" s="159"/>
      <c r="W676" s="159"/>
      <c r="X676" s="159"/>
      <c r="Y676" s="159"/>
      <c r="Z676" s="159"/>
      <c r="AA676" s="159"/>
      <c r="AB676" s="159"/>
      <c r="AC676" s="159"/>
      <c r="AD676" s="159"/>
      <c r="AE676" s="159"/>
    </row>
    <row r="677" spans="1:31" x14ac:dyDescent="0.25">
      <c r="A677" s="159"/>
      <c r="B677" s="171" t="s">
        <v>903</v>
      </c>
      <c r="C677" s="172">
        <v>0</v>
      </c>
      <c r="D677" s="172">
        <v>2800000000</v>
      </c>
      <c r="E677" s="172">
        <v>0</v>
      </c>
      <c r="F677" s="172">
        <v>0</v>
      </c>
      <c r="G677" s="172">
        <v>0</v>
      </c>
      <c r="H677" s="172">
        <v>0</v>
      </c>
      <c r="I677" s="172">
        <v>0</v>
      </c>
      <c r="J677" s="172">
        <v>2733455211.5100002</v>
      </c>
      <c r="K677" s="172">
        <v>0</v>
      </c>
      <c r="L677" s="172">
        <v>0</v>
      </c>
      <c r="M677" s="172">
        <v>0</v>
      </c>
      <c r="N677" s="172">
        <v>0</v>
      </c>
      <c r="O677" s="172">
        <v>0</v>
      </c>
      <c r="P677" s="172">
        <v>0</v>
      </c>
      <c r="Q677" s="172">
        <f t="shared" si="11"/>
        <v>2733455211.5100002</v>
      </c>
      <c r="S677" s="159"/>
      <c r="T677" s="159"/>
      <c r="U677" s="159"/>
      <c r="V677" s="159"/>
      <c r="W677" s="159"/>
      <c r="X677" s="159"/>
      <c r="Y677" s="159"/>
      <c r="Z677" s="159"/>
      <c r="AA677" s="159"/>
      <c r="AB677" s="159"/>
      <c r="AC677" s="159"/>
      <c r="AD677" s="159"/>
      <c r="AE677" s="159"/>
    </row>
    <row r="678" spans="1:31" x14ac:dyDescent="0.25">
      <c r="A678" s="159"/>
      <c r="B678" s="159" t="s">
        <v>904</v>
      </c>
      <c r="C678" s="173">
        <v>0</v>
      </c>
      <c r="D678" s="173">
        <v>2800000000</v>
      </c>
      <c r="E678" s="173">
        <v>0</v>
      </c>
      <c r="F678" s="173">
        <v>0</v>
      </c>
      <c r="G678" s="173">
        <v>0</v>
      </c>
      <c r="H678" s="173">
        <v>0</v>
      </c>
      <c r="I678" s="173">
        <v>0</v>
      </c>
      <c r="J678" s="173">
        <v>2733455211.5100002</v>
      </c>
      <c r="K678" s="173">
        <v>0</v>
      </c>
      <c r="L678" s="173">
        <v>0</v>
      </c>
      <c r="M678" s="173">
        <v>0</v>
      </c>
      <c r="N678" s="173">
        <v>0</v>
      </c>
      <c r="O678" s="173">
        <v>0</v>
      </c>
      <c r="P678" s="173">
        <v>0</v>
      </c>
      <c r="Q678" s="173">
        <f t="shared" si="11"/>
        <v>2733455211.5100002</v>
      </c>
      <c r="S678" s="159"/>
      <c r="T678" s="159"/>
      <c r="U678" s="159"/>
      <c r="V678" s="159"/>
      <c r="W678" s="159"/>
      <c r="X678" s="159"/>
      <c r="Y678" s="159"/>
      <c r="Z678" s="159"/>
      <c r="AA678" s="159"/>
      <c r="AB678" s="159"/>
      <c r="AC678" s="159"/>
      <c r="AD678" s="159"/>
      <c r="AE678" s="159"/>
    </row>
    <row r="679" spans="1:31" x14ac:dyDescent="0.25">
      <c r="A679" s="159"/>
      <c r="B679" s="169" t="s">
        <v>905</v>
      </c>
      <c r="C679" s="170">
        <v>0</v>
      </c>
      <c r="D679" s="170">
        <v>13000000000</v>
      </c>
      <c r="E679" s="170">
        <v>0</v>
      </c>
      <c r="F679" s="170">
        <v>0</v>
      </c>
      <c r="G679" s="170">
        <v>0</v>
      </c>
      <c r="H679" s="170">
        <v>0</v>
      </c>
      <c r="I679" s="170">
        <v>0</v>
      </c>
      <c r="J679" s="170">
        <v>12949706905</v>
      </c>
      <c r="K679" s="170">
        <v>0</v>
      </c>
      <c r="L679" s="170">
        <v>0</v>
      </c>
      <c r="M679" s="170">
        <v>0</v>
      </c>
      <c r="N679" s="170">
        <v>0</v>
      </c>
      <c r="O679" s="170">
        <v>0</v>
      </c>
      <c r="P679" s="170">
        <v>0</v>
      </c>
      <c r="Q679" s="170">
        <f t="shared" si="11"/>
        <v>12949706905</v>
      </c>
      <c r="S679" s="159"/>
      <c r="T679" s="159"/>
      <c r="U679" s="159"/>
      <c r="V679" s="159"/>
      <c r="W679" s="159"/>
      <c r="X679" s="159"/>
      <c r="Y679" s="159"/>
      <c r="Z679" s="159"/>
      <c r="AA679" s="159"/>
      <c r="AB679" s="159"/>
      <c r="AC679" s="159"/>
      <c r="AD679" s="159"/>
      <c r="AE679" s="159"/>
    </row>
    <row r="680" spans="1:31" x14ac:dyDescent="0.25">
      <c r="A680" s="159"/>
      <c r="B680" s="159" t="s">
        <v>906</v>
      </c>
      <c r="C680" s="173">
        <v>0</v>
      </c>
      <c r="D680" s="173">
        <v>13000000000</v>
      </c>
      <c r="E680" s="173">
        <v>0</v>
      </c>
      <c r="F680" s="173">
        <v>0</v>
      </c>
      <c r="G680" s="173">
        <v>0</v>
      </c>
      <c r="H680" s="173">
        <v>0</v>
      </c>
      <c r="I680" s="173">
        <v>0</v>
      </c>
      <c r="J680" s="173">
        <v>12949706905</v>
      </c>
      <c r="K680" s="173">
        <v>0</v>
      </c>
      <c r="L680" s="173">
        <v>0</v>
      </c>
      <c r="M680" s="173">
        <v>0</v>
      </c>
      <c r="N680" s="173">
        <v>0</v>
      </c>
      <c r="O680" s="173">
        <v>0</v>
      </c>
      <c r="P680" s="173">
        <v>0</v>
      </c>
      <c r="Q680" s="173">
        <f t="shared" si="11"/>
        <v>12949706905</v>
      </c>
      <c r="S680" s="159"/>
      <c r="T680" s="159"/>
      <c r="U680" s="159"/>
      <c r="V680" s="159"/>
      <c r="W680" s="159"/>
      <c r="X680" s="159"/>
      <c r="Y680" s="159"/>
      <c r="Z680" s="159"/>
      <c r="AA680" s="159"/>
      <c r="AB680" s="159"/>
      <c r="AC680" s="159"/>
      <c r="AD680" s="159"/>
      <c r="AE680" s="159"/>
    </row>
    <row r="681" spans="1:31" x14ac:dyDescent="0.25">
      <c r="A681" s="159"/>
      <c r="B681" s="171" t="s">
        <v>907</v>
      </c>
      <c r="C681" s="172">
        <v>0</v>
      </c>
      <c r="D681" s="172">
        <v>13000000000</v>
      </c>
      <c r="E681" s="172">
        <v>0</v>
      </c>
      <c r="F681" s="172">
        <v>0</v>
      </c>
      <c r="G681" s="172">
        <v>0</v>
      </c>
      <c r="H681" s="172">
        <v>0</v>
      </c>
      <c r="I681" s="172">
        <v>0</v>
      </c>
      <c r="J681" s="172">
        <v>12949706905</v>
      </c>
      <c r="K681" s="172">
        <v>0</v>
      </c>
      <c r="L681" s="172">
        <v>0</v>
      </c>
      <c r="M681" s="172">
        <v>0</v>
      </c>
      <c r="N681" s="172">
        <v>0</v>
      </c>
      <c r="O681" s="172">
        <v>0</v>
      </c>
      <c r="P681" s="172">
        <v>0</v>
      </c>
      <c r="Q681" s="172">
        <f t="shared" si="11"/>
        <v>12949706905</v>
      </c>
      <c r="S681" s="159"/>
      <c r="T681" s="159"/>
      <c r="U681" s="159"/>
      <c r="V681" s="159"/>
      <c r="W681" s="159"/>
      <c r="X681" s="159"/>
      <c r="Y681" s="159"/>
      <c r="Z681" s="159"/>
      <c r="AA681" s="159"/>
      <c r="AB681" s="159"/>
      <c r="AC681" s="159"/>
      <c r="AD681" s="159"/>
      <c r="AE681" s="159"/>
    </row>
    <row r="682" spans="1:31" x14ac:dyDescent="0.25">
      <c r="A682" s="159"/>
      <c r="B682" s="159" t="s">
        <v>908</v>
      </c>
      <c r="C682" s="173">
        <v>0</v>
      </c>
      <c r="D682" s="173">
        <v>13000000000</v>
      </c>
      <c r="E682" s="173">
        <v>0</v>
      </c>
      <c r="F682" s="173">
        <v>0</v>
      </c>
      <c r="G682" s="173">
        <v>0</v>
      </c>
      <c r="H682" s="173">
        <v>0</v>
      </c>
      <c r="I682" s="173">
        <v>0</v>
      </c>
      <c r="J682" s="173">
        <v>12949706905</v>
      </c>
      <c r="K682" s="173">
        <v>0</v>
      </c>
      <c r="L682" s="173">
        <v>0</v>
      </c>
      <c r="M682" s="173">
        <v>0</v>
      </c>
      <c r="N682" s="173">
        <v>0</v>
      </c>
      <c r="O682" s="173">
        <v>0</v>
      </c>
      <c r="P682" s="173">
        <v>0</v>
      </c>
      <c r="Q682" s="173">
        <f t="shared" si="11"/>
        <v>12949706905</v>
      </c>
      <c r="S682" s="159"/>
      <c r="T682" s="159"/>
      <c r="U682" s="159"/>
      <c r="V682" s="159"/>
      <c r="W682" s="159"/>
      <c r="X682" s="159"/>
      <c r="Y682" s="159"/>
      <c r="Z682" s="159"/>
      <c r="AA682" s="159"/>
      <c r="AB682" s="159"/>
      <c r="AC682" s="159"/>
      <c r="AD682" s="159"/>
      <c r="AE682" s="159"/>
    </row>
    <row r="683" spans="1:31" x14ac:dyDescent="0.25">
      <c r="A683" s="159"/>
      <c r="B683" s="174" t="s">
        <v>77</v>
      </c>
      <c r="C683" s="175">
        <f>C649+C656</f>
        <v>146463521799</v>
      </c>
      <c r="D683" s="175">
        <f>D649+D656+D668+D672+D679</f>
        <v>163619012930.5</v>
      </c>
      <c r="E683" s="176">
        <f>E649+E656+E668+E672+E679</f>
        <v>3777824270.2600002</v>
      </c>
      <c r="F683" s="176">
        <f t="shared" ref="F683:P683" si="12">F649+F656+F668+F672+F679</f>
        <v>2992724770.2800002</v>
      </c>
      <c r="G683" s="176">
        <f t="shared" si="12"/>
        <v>4622344043.3599997</v>
      </c>
      <c r="H683" s="176">
        <f t="shared" si="12"/>
        <v>9297939133.6200008</v>
      </c>
      <c r="I683" s="176">
        <f t="shared" si="12"/>
        <v>21547253850.48</v>
      </c>
      <c r="J683" s="176">
        <f t="shared" si="12"/>
        <v>19700708425.41</v>
      </c>
      <c r="K683" s="176">
        <f t="shared" si="12"/>
        <v>4967141115.9399996</v>
      </c>
      <c r="L683" s="176">
        <f t="shared" si="12"/>
        <v>10432321428.17</v>
      </c>
      <c r="M683" s="176">
        <f t="shared" si="12"/>
        <v>10134723310.470001</v>
      </c>
      <c r="N683" s="176">
        <f t="shared" si="12"/>
        <v>4300532918.0900002</v>
      </c>
      <c r="O683" s="176">
        <f t="shared" si="12"/>
        <v>4756274570.7200003</v>
      </c>
      <c r="P683" s="176">
        <f t="shared" si="12"/>
        <v>12808700938.709999</v>
      </c>
      <c r="Q683" s="176">
        <f>SUM(E683:P683)</f>
        <v>109338488775.51001</v>
      </c>
      <c r="S683" s="159"/>
      <c r="T683" s="159"/>
      <c r="U683" s="159"/>
      <c r="V683" s="159"/>
      <c r="W683" s="159"/>
      <c r="X683" s="159"/>
      <c r="Y683" s="159"/>
      <c r="Z683" s="159"/>
      <c r="AA683" s="159"/>
      <c r="AB683" s="159"/>
      <c r="AC683" s="159"/>
      <c r="AD683" s="159"/>
      <c r="AE683" s="159"/>
    </row>
    <row r="684" spans="1:31" x14ac:dyDescent="0.25">
      <c r="A684" s="159"/>
      <c r="B684" s="159"/>
      <c r="C684" s="159"/>
      <c r="D684" s="159"/>
      <c r="E684" s="159"/>
      <c r="F684" s="159"/>
      <c r="G684" s="159"/>
      <c r="H684" s="159"/>
      <c r="I684" s="159"/>
      <c r="J684" s="159"/>
      <c r="K684" s="159"/>
      <c r="L684" s="159"/>
      <c r="M684" s="159"/>
      <c r="N684" s="159"/>
      <c r="O684" s="159"/>
      <c r="P684" s="159"/>
      <c r="Q684" s="159"/>
      <c r="S684" s="159"/>
      <c r="T684" s="159"/>
      <c r="U684" s="159"/>
      <c r="V684" s="159"/>
      <c r="W684" s="159"/>
      <c r="X684" s="159"/>
      <c r="Y684" s="159"/>
      <c r="Z684" s="159"/>
      <c r="AA684" s="159"/>
      <c r="AB684" s="159"/>
      <c r="AC684" s="159"/>
      <c r="AD684" s="159"/>
      <c r="AE684" s="159"/>
    </row>
    <row r="685" spans="1:31" x14ac:dyDescent="0.25">
      <c r="A685" s="159"/>
      <c r="B685" s="174" t="s">
        <v>78</v>
      </c>
      <c r="C685" s="175">
        <f>C646+C683</f>
        <v>1037842322704</v>
      </c>
      <c r="D685" s="175">
        <f t="shared" ref="D685:Q685" si="13">D646+D683</f>
        <v>1156530324013.26</v>
      </c>
      <c r="E685" s="176">
        <f t="shared" si="13"/>
        <v>53104821116.770004</v>
      </c>
      <c r="F685" s="176">
        <f t="shared" si="13"/>
        <v>69772228883.259995</v>
      </c>
      <c r="G685" s="176">
        <f t="shared" si="13"/>
        <v>71666495484.800003</v>
      </c>
      <c r="H685" s="176">
        <f t="shared" si="13"/>
        <v>77428780964.970001</v>
      </c>
      <c r="I685" s="176">
        <f t="shared" si="13"/>
        <v>83532342173.37999</v>
      </c>
      <c r="J685" s="176">
        <f t="shared" si="13"/>
        <v>111402038354.42001</v>
      </c>
      <c r="K685" s="176">
        <f t="shared" si="13"/>
        <v>69393399006.720001</v>
      </c>
      <c r="L685" s="176">
        <f t="shared" si="13"/>
        <v>78725019027.940002</v>
      </c>
      <c r="M685" s="176">
        <f t="shared" si="13"/>
        <v>89880721940.699997</v>
      </c>
      <c r="N685" s="176">
        <f t="shared" si="13"/>
        <v>72350206288.12001</v>
      </c>
      <c r="O685" s="176">
        <f t="shared" si="13"/>
        <v>112605538819.86</v>
      </c>
      <c r="P685" s="176">
        <f t="shared" si="13"/>
        <v>204884396854.86996</v>
      </c>
      <c r="Q685" s="176">
        <f t="shared" si="13"/>
        <v>1094745988915.8101</v>
      </c>
      <c r="S685" s="159"/>
      <c r="T685" s="159"/>
      <c r="U685" s="159"/>
      <c r="V685" s="159"/>
      <c r="W685" s="159"/>
      <c r="X685" s="159"/>
      <c r="Y685" s="159"/>
      <c r="Z685" s="159"/>
      <c r="AA685" s="159"/>
      <c r="AB685" s="159"/>
      <c r="AC685" s="159"/>
      <c r="AD685" s="159"/>
      <c r="AE685" s="159"/>
    </row>
    <row r="686" spans="1:31" x14ac:dyDescent="0.25">
      <c r="A686" s="159"/>
      <c r="B686" s="182" t="s">
        <v>909</v>
      </c>
      <c r="C686" s="159"/>
      <c r="D686" s="159"/>
      <c r="E686" s="159"/>
      <c r="F686" s="159"/>
      <c r="G686" s="159"/>
      <c r="H686" s="159"/>
      <c r="I686" s="159"/>
      <c r="J686" s="159"/>
      <c r="K686" s="159"/>
      <c r="L686" s="159"/>
      <c r="M686" s="159"/>
      <c r="N686" s="159"/>
      <c r="O686" s="159"/>
      <c r="P686" s="159"/>
      <c r="Q686" s="159"/>
      <c r="S686" s="159"/>
      <c r="T686" s="159"/>
      <c r="U686" s="159"/>
      <c r="V686" s="159"/>
      <c r="W686" s="159"/>
      <c r="X686" s="159"/>
      <c r="Y686" s="159"/>
      <c r="Z686" s="159"/>
      <c r="AA686" s="159"/>
      <c r="AB686" s="159"/>
      <c r="AC686" s="159"/>
      <c r="AD686" s="159"/>
      <c r="AE686" s="159"/>
    </row>
    <row r="687" spans="1:31" x14ac:dyDescent="0.25">
      <c r="A687" s="159"/>
      <c r="B687" s="182" t="s">
        <v>910</v>
      </c>
      <c r="C687" s="159"/>
      <c r="D687" s="159"/>
      <c r="E687" s="159"/>
      <c r="F687" s="159"/>
      <c r="G687" s="159"/>
      <c r="H687" s="159"/>
      <c r="I687" s="159"/>
      <c r="J687" s="159"/>
      <c r="K687" s="159"/>
      <c r="L687" s="159"/>
      <c r="M687" s="159"/>
      <c r="N687" s="159"/>
      <c r="O687" s="159"/>
      <c r="P687" s="159"/>
      <c r="Q687" s="159"/>
      <c r="S687" s="159"/>
      <c r="T687" s="159"/>
      <c r="U687" s="159"/>
      <c r="V687" s="159"/>
      <c r="W687" s="159"/>
      <c r="X687" s="159"/>
      <c r="Y687" s="159"/>
      <c r="Z687" s="159"/>
      <c r="AA687" s="159"/>
      <c r="AB687" s="159"/>
      <c r="AC687" s="159"/>
      <c r="AD687" s="159"/>
      <c r="AE687" s="159"/>
    </row>
    <row r="688" spans="1:31" x14ac:dyDescent="0.25">
      <c r="A688" s="159"/>
      <c r="B688" s="182" t="s">
        <v>238</v>
      </c>
      <c r="C688" s="159"/>
      <c r="D688" s="159"/>
      <c r="E688" s="159"/>
      <c r="F688" s="159"/>
      <c r="G688" s="159"/>
      <c r="H688" s="159"/>
      <c r="I688" s="159"/>
      <c r="J688" s="159"/>
      <c r="K688" s="159"/>
      <c r="L688" s="159"/>
      <c r="M688" s="159"/>
      <c r="N688" s="159"/>
      <c r="O688" s="159"/>
      <c r="P688" s="159"/>
      <c r="Q688" s="159"/>
      <c r="S688" s="159"/>
      <c r="T688" s="159"/>
      <c r="U688" s="159"/>
      <c r="V688" s="159"/>
      <c r="W688" s="159"/>
      <c r="X688" s="159"/>
      <c r="Y688" s="159"/>
      <c r="Z688" s="159"/>
      <c r="AA688" s="159"/>
      <c r="AB688" s="159"/>
      <c r="AC688" s="159"/>
      <c r="AD688" s="159"/>
      <c r="AE688" s="159"/>
    </row>
    <row r="689" spans="1:31" x14ac:dyDescent="0.25">
      <c r="A689" s="159"/>
      <c r="B689" s="182"/>
      <c r="C689" s="159"/>
      <c r="D689" s="159"/>
      <c r="E689" s="159"/>
      <c r="F689" s="159"/>
      <c r="G689" s="159"/>
      <c r="H689" s="159"/>
      <c r="I689" s="159"/>
      <c r="J689" s="159"/>
      <c r="K689" s="159"/>
      <c r="L689" s="159"/>
      <c r="M689" s="159"/>
      <c r="N689" s="159"/>
      <c r="O689" s="159"/>
      <c r="P689" s="159"/>
      <c r="Q689" s="159"/>
      <c r="S689" s="159"/>
      <c r="T689" s="159"/>
      <c r="U689" s="159"/>
      <c r="V689" s="159"/>
      <c r="W689" s="159"/>
      <c r="X689" s="159"/>
      <c r="Y689" s="159"/>
      <c r="Z689" s="159"/>
      <c r="AA689" s="159"/>
      <c r="AB689" s="159"/>
      <c r="AC689" s="159"/>
      <c r="AD689" s="159"/>
      <c r="AE689" s="159"/>
    </row>
    <row r="690" spans="1:31" x14ac:dyDescent="0.25">
      <c r="A690" s="159"/>
      <c r="B690" s="159"/>
      <c r="C690" s="159"/>
      <c r="D690" s="159"/>
      <c r="E690" s="159"/>
      <c r="F690" s="159"/>
      <c r="G690" s="159"/>
      <c r="H690" s="159"/>
      <c r="I690" s="159"/>
      <c r="J690" s="159"/>
      <c r="K690" s="159"/>
      <c r="L690" s="159"/>
      <c r="M690" s="159"/>
      <c r="N690" s="159"/>
      <c r="O690" s="159"/>
      <c r="P690" s="159"/>
      <c r="Q690" s="159"/>
      <c r="S690" s="159"/>
      <c r="T690" s="159"/>
      <c r="U690" s="159"/>
      <c r="V690" s="159"/>
      <c r="W690" s="159"/>
      <c r="X690" s="159"/>
      <c r="Y690" s="159"/>
      <c r="Z690" s="159"/>
      <c r="AA690" s="159"/>
      <c r="AB690" s="159"/>
      <c r="AC690" s="159"/>
      <c r="AD690" s="159"/>
      <c r="AE690" s="159"/>
    </row>
    <row r="691" spans="1:31" x14ac:dyDescent="0.25">
      <c r="A691" s="159"/>
      <c r="B691" s="159"/>
      <c r="C691" s="159"/>
      <c r="D691" s="159"/>
      <c r="E691" s="159"/>
      <c r="F691" s="159"/>
      <c r="G691" s="159"/>
      <c r="H691" s="159"/>
      <c r="I691" s="159"/>
      <c r="J691" s="159"/>
      <c r="K691" s="159"/>
      <c r="L691" s="159"/>
      <c r="M691" s="159"/>
      <c r="N691" s="159"/>
      <c r="O691" s="159"/>
      <c r="P691" s="159"/>
      <c r="Q691" s="159"/>
      <c r="S691" s="159"/>
      <c r="T691" s="159"/>
      <c r="U691" s="159"/>
      <c r="V691" s="159"/>
      <c r="W691" s="159"/>
      <c r="X691" s="159"/>
      <c r="Y691" s="159"/>
      <c r="Z691" s="159"/>
      <c r="AA691" s="159"/>
      <c r="AB691" s="159"/>
      <c r="AC691" s="159"/>
      <c r="AD691" s="159"/>
      <c r="AE691" s="159"/>
    </row>
    <row r="692" spans="1:31" x14ac:dyDescent="0.25">
      <c r="A692" s="159"/>
      <c r="B692" s="159"/>
      <c r="C692" s="159"/>
      <c r="D692" s="159"/>
      <c r="E692" s="159"/>
      <c r="F692" s="159"/>
      <c r="G692" s="159"/>
      <c r="H692" s="159"/>
      <c r="I692" s="159"/>
      <c r="J692" s="159"/>
      <c r="K692" s="159"/>
      <c r="L692" s="159"/>
      <c r="M692" s="159"/>
      <c r="N692" s="159"/>
      <c r="O692" s="159"/>
      <c r="P692" s="159"/>
      <c r="Q692" s="159"/>
      <c r="S692" s="159"/>
      <c r="T692" s="159"/>
      <c r="U692" s="159"/>
      <c r="V692" s="159"/>
      <c r="W692" s="159"/>
      <c r="X692" s="159"/>
      <c r="Y692" s="159"/>
      <c r="Z692" s="159"/>
      <c r="AA692" s="159"/>
      <c r="AB692" s="159"/>
      <c r="AC692" s="159"/>
      <c r="AD692" s="159"/>
      <c r="AE692" s="159"/>
    </row>
    <row r="693" spans="1:31" x14ac:dyDescent="0.25">
      <c r="A693" s="159"/>
      <c r="B693" s="159"/>
      <c r="C693" s="159"/>
      <c r="D693" s="159"/>
      <c r="E693" s="159"/>
      <c r="F693" s="159"/>
      <c r="G693" s="159"/>
      <c r="H693" s="159"/>
      <c r="I693" s="159"/>
      <c r="J693" s="159"/>
      <c r="K693" s="159"/>
      <c r="L693" s="159"/>
      <c r="M693" s="159"/>
      <c r="N693" s="159"/>
      <c r="O693" s="159"/>
      <c r="P693" s="159"/>
      <c r="Q693" s="159"/>
      <c r="S693" s="159"/>
      <c r="T693" s="159"/>
      <c r="U693" s="159"/>
      <c r="V693" s="159"/>
      <c r="W693" s="159"/>
      <c r="X693" s="159"/>
      <c r="Y693" s="159"/>
      <c r="Z693" s="159"/>
      <c r="AA693" s="159"/>
      <c r="AB693" s="159"/>
      <c r="AC693" s="159"/>
      <c r="AD693" s="159"/>
      <c r="AE693" s="159"/>
    </row>
    <row r="694" spans="1:31" x14ac:dyDescent="0.25">
      <c r="A694" s="159"/>
      <c r="B694" s="159"/>
      <c r="C694" s="159"/>
      <c r="D694" s="159"/>
      <c r="E694" s="159"/>
      <c r="F694" s="159"/>
      <c r="G694" s="159"/>
      <c r="H694" s="159"/>
      <c r="I694" s="159"/>
      <c r="J694" s="159"/>
      <c r="K694" s="159"/>
      <c r="L694" s="159"/>
      <c r="M694" s="159"/>
      <c r="N694" s="159"/>
      <c r="O694" s="159"/>
      <c r="P694" s="159"/>
      <c r="Q694" s="159"/>
      <c r="S694" s="159"/>
      <c r="T694" s="159"/>
      <c r="U694" s="159"/>
      <c r="V694" s="159"/>
      <c r="W694" s="159"/>
      <c r="X694" s="159"/>
      <c r="Y694" s="159"/>
      <c r="Z694" s="159"/>
      <c r="AA694" s="159"/>
      <c r="AB694" s="159"/>
      <c r="AC694" s="159"/>
      <c r="AD694" s="159"/>
      <c r="AE694" s="159"/>
    </row>
    <row r="695" spans="1:31" x14ac:dyDescent="0.25">
      <c r="A695" s="159"/>
      <c r="B695" s="159"/>
      <c r="C695" s="159"/>
      <c r="D695" s="159"/>
      <c r="E695" s="159"/>
      <c r="F695" s="159"/>
      <c r="G695" s="159"/>
      <c r="H695" s="159"/>
      <c r="I695" s="159"/>
      <c r="J695" s="159"/>
      <c r="K695" s="159"/>
      <c r="L695" s="159"/>
      <c r="M695" s="159"/>
      <c r="N695" s="159"/>
      <c r="O695" s="159"/>
      <c r="P695" s="159"/>
      <c r="Q695" s="159"/>
      <c r="S695" s="159"/>
      <c r="T695" s="159"/>
      <c r="U695" s="159"/>
      <c r="V695" s="159"/>
      <c r="W695" s="159"/>
      <c r="X695" s="159"/>
      <c r="Y695" s="159"/>
      <c r="Z695" s="159"/>
      <c r="AA695" s="159"/>
      <c r="AB695" s="159"/>
      <c r="AC695" s="159"/>
      <c r="AD695" s="159"/>
      <c r="AE695" s="159"/>
    </row>
    <row r="696" spans="1:31" x14ac:dyDescent="0.25">
      <c r="A696" s="159"/>
      <c r="B696" s="159"/>
      <c r="C696" s="159"/>
      <c r="D696" s="159"/>
      <c r="E696" s="159"/>
      <c r="F696" s="159"/>
      <c r="G696" s="159"/>
      <c r="H696" s="159"/>
      <c r="I696" s="159"/>
      <c r="J696" s="159"/>
      <c r="K696" s="159"/>
      <c r="L696" s="159"/>
      <c r="M696" s="159"/>
      <c r="N696" s="159"/>
      <c r="O696" s="159"/>
      <c r="P696" s="159"/>
      <c r="Q696" s="159"/>
      <c r="S696" s="159"/>
      <c r="T696" s="159"/>
      <c r="U696" s="159"/>
      <c r="V696" s="159"/>
      <c r="W696" s="159"/>
      <c r="X696" s="159"/>
      <c r="Y696" s="159"/>
      <c r="Z696" s="159"/>
      <c r="AA696" s="159"/>
      <c r="AB696" s="159"/>
      <c r="AC696" s="159"/>
      <c r="AD696" s="159"/>
      <c r="AE696" s="159"/>
    </row>
    <row r="697" spans="1:31" x14ac:dyDescent="0.25">
      <c r="A697" s="159"/>
      <c r="B697" s="159"/>
      <c r="C697" s="159"/>
      <c r="D697" s="159"/>
      <c r="E697" s="159"/>
      <c r="F697" s="159"/>
      <c r="G697" s="159"/>
      <c r="H697" s="159"/>
      <c r="I697" s="159"/>
      <c r="J697" s="159"/>
      <c r="K697" s="159"/>
      <c r="L697" s="159"/>
      <c r="M697" s="159"/>
      <c r="N697" s="159"/>
      <c r="O697" s="159"/>
      <c r="P697" s="159"/>
      <c r="Q697" s="159"/>
      <c r="S697" s="159"/>
      <c r="T697" s="159"/>
      <c r="U697" s="159"/>
      <c r="V697" s="159"/>
      <c r="W697" s="159"/>
      <c r="X697" s="159"/>
      <c r="Y697" s="159"/>
      <c r="Z697" s="159"/>
      <c r="AA697" s="159"/>
      <c r="AB697" s="159"/>
      <c r="AC697" s="159"/>
      <c r="AD697" s="159"/>
      <c r="AE697" s="159"/>
    </row>
    <row r="698" spans="1:31" x14ac:dyDescent="0.25">
      <c r="A698" s="159"/>
      <c r="B698" s="159"/>
      <c r="C698" s="159"/>
      <c r="D698" s="159"/>
      <c r="E698" s="159"/>
      <c r="F698" s="159"/>
      <c r="G698" s="159"/>
      <c r="H698" s="159"/>
      <c r="I698" s="159"/>
      <c r="J698" s="159"/>
      <c r="K698" s="159"/>
      <c r="L698" s="159"/>
      <c r="M698" s="159"/>
      <c r="N698" s="159"/>
      <c r="O698" s="159"/>
      <c r="P698" s="159"/>
      <c r="Q698" s="159"/>
      <c r="S698" s="159"/>
      <c r="T698" s="159"/>
      <c r="U698" s="159"/>
      <c r="V698" s="159"/>
      <c r="W698" s="159"/>
      <c r="X698" s="159"/>
      <c r="Y698" s="159"/>
      <c r="Z698" s="159"/>
      <c r="AA698" s="159"/>
      <c r="AB698" s="159"/>
      <c r="AC698" s="159"/>
      <c r="AD698" s="159"/>
      <c r="AE698" s="159"/>
    </row>
    <row r="699" spans="1:31" x14ac:dyDescent="0.25">
      <c r="B699" s="159"/>
      <c r="C699" s="159"/>
      <c r="D699" s="159"/>
      <c r="E699" s="159"/>
      <c r="F699" s="159"/>
      <c r="G699" s="159"/>
      <c r="H699" s="159"/>
      <c r="I699" s="159"/>
      <c r="J699" s="159"/>
      <c r="K699" s="159"/>
      <c r="L699" s="159"/>
      <c r="M699" s="159"/>
      <c r="N699" s="159"/>
      <c r="O699" s="159"/>
      <c r="P699" s="159"/>
      <c r="Q699" s="159"/>
    </row>
    <row r="700" spans="1:31" x14ac:dyDescent="0.25">
      <c r="B700" s="159"/>
      <c r="C700" s="159"/>
      <c r="D700" s="159"/>
      <c r="E700" s="159"/>
      <c r="F700" s="159"/>
      <c r="G700" s="159"/>
      <c r="H700" s="159"/>
      <c r="I700" s="159"/>
      <c r="J700" s="159"/>
      <c r="K700" s="159"/>
      <c r="L700" s="159"/>
      <c r="M700" s="159"/>
      <c r="N700" s="159"/>
      <c r="O700" s="159"/>
      <c r="P700" s="159"/>
      <c r="Q700" s="159"/>
    </row>
    <row r="701" spans="1:31" x14ac:dyDescent="0.25">
      <c r="B701" s="159"/>
      <c r="C701" s="159"/>
      <c r="D701" s="159"/>
      <c r="E701" s="159"/>
      <c r="F701" s="159"/>
      <c r="G701" s="159"/>
      <c r="H701" s="159"/>
      <c r="I701" s="159"/>
      <c r="J701" s="159"/>
      <c r="K701" s="159"/>
      <c r="L701" s="159"/>
      <c r="M701" s="159"/>
      <c r="N701" s="159"/>
      <c r="O701" s="159"/>
      <c r="P701" s="159"/>
      <c r="Q701" s="159"/>
    </row>
    <row r="702" spans="1:31" x14ac:dyDescent="0.25">
      <c r="B702" s="159"/>
      <c r="C702" s="159"/>
      <c r="D702" s="159"/>
      <c r="E702" s="159"/>
      <c r="F702" s="159"/>
      <c r="G702" s="159"/>
      <c r="H702" s="159"/>
      <c r="I702" s="159"/>
      <c r="J702" s="159"/>
      <c r="K702" s="159"/>
      <c r="L702" s="159"/>
      <c r="M702" s="159"/>
      <c r="N702" s="159"/>
      <c r="O702" s="159"/>
      <c r="P702" s="159"/>
      <c r="Q702" s="159"/>
    </row>
    <row r="703" spans="1:31" x14ac:dyDescent="0.25">
      <c r="B703" s="159"/>
      <c r="C703" s="159"/>
      <c r="D703" s="159"/>
      <c r="E703" s="159"/>
      <c r="F703" s="159"/>
      <c r="G703" s="159"/>
      <c r="H703" s="159"/>
      <c r="I703" s="159"/>
      <c r="J703" s="159"/>
      <c r="K703" s="159"/>
      <c r="L703" s="159"/>
      <c r="M703" s="159"/>
      <c r="N703" s="159"/>
      <c r="O703" s="159"/>
      <c r="P703" s="159"/>
      <c r="Q703" s="159"/>
    </row>
    <row r="704" spans="1:31" x14ac:dyDescent="0.25">
      <c r="B704" s="159"/>
      <c r="C704" s="159"/>
      <c r="D704" s="159"/>
      <c r="E704" s="159"/>
      <c r="F704" s="159"/>
      <c r="G704" s="159"/>
      <c r="H704" s="159"/>
      <c r="I704" s="159"/>
      <c r="J704" s="159"/>
      <c r="K704" s="159"/>
      <c r="L704" s="159"/>
      <c r="M704" s="159"/>
      <c r="N704" s="159"/>
      <c r="O704" s="159"/>
      <c r="P704" s="159"/>
      <c r="Q704" s="159"/>
    </row>
    <row r="705" spans="2:17" x14ac:dyDescent="0.25">
      <c r="B705" s="159"/>
      <c r="C705" s="159"/>
      <c r="D705" s="159"/>
      <c r="E705" s="159"/>
      <c r="F705" s="159"/>
      <c r="G705" s="159"/>
      <c r="H705" s="159"/>
      <c r="I705" s="159"/>
      <c r="J705" s="159"/>
      <c r="K705" s="159"/>
      <c r="L705" s="159"/>
      <c r="M705" s="159"/>
      <c r="N705" s="159"/>
      <c r="O705" s="159"/>
      <c r="P705" s="159"/>
      <c r="Q705" s="159"/>
    </row>
    <row r="706" spans="2:17" x14ac:dyDescent="0.25">
      <c r="B706" s="159"/>
      <c r="C706" s="159"/>
      <c r="D706" s="159"/>
      <c r="E706" s="159"/>
      <c r="F706" s="159"/>
      <c r="G706" s="159"/>
      <c r="H706" s="159"/>
      <c r="I706" s="159"/>
      <c r="J706" s="159"/>
      <c r="K706" s="159"/>
      <c r="L706" s="159"/>
      <c r="M706" s="159"/>
      <c r="N706" s="159"/>
      <c r="O706" s="159"/>
      <c r="P706" s="159"/>
      <c r="Q706" s="159"/>
    </row>
    <row r="707" spans="2:17" x14ac:dyDescent="0.25">
      <c r="B707" s="159"/>
      <c r="C707" s="159"/>
      <c r="D707" s="159"/>
      <c r="E707" s="159"/>
      <c r="F707" s="159"/>
      <c r="G707" s="159"/>
      <c r="H707" s="159"/>
      <c r="I707" s="159"/>
      <c r="J707" s="159"/>
      <c r="K707" s="159"/>
      <c r="L707" s="159"/>
      <c r="M707" s="159"/>
      <c r="N707" s="159"/>
      <c r="O707" s="159"/>
      <c r="P707" s="159"/>
      <c r="Q707" s="159"/>
    </row>
    <row r="708" spans="2:17" x14ac:dyDescent="0.25">
      <c r="B708" s="159"/>
      <c r="C708" s="159"/>
      <c r="D708" s="159"/>
      <c r="E708" s="159"/>
      <c r="F708" s="159"/>
      <c r="G708" s="159"/>
      <c r="H708" s="159"/>
      <c r="I708" s="159"/>
      <c r="J708" s="159"/>
      <c r="K708" s="159"/>
      <c r="L708" s="159"/>
      <c r="M708" s="159"/>
      <c r="N708" s="159"/>
      <c r="O708" s="159"/>
      <c r="P708" s="159"/>
      <c r="Q708" s="159"/>
    </row>
    <row r="709" spans="2:17" x14ac:dyDescent="0.25">
      <c r="B709" s="159"/>
      <c r="E709"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ignoredErrors>
    <ignoredError sqref="Q9:Q645 Q649:Q682"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1F3D-A0D6-4E7C-82E3-D6852FD48059}">
  <sheetPr codeName="Hoja19"/>
  <dimension ref="A2:AG722"/>
  <sheetViews>
    <sheetView showGridLines="0" zoomScale="90" zoomScaleNormal="90" workbookViewId="0">
      <selection activeCell="C9" sqref="C9:S77"/>
    </sheetView>
  </sheetViews>
  <sheetFormatPr defaultColWidth="11.42578125" defaultRowHeight="15" x14ac:dyDescent="0.25"/>
  <cols>
    <col min="1" max="1" width="11.140625" customWidth="1"/>
    <col min="2" max="2" width="119.140625" customWidth="1"/>
    <col min="3" max="3" width="18.42578125" style="3" bestFit="1" customWidth="1"/>
    <col min="4" max="4" width="18.42578125" style="3" customWidth="1"/>
    <col min="5" max="16" width="14.140625" customWidth="1"/>
    <col min="17" max="17" width="21.28515625" style="3" customWidth="1"/>
    <col min="18" max="18" width="24.42578125" customWidth="1"/>
    <col min="19" max="19" width="27.140625" customWidth="1"/>
    <col min="20" max="21" width="18" bestFit="1" customWidth="1"/>
    <col min="22" max="23" width="19" bestFit="1" customWidth="1"/>
    <col min="24" max="29" width="17.5703125" bestFit="1" customWidth="1"/>
  </cols>
  <sheetData>
    <row r="2" spans="1:31" ht="28.5" x14ac:dyDescent="0.25">
      <c r="B2" s="344" t="s">
        <v>0</v>
      </c>
      <c r="C2" s="345"/>
      <c r="D2" s="345"/>
      <c r="E2" s="345"/>
      <c r="F2" s="345"/>
      <c r="G2" s="345"/>
      <c r="H2" s="345"/>
      <c r="I2" s="345"/>
      <c r="J2" s="345"/>
      <c r="K2" s="345"/>
      <c r="L2" s="345"/>
      <c r="M2" s="345"/>
      <c r="N2" s="345"/>
      <c r="O2" s="345"/>
      <c r="P2" s="345"/>
      <c r="Q2" s="345"/>
    </row>
    <row r="3" spans="1:31" ht="21" x14ac:dyDescent="0.25">
      <c r="A3" s="1"/>
      <c r="B3" s="346" t="s">
        <v>1</v>
      </c>
      <c r="C3" s="347"/>
      <c r="D3" s="347"/>
      <c r="E3" s="347"/>
      <c r="F3" s="347"/>
      <c r="G3" s="347"/>
      <c r="H3" s="347"/>
      <c r="I3" s="347"/>
      <c r="J3" s="347"/>
      <c r="K3" s="347"/>
      <c r="L3" s="347"/>
      <c r="M3" s="347"/>
      <c r="N3" s="347"/>
      <c r="O3" s="347"/>
      <c r="P3" s="347"/>
      <c r="Q3" s="347"/>
    </row>
    <row r="4" spans="1:31" ht="15.75" x14ac:dyDescent="0.25">
      <c r="A4" s="1"/>
      <c r="B4" s="348" t="s">
        <v>2</v>
      </c>
      <c r="C4" s="349"/>
      <c r="D4" s="349"/>
      <c r="E4" s="349"/>
      <c r="F4" s="349"/>
      <c r="G4" s="349"/>
      <c r="H4" s="349"/>
      <c r="I4" s="349"/>
      <c r="J4" s="349"/>
      <c r="K4" s="349"/>
      <c r="L4" s="349"/>
      <c r="M4" s="349"/>
      <c r="N4" s="349"/>
      <c r="O4" s="349"/>
      <c r="P4" s="349"/>
      <c r="Q4" s="349"/>
      <c r="R4" s="3"/>
    </row>
    <row r="5" spans="1:31" x14ac:dyDescent="0.25">
      <c r="A5" s="1"/>
      <c r="B5" s="350" t="s">
        <v>3</v>
      </c>
      <c r="C5" s="351"/>
      <c r="D5" s="351"/>
      <c r="E5" s="351"/>
      <c r="F5" s="351"/>
      <c r="G5" s="351"/>
      <c r="H5" s="351"/>
      <c r="I5" s="351"/>
      <c r="J5" s="351"/>
      <c r="K5" s="351"/>
      <c r="L5" s="351"/>
      <c r="M5" s="351"/>
      <c r="N5" s="351"/>
      <c r="O5" s="351"/>
      <c r="P5" s="351"/>
      <c r="Q5" s="351"/>
    </row>
    <row r="6" spans="1:31" x14ac:dyDescent="0.25">
      <c r="A6" s="1"/>
      <c r="B6" s="2" t="s">
        <v>911</v>
      </c>
      <c r="C6" s="5"/>
      <c r="D6" s="5"/>
      <c r="Q6" s="11" t="s">
        <v>5</v>
      </c>
    </row>
    <row r="7" spans="1:31" ht="14.45" customHeight="1" x14ac:dyDescent="0.25">
      <c r="B7" s="352" t="s">
        <v>6</v>
      </c>
      <c r="C7" s="158" t="s">
        <v>912</v>
      </c>
      <c r="D7" s="353" t="s">
        <v>913</v>
      </c>
      <c r="E7" s="355" t="s">
        <v>9</v>
      </c>
      <c r="F7" s="356"/>
      <c r="G7" s="356"/>
      <c r="H7" s="356"/>
      <c r="I7" s="356"/>
      <c r="J7" s="356"/>
      <c r="K7" s="356"/>
      <c r="L7" s="356"/>
      <c r="M7" s="356"/>
      <c r="N7" s="356"/>
      <c r="O7" s="356"/>
      <c r="P7" s="356"/>
      <c r="Q7" s="357"/>
    </row>
    <row r="8" spans="1:31" x14ac:dyDescent="0.25">
      <c r="B8" s="352"/>
      <c r="C8" s="157" t="s">
        <v>914</v>
      </c>
      <c r="D8" s="354"/>
      <c r="E8" s="6" t="s">
        <v>10</v>
      </c>
      <c r="F8" s="6" t="s">
        <v>11</v>
      </c>
      <c r="G8" s="6" t="s">
        <v>12</v>
      </c>
      <c r="H8" s="6" t="s">
        <v>13</v>
      </c>
      <c r="I8" s="6" t="s">
        <v>14</v>
      </c>
      <c r="J8" s="6" t="s">
        <v>15</v>
      </c>
      <c r="K8" s="6" t="s">
        <v>16</v>
      </c>
      <c r="L8" s="6" t="s">
        <v>17</v>
      </c>
      <c r="M8" s="6" t="s">
        <v>243</v>
      </c>
      <c r="N8" s="6" t="s">
        <v>19</v>
      </c>
      <c r="O8" s="6" t="s">
        <v>20</v>
      </c>
      <c r="P8" s="6" t="s">
        <v>21</v>
      </c>
      <c r="Q8" s="14" t="s">
        <v>22</v>
      </c>
    </row>
    <row r="9" spans="1:31" x14ac:dyDescent="0.25">
      <c r="B9" s="23" t="s">
        <v>139</v>
      </c>
      <c r="C9" s="124">
        <v>259305990647</v>
      </c>
      <c r="D9" s="124">
        <v>279240421377.00006</v>
      </c>
      <c r="E9" s="124">
        <v>16934848378.27</v>
      </c>
      <c r="F9" s="124">
        <v>20901988930.450001</v>
      </c>
      <c r="G9" s="124">
        <v>20600941246.879997</v>
      </c>
      <c r="H9" s="124">
        <v>20197322000.969994</v>
      </c>
      <c r="I9" s="124">
        <v>20819140477.489983</v>
      </c>
      <c r="J9" s="124">
        <v>22606339119.530003</v>
      </c>
      <c r="K9" s="124">
        <v>21567783806.880001</v>
      </c>
      <c r="L9" s="124">
        <v>21632448206.600006</v>
      </c>
      <c r="M9" s="124">
        <v>21505364448.269997</v>
      </c>
      <c r="N9" s="124">
        <v>22820851195.900005</v>
      </c>
      <c r="O9" s="124">
        <v>30015269650.039993</v>
      </c>
      <c r="P9" s="124">
        <v>38897813854.410004</v>
      </c>
      <c r="Q9" s="124">
        <f>E9+F9+G9+H9+I9+J9+K9+L9+M9+O9+N9+P9</f>
        <v>278500111315.68994</v>
      </c>
      <c r="R9" s="3"/>
      <c r="S9" s="3"/>
      <c r="T9" s="3"/>
      <c r="U9" s="118"/>
      <c r="V9" s="118"/>
      <c r="W9" s="118"/>
      <c r="X9" s="118"/>
      <c r="Y9" s="118"/>
      <c r="Z9" s="118"/>
      <c r="AA9" s="118"/>
      <c r="AB9" s="118"/>
      <c r="AC9" s="118"/>
      <c r="AD9" s="118"/>
      <c r="AE9" s="118"/>
    </row>
    <row r="10" spans="1:31" s="67" customFormat="1" x14ac:dyDescent="0.25">
      <c r="B10" s="149" t="s">
        <v>140</v>
      </c>
      <c r="C10" s="139">
        <v>217177360323</v>
      </c>
      <c r="D10" s="139">
        <v>227755866952.25998</v>
      </c>
      <c r="E10" s="139">
        <v>14054422817.709999</v>
      </c>
      <c r="F10" s="139">
        <v>17586119083.730003</v>
      </c>
      <c r="G10" s="139">
        <v>16999622807.059999</v>
      </c>
      <c r="H10" s="139">
        <v>16525174799.059999</v>
      </c>
      <c r="I10" s="139">
        <v>16942416508.349995</v>
      </c>
      <c r="J10" s="139">
        <v>18849193043.98</v>
      </c>
      <c r="K10" s="139">
        <v>18070305123.709999</v>
      </c>
      <c r="L10" s="139">
        <v>18022883033.700005</v>
      </c>
      <c r="M10" s="139">
        <v>18006782309.790001</v>
      </c>
      <c r="N10" s="139">
        <v>17892023632.560005</v>
      </c>
      <c r="O10" s="139">
        <v>24282075761.109993</v>
      </c>
      <c r="P10" s="134">
        <v>29975392331.849998</v>
      </c>
      <c r="Q10" s="139">
        <f>E10+F10+G10+H10+I10+J10+K10+L10+M10+O10+N10+P10</f>
        <v>227206411252.60999</v>
      </c>
      <c r="R10" s="140"/>
      <c r="S10" s="3"/>
      <c r="T10" s="140"/>
      <c r="U10" s="141"/>
      <c r="V10" s="141"/>
      <c r="W10" s="141"/>
      <c r="X10" s="141"/>
      <c r="Y10" s="141"/>
      <c r="Z10" s="141"/>
      <c r="AA10" s="141"/>
    </row>
    <row r="11" spans="1:31" s="67" customFormat="1" x14ac:dyDescent="0.25">
      <c r="B11" s="150" t="s">
        <v>311</v>
      </c>
      <c r="C11" s="139">
        <v>181213332880</v>
      </c>
      <c r="D11" s="139">
        <v>183985448622.11002</v>
      </c>
      <c r="E11" s="139">
        <v>13029972258.019999</v>
      </c>
      <c r="F11" s="139">
        <v>14493279499.77</v>
      </c>
      <c r="G11" s="139">
        <v>14065485742.690001</v>
      </c>
      <c r="H11" s="139">
        <v>14623377442.379997</v>
      </c>
      <c r="I11" s="139">
        <v>14954357139.749994</v>
      </c>
      <c r="J11" s="139">
        <v>16346759870.829998</v>
      </c>
      <c r="K11" s="139">
        <v>15990930325.029999</v>
      </c>
      <c r="L11" s="139">
        <v>15967416032.280001</v>
      </c>
      <c r="M11" s="139">
        <v>15748361083.029999</v>
      </c>
      <c r="N11" s="139">
        <v>15872779722.860001</v>
      </c>
      <c r="O11" s="139">
        <v>16232089188.880001</v>
      </c>
      <c r="P11" s="134">
        <v>16268653799.070004</v>
      </c>
      <c r="Q11" s="139">
        <f t="shared" ref="Q11:Q75" si="0">E11+F11+G11+H11+I11+J11+K11+L11+M11+O11+N11+P11</f>
        <v>183593462104.59003</v>
      </c>
      <c r="R11" s="140"/>
      <c r="S11" s="3"/>
      <c r="T11" s="140"/>
      <c r="U11" s="141"/>
      <c r="V11" s="141"/>
      <c r="W11" s="141"/>
      <c r="X11" s="141"/>
      <c r="Y11" s="141"/>
      <c r="Z11" s="141"/>
      <c r="AA11" s="141"/>
    </row>
    <row r="12" spans="1:31" x14ac:dyDescent="0.25">
      <c r="B12" s="151" t="s">
        <v>312</v>
      </c>
      <c r="C12" s="123">
        <v>137102248368</v>
      </c>
      <c r="D12" s="123">
        <v>149130774935.29004</v>
      </c>
      <c r="E12" s="123">
        <v>10465133574.41</v>
      </c>
      <c r="F12" s="123">
        <v>11918930600.780001</v>
      </c>
      <c r="G12" s="123">
        <v>11277446567.460001</v>
      </c>
      <c r="H12" s="123">
        <v>11697765391.089998</v>
      </c>
      <c r="I12" s="123">
        <v>11979465840.179995</v>
      </c>
      <c r="J12" s="123">
        <v>13428083511.369997</v>
      </c>
      <c r="K12" s="123">
        <v>13076676939.08</v>
      </c>
      <c r="L12" s="125">
        <v>13057105785.540001</v>
      </c>
      <c r="M12" s="125">
        <v>12819111173.259998</v>
      </c>
      <c r="N12" s="125">
        <v>12951709602.18</v>
      </c>
      <c r="O12" s="125">
        <v>13028215398.260002</v>
      </c>
      <c r="P12" s="125">
        <v>13168726054.310003</v>
      </c>
      <c r="Q12" s="125">
        <f t="shared" si="0"/>
        <v>148868370437.91998</v>
      </c>
      <c r="R12" s="3"/>
      <c r="S12" s="3"/>
      <c r="T12" s="3"/>
      <c r="U12" s="118"/>
      <c r="V12" s="118"/>
      <c r="W12" s="118"/>
      <c r="X12" s="118"/>
      <c r="Y12" s="118"/>
      <c r="Z12" s="118"/>
      <c r="AA12" s="118"/>
    </row>
    <row r="13" spans="1:31" x14ac:dyDescent="0.25">
      <c r="B13" s="151" t="s">
        <v>313</v>
      </c>
      <c r="C13" s="123">
        <v>11448720</v>
      </c>
      <c r="D13" s="123">
        <v>689060</v>
      </c>
      <c r="E13" s="123">
        <v>689060</v>
      </c>
      <c r="F13" s="123">
        <v>0</v>
      </c>
      <c r="G13" s="123">
        <v>0</v>
      </c>
      <c r="H13" s="123"/>
      <c r="I13" s="123">
        <v>315707.98</v>
      </c>
      <c r="J13" s="123">
        <v>0</v>
      </c>
      <c r="K13" s="123"/>
      <c r="L13" s="123"/>
      <c r="M13" s="123"/>
      <c r="N13" s="123"/>
      <c r="O13" s="123"/>
      <c r="P13" s="125"/>
      <c r="Q13" s="123">
        <f t="shared" si="0"/>
        <v>1004767.98</v>
      </c>
      <c r="R13" s="3"/>
      <c r="S13" s="3"/>
      <c r="T13" s="3"/>
      <c r="U13" s="118"/>
      <c r="V13" s="118"/>
      <c r="W13" s="118"/>
      <c r="X13" s="118"/>
      <c r="Y13" s="118"/>
      <c r="Z13" s="118"/>
      <c r="AA13" s="118"/>
    </row>
    <row r="14" spans="1:31" x14ac:dyDescent="0.25">
      <c r="B14" s="151" t="s">
        <v>314</v>
      </c>
      <c r="C14" s="123">
        <v>334772896</v>
      </c>
      <c r="D14" s="123">
        <v>0</v>
      </c>
      <c r="E14" s="123">
        <v>0</v>
      </c>
      <c r="F14" s="123"/>
      <c r="G14" s="123">
        <v>0</v>
      </c>
      <c r="H14" s="123">
        <v>0</v>
      </c>
      <c r="I14" s="123"/>
      <c r="J14" s="123">
        <v>0</v>
      </c>
      <c r="K14" s="123"/>
      <c r="L14" s="123"/>
      <c r="M14" s="123">
        <v>0</v>
      </c>
      <c r="N14" s="123">
        <v>0</v>
      </c>
      <c r="O14" s="123"/>
      <c r="P14" s="125">
        <v>0</v>
      </c>
      <c r="Q14" s="123">
        <f t="shared" si="0"/>
        <v>0</v>
      </c>
      <c r="R14" s="3"/>
      <c r="S14" s="3"/>
      <c r="T14" s="3"/>
      <c r="U14" s="118"/>
      <c r="V14" s="118"/>
      <c r="W14" s="118"/>
      <c r="X14" s="118"/>
      <c r="Y14" s="118"/>
      <c r="Z14" s="118"/>
      <c r="AA14" s="118"/>
    </row>
    <row r="15" spans="1:31" x14ac:dyDescent="0.25">
      <c r="B15" s="151" t="s">
        <v>315</v>
      </c>
      <c r="C15" s="123">
        <v>8621737065</v>
      </c>
      <c r="D15" s="123">
        <v>22642997.119998902</v>
      </c>
      <c r="E15" s="123">
        <v>0</v>
      </c>
      <c r="F15" s="123">
        <v>0</v>
      </c>
      <c r="G15" s="123">
        <v>0</v>
      </c>
      <c r="H15" s="123">
        <v>0</v>
      </c>
      <c r="I15" s="123">
        <v>0</v>
      </c>
      <c r="J15" s="123">
        <v>0</v>
      </c>
      <c r="K15" s="123">
        <v>0</v>
      </c>
      <c r="L15" s="123"/>
      <c r="M15" s="123">
        <v>0</v>
      </c>
      <c r="N15" s="123">
        <v>0</v>
      </c>
      <c r="O15" s="123">
        <v>0</v>
      </c>
      <c r="P15" s="125">
        <v>0</v>
      </c>
      <c r="Q15" s="123">
        <f t="shared" si="0"/>
        <v>0</v>
      </c>
      <c r="R15" s="3"/>
      <c r="S15" s="3"/>
      <c r="T15" s="3"/>
      <c r="U15" s="118"/>
      <c r="V15" s="118"/>
      <c r="W15" s="118"/>
      <c r="X15" s="118"/>
      <c r="Y15" s="118"/>
      <c r="Z15" s="118"/>
      <c r="AA15" s="118"/>
    </row>
    <row r="16" spans="1:31" x14ac:dyDescent="0.25">
      <c r="B16" s="151" t="s">
        <v>316</v>
      </c>
      <c r="C16" s="123">
        <v>1260000</v>
      </c>
      <c r="D16" s="123">
        <v>2596801.5</v>
      </c>
      <c r="E16" s="123">
        <v>105000</v>
      </c>
      <c r="F16" s="123">
        <v>105000</v>
      </c>
      <c r="G16" s="123">
        <v>105000</v>
      </c>
      <c r="H16" s="123">
        <v>105000</v>
      </c>
      <c r="I16" s="123">
        <v>105000</v>
      </c>
      <c r="J16" s="123">
        <v>105000</v>
      </c>
      <c r="K16" s="123">
        <v>105000</v>
      </c>
      <c r="L16" s="125">
        <v>110000</v>
      </c>
      <c r="M16" s="125">
        <v>110125</v>
      </c>
      <c r="N16" s="125">
        <v>492118</v>
      </c>
      <c r="O16" s="125">
        <v>492118</v>
      </c>
      <c r="P16" s="125">
        <v>682940.5</v>
      </c>
      <c r="Q16" s="125">
        <f t="shared" si="0"/>
        <v>2622301.5</v>
      </c>
      <c r="R16" s="3"/>
      <c r="S16" s="3"/>
      <c r="T16" s="3"/>
      <c r="U16" s="118"/>
      <c r="V16" s="118"/>
      <c r="W16" s="118"/>
      <c r="X16" s="118"/>
      <c r="Y16" s="118"/>
      <c r="Z16" s="118"/>
      <c r="AA16" s="118"/>
    </row>
    <row r="17" spans="2:27" x14ac:dyDescent="0.25">
      <c r="B17" s="151" t="s">
        <v>317</v>
      </c>
      <c r="C17" s="123">
        <v>26161022609</v>
      </c>
      <c r="D17" s="123">
        <v>25223970212.470005</v>
      </c>
      <c r="E17" s="123">
        <v>1871770680.5299997</v>
      </c>
      <c r="F17" s="123">
        <v>1873057664.4299998</v>
      </c>
      <c r="G17" s="123">
        <v>2079005611.4599998</v>
      </c>
      <c r="H17" s="123">
        <v>2111727799.5499995</v>
      </c>
      <c r="I17" s="123">
        <v>2147657017.0299997</v>
      </c>
      <c r="J17" s="123">
        <v>2122712934.6000004</v>
      </c>
      <c r="K17" s="123">
        <v>2114319528.98</v>
      </c>
      <c r="L17" s="125">
        <v>2103210582.8500001</v>
      </c>
      <c r="M17" s="125">
        <v>2120546035.3000004</v>
      </c>
      <c r="N17" s="125">
        <v>2102195791.3399999</v>
      </c>
      <c r="O17" s="125">
        <v>2352818000.9699998</v>
      </c>
      <c r="P17" s="125">
        <v>2247061458.4299998</v>
      </c>
      <c r="Q17" s="125">
        <f t="shared" si="0"/>
        <v>25246083105.470001</v>
      </c>
      <c r="R17" s="3"/>
      <c r="S17" s="3"/>
      <c r="T17" s="3"/>
      <c r="U17" s="118"/>
      <c r="V17" s="118"/>
      <c r="W17" s="118"/>
      <c r="X17" s="118"/>
      <c r="Y17" s="118"/>
      <c r="Z17" s="118"/>
      <c r="AA17" s="118"/>
    </row>
    <row r="18" spans="2:27" x14ac:dyDescent="0.25">
      <c r="B18" s="151" t="s">
        <v>318</v>
      </c>
      <c r="C18" s="123">
        <v>197195549</v>
      </c>
      <c r="D18" s="123">
        <v>30818428.299999997</v>
      </c>
      <c r="E18" s="123">
        <v>0</v>
      </c>
      <c r="F18" s="123">
        <v>0</v>
      </c>
      <c r="G18" s="123">
        <v>0</v>
      </c>
      <c r="H18" s="123">
        <v>0</v>
      </c>
      <c r="I18" s="123"/>
      <c r="J18" s="123"/>
      <c r="K18" s="123"/>
      <c r="L18" s="125"/>
      <c r="M18" s="125"/>
      <c r="N18" s="125">
        <v>0</v>
      </c>
      <c r="O18" s="125">
        <v>0</v>
      </c>
      <c r="P18" s="125">
        <v>0</v>
      </c>
      <c r="Q18" s="125">
        <f t="shared" si="0"/>
        <v>0</v>
      </c>
      <c r="R18" s="3"/>
      <c r="S18" s="3"/>
      <c r="T18" s="3"/>
      <c r="U18" s="118"/>
      <c r="V18" s="118"/>
      <c r="W18" s="118"/>
      <c r="X18" s="118"/>
      <c r="Y18" s="118"/>
      <c r="Z18" s="118"/>
      <c r="AA18" s="118"/>
    </row>
    <row r="19" spans="2:27" x14ac:dyDescent="0.25">
      <c r="B19" s="151" t="s">
        <v>915</v>
      </c>
      <c r="C19" s="123">
        <v>6038440</v>
      </c>
      <c r="D19" s="123">
        <v>0</v>
      </c>
      <c r="E19" s="123">
        <v>0</v>
      </c>
      <c r="F19" s="123"/>
      <c r="G19" s="123">
        <v>0</v>
      </c>
      <c r="H19" s="123"/>
      <c r="I19" s="123"/>
      <c r="J19" s="123">
        <v>0</v>
      </c>
      <c r="K19" s="123"/>
      <c r="L19" s="125"/>
      <c r="M19" s="125"/>
      <c r="N19" s="125"/>
      <c r="O19" s="125"/>
      <c r="P19" s="125"/>
      <c r="Q19" s="125">
        <f t="shared" si="0"/>
        <v>0</v>
      </c>
      <c r="R19" s="3"/>
      <c r="S19" s="3"/>
      <c r="T19" s="3"/>
      <c r="U19" s="118"/>
      <c r="V19" s="118"/>
      <c r="W19" s="118"/>
      <c r="X19" s="118"/>
      <c r="Y19" s="118"/>
      <c r="Z19" s="118"/>
      <c r="AA19" s="118"/>
    </row>
    <row r="20" spans="2:27" x14ac:dyDescent="0.25">
      <c r="B20" s="151" t="s">
        <v>319</v>
      </c>
      <c r="C20" s="123">
        <v>8777609233</v>
      </c>
      <c r="D20" s="123">
        <v>9573956187.4300003</v>
      </c>
      <c r="E20" s="123">
        <v>692273943.08000004</v>
      </c>
      <c r="F20" s="123">
        <v>701186234.55999994</v>
      </c>
      <c r="G20" s="123">
        <v>708928563.76999998</v>
      </c>
      <c r="H20" s="123">
        <v>813779251.73999989</v>
      </c>
      <c r="I20" s="123">
        <v>826813574.55999994</v>
      </c>
      <c r="J20" s="123">
        <v>795858424.86000001</v>
      </c>
      <c r="K20" s="123">
        <v>799828856.97000003</v>
      </c>
      <c r="L20" s="125">
        <v>806989663.88999999</v>
      </c>
      <c r="M20" s="125">
        <v>808593749.47000003</v>
      </c>
      <c r="N20" s="125">
        <v>818382211.34000003</v>
      </c>
      <c r="O20" s="125">
        <v>850563671.64999998</v>
      </c>
      <c r="P20" s="125">
        <v>852183345.82999992</v>
      </c>
      <c r="Q20" s="125">
        <f t="shared" si="0"/>
        <v>9475381491.7199993</v>
      </c>
      <c r="R20" s="3"/>
      <c r="S20" s="3"/>
      <c r="T20" s="3"/>
      <c r="U20" s="118"/>
      <c r="V20" s="118"/>
      <c r="W20" s="118"/>
      <c r="X20" s="118"/>
      <c r="Y20" s="118"/>
      <c r="Z20" s="118"/>
      <c r="AA20" s="118"/>
    </row>
    <row r="21" spans="2:27" s="67" customFormat="1" x14ac:dyDescent="0.25">
      <c r="B21" s="150" t="s">
        <v>320</v>
      </c>
      <c r="C21" s="139">
        <v>17541036194</v>
      </c>
      <c r="D21" s="139">
        <v>22625916966.390003</v>
      </c>
      <c r="E21" s="139">
        <v>848122576.09999979</v>
      </c>
      <c r="F21" s="139">
        <v>2420188098.2100005</v>
      </c>
      <c r="G21" s="139">
        <v>2254992386.2000008</v>
      </c>
      <c r="H21" s="139">
        <v>1586033819.0800002</v>
      </c>
      <c r="I21" s="139">
        <v>1653090809.6800001</v>
      </c>
      <c r="J21" s="139">
        <v>1907714571.6600003</v>
      </c>
      <c r="K21" s="139">
        <v>1602910350.27</v>
      </c>
      <c r="L21" s="139">
        <v>1736108761.4600005</v>
      </c>
      <c r="M21" s="139">
        <v>1761925319.0199997</v>
      </c>
      <c r="N21" s="139">
        <v>1703360665.25</v>
      </c>
      <c r="O21" s="139">
        <v>1941474911.5200002</v>
      </c>
      <c r="P21" s="134">
        <v>3245928369.8300004</v>
      </c>
      <c r="Q21" s="139">
        <f t="shared" si="0"/>
        <v>22661850638.280003</v>
      </c>
      <c r="R21" s="140"/>
      <c r="S21" s="3"/>
      <c r="T21" s="140"/>
      <c r="U21" s="141"/>
      <c r="V21" s="141"/>
      <c r="W21" s="141"/>
      <c r="X21" s="141"/>
      <c r="Y21" s="141"/>
      <c r="Z21" s="141"/>
      <c r="AA21" s="141"/>
    </row>
    <row r="22" spans="2:27" x14ac:dyDescent="0.25">
      <c r="B22" s="151" t="s">
        <v>321</v>
      </c>
      <c r="C22" s="123">
        <v>203615544</v>
      </c>
      <c r="D22" s="123">
        <v>46534310.909999996</v>
      </c>
      <c r="E22" s="123">
        <v>0</v>
      </c>
      <c r="F22" s="123">
        <v>10643900</v>
      </c>
      <c r="G22" s="123">
        <v>845333.36</v>
      </c>
      <c r="H22" s="123"/>
      <c r="I22" s="123"/>
      <c r="J22" s="123"/>
      <c r="K22" s="123"/>
      <c r="L22" s="125">
        <v>0</v>
      </c>
      <c r="M22" s="125">
        <v>0</v>
      </c>
      <c r="N22" s="125">
        <v>-32906.5</v>
      </c>
      <c r="O22" s="125"/>
      <c r="P22" s="125">
        <v>0</v>
      </c>
      <c r="Q22" s="125">
        <f t="shared" si="0"/>
        <v>11456326.859999999</v>
      </c>
      <c r="R22" s="3"/>
      <c r="S22" s="3"/>
      <c r="T22" s="3"/>
      <c r="U22" s="118"/>
      <c r="V22" s="118"/>
      <c r="W22" s="118"/>
      <c r="X22" s="118"/>
      <c r="Y22" s="118"/>
      <c r="Z22" s="118"/>
      <c r="AA22" s="118"/>
    </row>
    <row r="23" spans="2:27" x14ac:dyDescent="0.25">
      <c r="B23" s="151" t="s">
        <v>323</v>
      </c>
      <c r="C23" s="123">
        <v>301612674</v>
      </c>
      <c r="D23" s="123">
        <v>255806379.84000003</v>
      </c>
      <c r="E23" s="123">
        <v>9420774.6799999997</v>
      </c>
      <c r="F23" s="123">
        <v>63450846.349999994</v>
      </c>
      <c r="G23" s="123">
        <v>10298156.01</v>
      </c>
      <c r="H23" s="123">
        <v>10004739.109999999</v>
      </c>
      <c r="I23" s="123">
        <v>9670022.5500000007</v>
      </c>
      <c r="J23" s="123">
        <v>9039243.1699999999</v>
      </c>
      <c r="K23" s="123">
        <v>65652386.630000003</v>
      </c>
      <c r="L23" s="125">
        <v>9166432.4399999995</v>
      </c>
      <c r="M23" s="125">
        <v>8875265.2400000002</v>
      </c>
      <c r="N23" s="125">
        <v>10441215.09</v>
      </c>
      <c r="O23" s="125">
        <v>24776240.899999999</v>
      </c>
      <c r="P23" s="125">
        <v>9983524.75</v>
      </c>
      <c r="Q23" s="125">
        <f t="shared" si="0"/>
        <v>240778846.92000002</v>
      </c>
      <c r="R23" s="3"/>
      <c r="S23" s="3"/>
      <c r="T23" s="3"/>
      <c r="U23" s="118"/>
      <c r="V23" s="118"/>
      <c r="W23" s="118"/>
      <c r="X23" s="118"/>
      <c r="Y23" s="118"/>
      <c r="Z23" s="118"/>
      <c r="AA23" s="118"/>
    </row>
    <row r="24" spans="2:27" x14ac:dyDescent="0.25">
      <c r="B24" s="151" t="s">
        <v>324</v>
      </c>
      <c r="C24" s="123">
        <v>905137695</v>
      </c>
      <c r="D24" s="123">
        <v>1141012662.6199999</v>
      </c>
      <c r="E24" s="123">
        <v>73623807.920000002</v>
      </c>
      <c r="F24" s="123">
        <v>232751358.86999997</v>
      </c>
      <c r="G24" s="123">
        <v>92245024.590000004</v>
      </c>
      <c r="H24" s="123">
        <v>80323807.920000002</v>
      </c>
      <c r="I24" s="123">
        <v>80712807.920000002</v>
      </c>
      <c r="J24" s="123">
        <v>86612807.920000002</v>
      </c>
      <c r="K24" s="123">
        <v>80466507.920000002</v>
      </c>
      <c r="L24" s="125">
        <v>80466507.920000002</v>
      </c>
      <c r="M24" s="125">
        <v>86466507.920000002</v>
      </c>
      <c r="N24" s="125">
        <v>96466507.920000002</v>
      </c>
      <c r="O24" s="125">
        <v>80466507.920000002</v>
      </c>
      <c r="P24" s="125">
        <v>84678650</v>
      </c>
      <c r="Q24" s="125">
        <f t="shared" si="0"/>
        <v>1155280804.7399998</v>
      </c>
      <c r="R24" s="3"/>
      <c r="S24" s="3"/>
      <c r="T24" s="3"/>
      <c r="U24" s="118"/>
      <c r="V24" s="118"/>
      <c r="W24" s="118"/>
      <c r="X24" s="118"/>
      <c r="Y24" s="118"/>
      <c r="Z24" s="118"/>
      <c r="AA24" s="118"/>
    </row>
    <row r="25" spans="2:27" x14ac:dyDescent="0.25">
      <c r="B25" s="151" t="s">
        <v>325</v>
      </c>
      <c r="C25" s="123">
        <v>1550934773</v>
      </c>
      <c r="D25" s="123">
        <v>141501887.56000003</v>
      </c>
      <c r="E25" s="123">
        <v>8245042.2599999998</v>
      </c>
      <c r="F25" s="123">
        <v>9773199.0600000005</v>
      </c>
      <c r="G25" s="123">
        <v>7706486.3799999999</v>
      </c>
      <c r="H25" s="123">
        <v>7044513.7000000002</v>
      </c>
      <c r="I25" s="123">
        <v>6928516.6100000003</v>
      </c>
      <c r="J25" s="123">
        <v>5325640.17</v>
      </c>
      <c r="K25" s="123">
        <v>6687062.0700000003</v>
      </c>
      <c r="L25" s="125">
        <v>6263995.7800000003</v>
      </c>
      <c r="M25" s="125">
        <v>6161657.0099999998</v>
      </c>
      <c r="N25" s="125">
        <v>5694367.8200000003</v>
      </c>
      <c r="O25" s="125">
        <v>5039658</v>
      </c>
      <c r="P25" s="125">
        <v>5185824.66</v>
      </c>
      <c r="Q25" s="125">
        <f t="shared" si="0"/>
        <v>80055963.519999981</v>
      </c>
      <c r="R25" s="3"/>
      <c r="S25" s="3"/>
      <c r="T25" s="3"/>
      <c r="U25" s="118"/>
      <c r="V25" s="118"/>
      <c r="W25" s="118"/>
      <c r="X25" s="118"/>
      <c r="Y25" s="118"/>
      <c r="Z25" s="118"/>
      <c r="AA25" s="118"/>
    </row>
    <row r="26" spans="2:27" x14ac:dyDescent="0.25">
      <c r="B26" s="151" t="s">
        <v>326</v>
      </c>
      <c r="C26" s="123">
        <v>1783201651</v>
      </c>
      <c r="D26" s="123">
        <v>2926725550.5200005</v>
      </c>
      <c r="E26" s="123">
        <v>10168299.67</v>
      </c>
      <c r="F26" s="123">
        <v>55768658</v>
      </c>
      <c r="G26" s="123">
        <v>270385484.38</v>
      </c>
      <c r="H26" s="123">
        <v>185405309.81999999</v>
      </c>
      <c r="I26" s="123">
        <v>244423738.41999999</v>
      </c>
      <c r="J26" s="123">
        <v>412854590.54000002</v>
      </c>
      <c r="K26" s="123">
        <v>93345307.890000001</v>
      </c>
      <c r="L26" s="125">
        <v>204419012.03000003</v>
      </c>
      <c r="M26" s="125">
        <v>235440006.15000001</v>
      </c>
      <c r="N26" s="125">
        <v>156512548.59</v>
      </c>
      <c r="O26" s="125">
        <v>312070925.01999998</v>
      </c>
      <c r="P26" s="125">
        <v>658346313.1500001</v>
      </c>
      <c r="Q26" s="125">
        <f t="shared" si="0"/>
        <v>2839140193.6600003</v>
      </c>
      <c r="R26" s="3"/>
      <c r="S26" s="3"/>
      <c r="T26" s="3"/>
      <c r="U26" s="118"/>
      <c r="V26" s="118"/>
      <c r="W26" s="118"/>
      <c r="X26" s="118"/>
      <c r="Y26" s="118"/>
      <c r="Z26" s="118"/>
      <c r="AA26" s="118"/>
    </row>
    <row r="27" spans="2:27" x14ac:dyDescent="0.25">
      <c r="B27" s="151" t="s">
        <v>327</v>
      </c>
      <c r="C27" s="123">
        <v>10941362910</v>
      </c>
      <c r="D27" s="123">
        <v>15062392789.690006</v>
      </c>
      <c r="E27" s="123">
        <v>715632808.80999982</v>
      </c>
      <c r="F27" s="123">
        <v>2006857602.7800004</v>
      </c>
      <c r="G27" s="123">
        <v>1455754995.1700008</v>
      </c>
      <c r="H27" s="123">
        <v>1127577804.9600003</v>
      </c>
      <c r="I27" s="123">
        <v>1146969686.3500001</v>
      </c>
      <c r="J27" s="123">
        <v>1220574821.3500004</v>
      </c>
      <c r="K27" s="123">
        <v>1215741416.49</v>
      </c>
      <c r="L27" s="125">
        <v>1239927883.7300003</v>
      </c>
      <c r="M27" s="125">
        <v>1255498754.2999997</v>
      </c>
      <c r="N27" s="125">
        <v>1260954563.5699999</v>
      </c>
      <c r="O27" s="125">
        <v>1350217035.8800004</v>
      </c>
      <c r="P27" s="125">
        <v>1451857993.0300002</v>
      </c>
      <c r="Q27" s="125">
        <f t="shared" si="0"/>
        <v>15447565366.420002</v>
      </c>
      <c r="R27" s="3"/>
      <c r="S27" s="3"/>
      <c r="T27" s="3"/>
      <c r="U27" s="118"/>
      <c r="V27" s="118"/>
      <c r="W27" s="118"/>
      <c r="X27" s="118"/>
      <c r="Y27" s="118"/>
      <c r="Z27" s="118"/>
      <c r="AA27" s="118"/>
    </row>
    <row r="28" spans="2:27" x14ac:dyDescent="0.25">
      <c r="B28" s="151" t="s">
        <v>328</v>
      </c>
      <c r="C28" s="123">
        <v>1077293019</v>
      </c>
      <c r="D28" s="123">
        <v>2879771645.9899998</v>
      </c>
      <c r="E28" s="123">
        <v>26657594.120000001</v>
      </c>
      <c r="F28" s="123">
        <v>27920702.690000001</v>
      </c>
      <c r="G28" s="123">
        <v>401079477.17000002</v>
      </c>
      <c r="H28" s="123">
        <v>162884451.50000003</v>
      </c>
      <c r="I28" s="123">
        <v>150559139.53</v>
      </c>
      <c r="J28" s="123">
        <v>159447697.24999997</v>
      </c>
      <c r="K28" s="123">
        <v>124937889.36999999</v>
      </c>
      <c r="L28" s="125">
        <v>181502192.90000007</v>
      </c>
      <c r="M28" s="125">
        <v>152411069.24000001</v>
      </c>
      <c r="N28" s="125">
        <v>157801427.78999999</v>
      </c>
      <c r="O28" s="125">
        <v>149838618.26000002</v>
      </c>
      <c r="P28" s="125">
        <v>1016722952.67</v>
      </c>
      <c r="Q28" s="125">
        <f t="shared" si="0"/>
        <v>2711763212.4899998</v>
      </c>
      <c r="R28" s="3"/>
      <c r="S28" s="3"/>
      <c r="T28" s="3"/>
      <c r="U28" s="118"/>
      <c r="V28" s="118"/>
      <c r="W28" s="118"/>
      <c r="X28" s="118"/>
      <c r="Y28" s="118"/>
      <c r="Z28" s="118"/>
      <c r="AA28" s="118"/>
    </row>
    <row r="29" spans="2:27" x14ac:dyDescent="0.25">
      <c r="B29" s="151" t="s">
        <v>329</v>
      </c>
      <c r="C29" s="123">
        <v>670626000</v>
      </c>
      <c r="D29" s="123">
        <v>540000</v>
      </c>
      <c r="E29" s="123">
        <v>540000</v>
      </c>
      <c r="F29" s="123">
        <v>0</v>
      </c>
      <c r="G29" s="123">
        <v>0</v>
      </c>
      <c r="H29" s="123"/>
      <c r="I29" s="123"/>
      <c r="J29" s="123"/>
      <c r="K29" s="123">
        <v>0</v>
      </c>
      <c r="L29" s="125"/>
      <c r="M29" s="125"/>
      <c r="N29" s="125"/>
      <c r="O29" s="125"/>
      <c r="P29" s="125"/>
      <c r="Q29" s="125">
        <f t="shared" si="0"/>
        <v>540000</v>
      </c>
      <c r="R29" s="3"/>
      <c r="S29" s="3"/>
      <c r="T29" s="3"/>
      <c r="U29" s="118"/>
      <c r="V29" s="118"/>
      <c r="W29" s="118"/>
      <c r="X29" s="118"/>
      <c r="Y29" s="118"/>
      <c r="Z29" s="118"/>
      <c r="AA29" s="118"/>
    </row>
    <row r="30" spans="2:27" x14ac:dyDescent="0.25">
      <c r="B30" s="151" t="s">
        <v>330</v>
      </c>
      <c r="C30" s="123">
        <v>107251928</v>
      </c>
      <c r="D30" s="123">
        <v>171631739.26000002</v>
      </c>
      <c r="E30" s="123">
        <v>3834248.64</v>
      </c>
      <c r="F30" s="123">
        <v>13021830.460000001</v>
      </c>
      <c r="G30" s="123">
        <v>16677429.140000002</v>
      </c>
      <c r="H30" s="123">
        <v>12793192.07</v>
      </c>
      <c r="I30" s="123">
        <v>13826898.300000001</v>
      </c>
      <c r="J30" s="123">
        <v>13859771.260000002</v>
      </c>
      <c r="K30" s="123">
        <v>16079779.9</v>
      </c>
      <c r="L30" s="125">
        <v>14362736.66</v>
      </c>
      <c r="M30" s="125">
        <v>17072059.16</v>
      </c>
      <c r="N30" s="125">
        <v>15522940.969999999</v>
      </c>
      <c r="O30" s="125">
        <v>19065925.539999999</v>
      </c>
      <c r="P30" s="125">
        <v>19153111.57</v>
      </c>
      <c r="Q30" s="125">
        <f t="shared" si="0"/>
        <v>175269923.66999999</v>
      </c>
      <c r="R30" s="3"/>
      <c r="S30" s="3"/>
      <c r="T30" s="3"/>
      <c r="U30" s="118"/>
      <c r="V30" s="118"/>
      <c r="W30" s="118"/>
      <c r="X30" s="118"/>
      <c r="Y30" s="118"/>
      <c r="Z30" s="118"/>
      <c r="AA30" s="118"/>
    </row>
    <row r="31" spans="2:27" s="67" customFormat="1" x14ac:dyDescent="0.25">
      <c r="B31" s="150" t="s">
        <v>331</v>
      </c>
      <c r="C31" s="139">
        <v>630211541</v>
      </c>
      <c r="D31" s="139">
        <v>627016257.21000004</v>
      </c>
      <c r="E31" s="139">
        <v>41061937.68</v>
      </c>
      <c r="F31" s="139">
        <v>45878176.00999999</v>
      </c>
      <c r="G31" s="139">
        <v>154288625.82999998</v>
      </c>
      <c r="H31" s="139">
        <v>41460725.349999987</v>
      </c>
      <c r="I31" s="139">
        <v>39896820.569999985</v>
      </c>
      <c r="J31" s="139">
        <v>41118927.969999991</v>
      </c>
      <c r="K31" s="139">
        <v>38041846.699999996</v>
      </c>
      <c r="L31" s="139">
        <v>41306501.209999986</v>
      </c>
      <c r="M31" s="139">
        <v>37972798.829999991</v>
      </c>
      <c r="N31" s="139">
        <v>40056585.469999991</v>
      </c>
      <c r="O31" s="139">
        <v>38240824.729999989</v>
      </c>
      <c r="P31" s="139">
        <v>41104481.119999975</v>
      </c>
      <c r="Q31" s="139">
        <f t="shared" si="0"/>
        <v>600428251.46999991</v>
      </c>
      <c r="R31" s="140"/>
      <c r="S31" s="3"/>
      <c r="T31" s="140"/>
      <c r="U31" s="141"/>
      <c r="V31" s="141"/>
      <c r="W31" s="141"/>
      <c r="X31" s="141"/>
      <c r="Y31" s="141"/>
      <c r="Z31" s="141"/>
      <c r="AA31" s="141"/>
    </row>
    <row r="32" spans="2:27" x14ac:dyDescent="0.25">
      <c r="B32" s="151" t="s">
        <v>332</v>
      </c>
      <c r="C32" s="123">
        <v>630211541</v>
      </c>
      <c r="D32" s="123">
        <v>627016257.21000004</v>
      </c>
      <c r="E32" s="123">
        <v>41061937.68</v>
      </c>
      <c r="F32" s="123">
        <v>45878176.00999999</v>
      </c>
      <c r="G32" s="123">
        <v>154288625.82999998</v>
      </c>
      <c r="H32" s="123">
        <v>41460725.349999987</v>
      </c>
      <c r="I32" s="123">
        <v>39896820.569999985</v>
      </c>
      <c r="J32" s="123">
        <v>41118927.969999991</v>
      </c>
      <c r="K32" s="123">
        <v>38041846.699999996</v>
      </c>
      <c r="L32" s="125">
        <v>41306501.209999986</v>
      </c>
      <c r="M32" s="125">
        <v>37972798.829999991</v>
      </c>
      <c r="N32" s="125">
        <v>40056585.469999991</v>
      </c>
      <c r="O32" s="125">
        <v>38240824.729999989</v>
      </c>
      <c r="P32" s="125">
        <v>41104481.119999975</v>
      </c>
      <c r="Q32" s="125">
        <f t="shared" si="0"/>
        <v>600428251.46999991</v>
      </c>
      <c r="R32" s="3"/>
      <c r="S32" s="3"/>
      <c r="T32" s="3"/>
      <c r="U32" s="118"/>
      <c r="V32" s="118"/>
      <c r="W32" s="118"/>
      <c r="X32" s="118"/>
      <c r="Y32" s="118"/>
      <c r="Z32" s="118"/>
      <c r="AA32" s="118"/>
    </row>
    <row r="33" spans="2:27" x14ac:dyDescent="0.25">
      <c r="B33" s="150" t="s">
        <v>333</v>
      </c>
      <c r="C33" s="139">
        <v>15838154739</v>
      </c>
      <c r="D33" s="139">
        <v>16777693724.910004</v>
      </c>
      <c r="E33" s="139">
        <v>85189689.480000004</v>
      </c>
      <c r="F33" s="139">
        <v>85470046.710000008</v>
      </c>
      <c r="G33" s="139">
        <v>89941305.170000002</v>
      </c>
      <c r="H33" s="139">
        <v>87855930.580000013</v>
      </c>
      <c r="I33" s="139">
        <v>86626286.879999995</v>
      </c>
      <c r="J33" s="139">
        <v>87399561.920000002</v>
      </c>
      <c r="K33" s="139">
        <v>98529673.909999982</v>
      </c>
      <c r="L33" s="139">
        <v>85078848.170000002</v>
      </c>
      <c r="M33" s="139">
        <v>83125491.999999985</v>
      </c>
      <c r="N33" s="139">
        <v>87600922.169999987</v>
      </c>
      <c r="O33" s="139">
        <v>5835971124.0499954</v>
      </c>
      <c r="P33" s="134">
        <v>9951473738.0900021</v>
      </c>
      <c r="Q33" s="139">
        <f t="shared" si="0"/>
        <v>16664262619.129997</v>
      </c>
      <c r="R33" s="3"/>
      <c r="S33" s="3"/>
      <c r="T33" s="3"/>
      <c r="U33" s="118"/>
      <c r="V33" s="118"/>
      <c r="W33" s="118"/>
      <c r="X33" s="118"/>
      <c r="Y33" s="118"/>
      <c r="Z33" s="118"/>
      <c r="AA33" s="118"/>
    </row>
    <row r="34" spans="2:27" x14ac:dyDescent="0.25">
      <c r="B34" s="151" t="s">
        <v>334</v>
      </c>
      <c r="C34" s="123">
        <v>15838154739</v>
      </c>
      <c r="D34" s="123">
        <v>16777693724.910004</v>
      </c>
      <c r="E34" s="123">
        <v>85189689.480000004</v>
      </c>
      <c r="F34" s="123">
        <v>85470046.710000008</v>
      </c>
      <c r="G34" s="123">
        <v>89941305.170000002</v>
      </c>
      <c r="H34" s="123">
        <v>87855930.580000013</v>
      </c>
      <c r="I34" s="123">
        <v>86626286.879999995</v>
      </c>
      <c r="J34" s="123">
        <v>87399561.920000002</v>
      </c>
      <c r="K34" s="123">
        <v>98529673.909999982</v>
      </c>
      <c r="L34" s="125">
        <v>85078848.170000002</v>
      </c>
      <c r="M34" s="125">
        <v>83125491.999999985</v>
      </c>
      <c r="N34" s="125">
        <v>87600922.169999987</v>
      </c>
      <c r="O34" s="125">
        <v>5835971124.0499954</v>
      </c>
      <c r="P34" s="125">
        <v>9951473738.0900021</v>
      </c>
      <c r="Q34" s="125">
        <f t="shared" si="0"/>
        <v>16664262619.129997</v>
      </c>
      <c r="R34" s="3"/>
      <c r="S34" s="3"/>
      <c r="T34" s="3"/>
      <c r="U34" s="118"/>
      <c r="V34" s="118"/>
      <c r="W34" s="118"/>
      <c r="X34" s="118"/>
      <c r="Y34" s="118"/>
      <c r="Z34" s="118"/>
      <c r="AA34" s="118"/>
    </row>
    <row r="35" spans="2:27" s="67" customFormat="1" x14ac:dyDescent="0.25">
      <c r="B35" s="150" t="s">
        <v>335</v>
      </c>
      <c r="C35" s="139">
        <v>1550147239</v>
      </c>
      <c r="D35" s="139">
        <v>3358649289.2800002</v>
      </c>
      <c r="E35" s="139">
        <v>18645359.07</v>
      </c>
      <c r="F35" s="139">
        <v>511532305.53000003</v>
      </c>
      <c r="G35" s="139">
        <v>403216389.54999995</v>
      </c>
      <c r="H35" s="139">
        <v>154404678.18000001</v>
      </c>
      <c r="I35" s="139">
        <v>177020266.38999999</v>
      </c>
      <c r="J35" s="139">
        <v>434661441.57999998</v>
      </c>
      <c r="K35" s="139">
        <v>309996818.88999999</v>
      </c>
      <c r="L35" s="139">
        <v>160614925.99999997</v>
      </c>
      <c r="M35" s="139">
        <v>344891936.01000005</v>
      </c>
      <c r="N35" s="139">
        <v>152968423.44999999</v>
      </c>
      <c r="O35" s="139">
        <v>202090335.63999999</v>
      </c>
      <c r="P35" s="139">
        <v>436022567.81999999</v>
      </c>
      <c r="Q35" s="139">
        <f t="shared" si="0"/>
        <v>3306065448.1099997</v>
      </c>
      <c r="R35" s="140"/>
      <c r="S35" s="3"/>
      <c r="T35" s="140"/>
      <c r="U35" s="141"/>
      <c r="V35" s="141"/>
      <c r="W35" s="141"/>
      <c r="X35" s="141"/>
      <c r="Y35" s="141"/>
      <c r="Z35" s="141"/>
      <c r="AA35" s="141"/>
    </row>
    <row r="36" spans="2:27" x14ac:dyDescent="0.25">
      <c r="B36" s="151" t="s">
        <v>336</v>
      </c>
      <c r="C36" s="123">
        <v>170707794</v>
      </c>
      <c r="D36" s="123">
        <v>420621595.31999993</v>
      </c>
      <c r="E36" s="123">
        <v>4264820.38</v>
      </c>
      <c r="F36" s="123">
        <v>57433967.25</v>
      </c>
      <c r="G36" s="123">
        <v>18461763.399999999</v>
      </c>
      <c r="H36" s="123">
        <v>25134524.689999998</v>
      </c>
      <c r="I36" s="123">
        <v>18357725.68</v>
      </c>
      <c r="J36" s="123">
        <v>64287246.199999996</v>
      </c>
      <c r="K36" s="123">
        <v>70988054.200000003</v>
      </c>
      <c r="L36" s="125">
        <v>40474771.93</v>
      </c>
      <c r="M36" s="125">
        <v>27304409</v>
      </c>
      <c r="N36" s="125">
        <v>27975200.159999996</v>
      </c>
      <c r="O36" s="125">
        <v>2520305.94</v>
      </c>
      <c r="P36" s="125">
        <v>61196975.890000001</v>
      </c>
      <c r="Q36" s="125">
        <f t="shared" si="0"/>
        <v>418399764.72000003</v>
      </c>
      <c r="R36" s="3"/>
      <c r="S36" s="3"/>
      <c r="T36" s="3"/>
      <c r="U36" s="118"/>
      <c r="V36" s="118"/>
      <c r="W36" s="118"/>
      <c r="X36" s="118"/>
      <c r="Y36" s="118"/>
      <c r="Z36" s="118"/>
      <c r="AA36" s="118"/>
    </row>
    <row r="37" spans="2:27" x14ac:dyDescent="0.25">
      <c r="B37" s="151" t="s">
        <v>337</v>
      </c>
      <c r="C37" s="123">
        <v>13456513</v>
      </c>
      <c r="D37" s="123">
        <v>51996.339999999851</v>
      </c>
      <c r="E37" s="123">
        <v>0</v>
      </c>
      <c r="F37" s="123">
        <v>0</v>
      </c>
      <c r="G37" s="123">
        <v>0</v>
      </c>
      <c r="H37" s="123">
        <v>0</v>
      </c>
      <c r="I37" s="123"/>
      <c r="J37" s="123">
        <v>0</v>
      </c>
      <c r="K37" s="123"/>
      <c r="L37" s="125">
        <v>0</v>
      </c>
      <c r="M37" s="125">
        <v>0</v>
      </c>
      <c r="N37" s="125">
        <v>0</v>
      </c>
      <c r="O37" s="125"/>
      <c r="P37" s="125">
        <v>0</v>
      </c>
      <c r="Q37" s="125">
        <f t="shared" si="0"/>
        <v>0</v>
      </c>
      <c r="R37" s="3"/>
      <c r="S37" s="3"/>
      <c r="T37" s="3"/>
      <c r="U37" s="118"/>
      <c r="V37" s="118"/>
      <c r="W37" s="118"/>
      <c r="X37" s="118"/>
      <c r="Y37" s="118"/>
      <c r="Z37" s="118"/>
      <c r="AA37" s="118"/>
    </row>
    <row r="38" spans="2:27" x14ac:dyDescent="0.25">
      <c r="B38" s="151" t="s">
        <v>338</v>
      </c>
      <c r="C38" s="123">
        <v>917459098</v>
      </c>
      <c r="D38" s="123">
        <v>2253917793.8099999</v>
      </c>
      <c r="E38" s="123">
        <v>10278812.859999999</v>
      </c>
      <c r="F38" s="123">
        <v>402635541.97000003</v>
      </c>
      <c r="G38" s="123">
        <v>260459469.47000003</v>
      </c>
      <c r="H38" s="123">
        <v>70661800.930000007</v>
      </c>
      <c r="I38" s="123">
        <v>102345953.10999998</v>
      </c>
      <c r="J38" s="123">
        <v>289225943.52000004</v>
      </c>
      <c r="K38" s="123">
        <v>187840611.50999999</v>
      </c>
      <c r="L38" s="125">
        <v>81382153.429999977</v>
      </c>
      <c r="M38" s="125">
        <v>268073752.19000003</v>
      </c>
      <c r="N38" s="125">
        <v>62669920.840000004</v>
      </c>
      <c r="O38" s="125">
        <v>149551205.19</v>
      </c>
      <c r="P38" s="125">
        <v>288929868.32999998</v>
      </c>
      <c r="Q38" s="125">
        <f t="shared" si="0"/>
        <v>2174055033.3500004</v>
      </c>
      <c r="R38" s="3"/>
      <c r="S38" s="3"/>
      <c r="T38" s="3"/>
      <c r="U38" s="118"/>
      <c r="V38" s="118"/>
      <c r="W38" s="118"/>
      <c r="X38" s="118"/>
      <c r="Y38" s="118"/>
      <c r="Z38" s="118"/>
      <c r="AA38" s="118"/>
    </row>
    <row r="39" spans="2:27" x14ac:dyDescent="0.25">
      <c r="B39" s="151" t="s">
        <v>339</v>
      </c>
      <c r="C39" s="123">
        <v>448523834</v>
      </c>
      <c r="D39" s="123">
        <v>684057903.8100003</v>
      </c>
      <c r="E39" s="123">
        <v>4101725.83</v>
      </c>
      <c r="F39" s="123">
        <v>51462796.310000002</v>
      </c>
      <c r="G39" s="123">
        <v>124295156.67999998</v>
      </c>
      <c r="H39" s="123">
        <v>58608352.560000002</v>
      </c>
      <c r="I39" s="123">
        <v>56316587.600000009</v>
      </c>
      <c r="J39" s="123">
        <v>81148251.85999997</v>
      </c>
      <c r="K39" s="123">
        <v>51168153.179999985</v>
      </c>
      <c r="L39" s="125">
        <v>38758000.639999993</v>
      </c>
      <c r="M39" s="125">
        <v>49513774.819999993</v>
      </c>
      <c r="N39" s="125">
        <v>62323302.449999996</v>
      </c>
      <c r="O39" s="125">
        <v>50018824.509999983</v>
      </c>
      <c r="P39" s="125">
        <v>85895723.600000024</v>
      </c>
      <c r="Q39" s="125">
        <f t="shared" si="0"/>
        <v>713610650.03999996</v>
      </c>
      <c r="R39" s="3"/>
      <c r="S39" s="3"/>
      <c r="T39" s="3"/>
      <c r="U39" s="118"/>
      <c r="V39" s="118"/>
      <c r="W39" s="118"/>
      <c r="X39" s="118"/>
      <c r="Y39" s="118"/>
      <c r="Z39" s="118"/>
      <c r="AA39" s="118"/>
    </row>
    <row r="40" spans="2:27" s="67" customFormat="1" x14ac:dyDescent="0.25">
      <c r="B40" s="138" t="s">
        <v>340</v>
      </c>
      <c r="C40" s="139">
        <v>404477730</v>
      </c>
      <c r="D40" s="139">
        <v>381142092.36000001</v>
      </c>
      <c r="E40" s="139">
        <v>31430997.359999999</v>
      </c>
      <c r="F40" s="139">
        <v>29770957.5</v>
      </c>
      <c r="G40" s="139">
        <v>31698357.619999997</v>
      </c>
      <c r="H40" s="139">
        <v>32042203.489999998</v>
      </c>
      <c r="I40" s="139">
        <v>31425185.079999998</v>
      </c>
      <c r="J40" s="139">
        <v>31538670.02</v>
      </c>
      <c r="K40" s="139">
        <v>29896108.91</v>
      </c>
      <c r="L40" s="139">
        <v>32357964.579999998</v>
      </c>
      <c r="M40" s="139">
        <v>30505680.899999999</v>
      </c>
      <c r="N40" s="139">
        <v>35257313.359999999</v>
      </c>
      <c r="O40" s="139">
        <v>32209376.289999999</v>
      </c>
      <c r="P40" s="134">
        <v>32209375.919999998</v>
      </c>
      <c r="Q40" s="139">
        <f t="shared" si="0"/>
        <v>380342191.03000003</v>
      </c>
      <c r="R40" s="140"/>
      <c r="S40" s="3"/>
      <c r="T40" s="140"/>
      <c r="U40" s="141"/>
      <c r="V40" s="141"/>
      <c r="W40" s="141"/>
      <c r="X40" s="141"/>
      <c r="Y40" s="141"/>
      <c r="Z40" s="141"/>
      <c r="AA40" s="141"/>
    </row>
    <row r="41" spans="2:27" x14ac:dyDescent="0.25">
      <c r="B41" s="151" t="s">
        <v>341</v>
      </c>
      <c r="C41" s="123">
        <v>404477730</v>
      </c>
      <c r="D41" s="123">
        <v>381142092.36000001</v>
      </c>
      <c r="E41" s="123">
        <v>31430997.359999999</v>
      </c>
      <c r="F41" s="123">
        <v>29770957.5</v>
      </c>
      <c r="G41" s="123">
        <v>31698357.619999997</v>
      </c>
      <c r="H41" s="123">
        <v>32042203.489999998</v>
      </c>
      <c r="I41" s="123">
        <v>31425185.079999998</v>
      </c>
      <c r="J41" s="123">
        <v>31538670.02</v>
      </c>
      <c r="K41" s="123">
        <v>29896108.91</v>
      </c>
      <c r="L41" s="125">
        <v>32357964.579999998</v>
      </c>
      <c r="M41" s="125">
        <v>30505680.899999999</v>
      </c>
      <c r="N41" s="125">
        <v>35257313.359999999</v>
      </c>
      <c r="O41" s="125">
        <v>32209376.289999999</v>
      </c>
      <c r="P41" s="125">
        <v>32209375.919999998</v>
      </c>
      <c r="Q41" s="125">
        <f t="shared" si="0"/>
        <v>380342191.03000003</v>
      </c>
      <c r="R41" s="3"/>
      <c r="S41" s="3"/>
      <c r="T41" s="3"/>
      <c r="U41" s="118"/>
      <c r="V41" s="118"/>
      <c r="W41" s="118"/>
      <c r="X41" s="118"/>
      <c r="Y41" s="118"/>
      <c r="Z41" s="118"/>
      <c r="AA41" s="118"/>
    </row>
    <row r="42" spans="2:27" s="67" customFormat="1" x14ac:dyDescent="0.25">
      <c r="B42" s="149" t="s">
        <v>141</v>
      </c>
      <c r="C42" s="134">
        <v>13420052757</v>
      </c>
      <c r="D42" s="134">
        <v>19452891634.719997</v>
      </c>
      <c r="E42" s="134">
        <v>754231930.60000002</v>
      </c>
      <c r="F42" s="134">
        <v>780898721.93000007</v>
      </c>
      <c r="G42" s="134">
        <v>1134922267.0600002</v>
      </c>
      <c r="H42" s="134">
        <v>1259124067.5200002</v>
      </c>
      <c r="I42" s="134">
        <v>1406151661.47</v>
      </c>
      <c r="J42" s="134">
        <v>988664185.01000011</v>
      </c>
      <c r="K42" s="134">
        <v>818663657.86000013</v>
      </c>
      <c r="L42" s="134">
        <v>921513200.26999998</v>
      </c>
      <c r="M42" s="134">
        <v>807745472.0200001</v>
      </c>
      <c r="N42" s="134">
        <v>2181751472.48</v>
      </c>
      <c r="O42" s="134">
        <v>2975786022.2599993</v>
      </c>
      <c r="P42" s="134">
        <v>5320776857.3699999</v>
      </c>
      <c r="Q42" s="134">
        <f t="shared" si="0"/>
        <v>19350229515.849998</v>
      </c>
      <c r="R42" s="140"/>
      <c r="S42" s="3"/>
      <c r="T42" s="140"/>
      <c r="U42" s="141"/>
      <c r="V42" s="141"/>
      <c r="W42" s="141"/>
      <c r="X42" s="141"/>
      <c r="Y42" s="141"/>
      <c r="Z42" s="141"/>
      <c r="AA42" s="141"/>
    </row>
    <row r="43" spans="2:27" s="67" customFormat="1" x14ac:dyDescent="0.25">
      <c r="B43" s="150" t="s">
        <v>342</v>
      </c>
      <c r="C43" s="139">
        <v>55951099</v>
      </c>
      <c r="D43" s="139">
        <v>146131182.18000001</v>
      </c>
      <c r="E43" s="139">
        <v>2758242.51</v>
      </c>
      <c r="F43" s="139">
        <v>9080159.1799999997</v>
      </c>
      <c r="G43" s="139">
        <v>5946503.7999999998</v>
      </c>
      <c r="H43" s="139">
        <v>5965082.9100000001</v>
      </c>
      <c r="I43" s="139">
        <v>5802655.129999999</v>
      </c>
      <c r="J43" s="139">
        <v>5829256.2200000007</v>
      </c>
      <c r="K43" s="139">
        <v>5969280.0800000001</v>
      </c>
      <c r="L43" s="139">
        <v>5750564.3700000001</v>
      </c>
      <c r="M43" s="139">
        <v>5707624.4300000006</v>
      </c>
      <c r="N43" s="139">
        <v>31069896.390000001</v>
      </c>
      <c r="O43" s="139">
        <v>31112676.759999998</v>
      </c>
      <c r="P43" s="139">
        <v>31090562.699999999</v>
      </c>
      <c r="Q43" s="139">
        <f t="shared" si="0"/>
        <v>146082504.47999999</v>
      </c>
      <c r="R43" s="140"/>
      <c r="S43" s="3"/>
      <c r="T43" s="140"/>
      <c r="U43" s="141"/>
      <c r="V43" s="141"/>
      <c r="W43" s="141"/>
      <c r="X43" s="141"/>
      <c r="Y43" s="141"/>
      <c r="Z43" s="141"/>
      <c r="AA43" s="141"/>
    </row>
    <row r="44" spans="2:27" x14ac:dyDescent="0.25">
      <c r="B44" s="151" t="s">
        <v>343</v>
      </c>
      <c r="C44" s="123">
        <v>55951099</v>
      </c>
      <c r="D44" s="123">
        <v>146131182.18000001</v>
      </c>
      <c r="E44" s="123">
        <v>2758242.51</v>
      </c>
      <c r="F44" s="123">
        <v>9080159.1799999997</v>
      </c>
      <c r="G44" s="123">
        <v>5946503.7999999998</v>
      </c>
      <c r="H44" s="123">
        <v>5965082.9100000001</v>
      </c>
      <c r="I44" s="123">
        <v>5802655.129999999</v>
      </c>
      <c r="J44" s="123">
        <v>5829256.2200000007</v>
      </c>
      <c r="K44" s="123">
        <v>5969280.0800000001</v>
      </c>
      <c r="L44" s="123">
        <v>5750564.3700000001</v>
      </c>
      <c r="M44" s="123">
        <v>5707624.4300000006</v>
      </c>
      <c r="N44" s="123">
        <v>31069896.390000001</v>
      </c>
      <c r="O44" s="123">
        <v>31112676.759999998</v>
      </c>
      <c r="P44" s="123">
        <v>31090562.699999999</v>
      </c>
      <c r="Q44" s="123">
        <f t="shared" si="0"/>
        <v>146082504.47999999</v>
      </c>
      <c r="R44" s="3"/>
      <c r="S44" s="3"/>
      <c r="T44" s="3"/>
      <c r="U44" s="118"/>
      <c r="V44" s="118"/>
      <c r="W44" s="118"/>
      <c r="X44" s="118"/>
      <c r="Y44" s="118"/>
      <c r="Z44" s="118"/>
      <c r="AA44" s="118"/>
    </row>
    <row r="45" spans="2:27" s="67" customFormat="1" x14ac:dyDescent="0.25">
      <c r="B45" s="150" t="s">
        <v>344</v>
      </c>
      <c r="C45" s="139">
        <v>13364101658</v>
      </c>
      <c r="D45" s="139">
        <v>19306760452.539997</v>
      </c>
      <c r="E45" s="139">
        <v>751473688.08999991</v>
      </c>
      <c r="F45" s="139">
        <v>771818562.75</v>
      </c>
      <c r="G45" s="139">
        <v>1128975763.2600002</v>
      </c>
      <c r="H45" s="139">
        <v>1253158984.6100001</v>
      </c>
      <c r="I45" s="139">
        <v>1400349006.3400002</v>
      </c>
      <c r="J45" s="139">
        <v>982834928.79000008</v>
      </c>
      <c r="K45" s="139">
        <v>812694377.78000021</v>
      </c>
      <c r="L45" s="139">
        <v>915762635.89999986</v>
      </c>
      <c r="M45" s="139">
        <v>802037847.59000003</v>
      </c>
      <c r="N45" s="139">
        <v>2150681576.0899997</v>
      </c>
      <c r="O45" s="139">
        <v>2944673345.499999</v>
      </c>
      <c r="P45" s="139">
        <v>5289686294.6699991</v>
      </c>
      <c r="Q45" s="139">
        <f t="shared" si="0"/>
        <v>19204147011.369999</v>
      </c>
      <c r="R45" s="140"/>
      <c r="S45" s="3"/>
      <c r="T45" s="140"/>
      <c r="U45" s="141"/>
      <c r="V45" s="141"/>
      <c r="W45" s="141"/>
      <c r="X45" s="141"/>
      <c r="Y45" s="141"/>
      <c r="Z45" s="141"/>
      <c r="AA45" s="141"/>
    </row>
    <row r="46" spans="2:27" x14ac:dyDescent="0.25">
      <c r="B46" s="151" t="s">
        <v>345</v>
      </c>
      <c r="C46" s="123">
        <v>470284722</v>
      </c>
      <c r="D46" s="123">
        <v>462731161.54000002</v>
      </c>
      <c r="E46" s="123">
        <v>34297473.909999996</v>
      </c>
      <c r="F46" s="123">
        <v>35709988.869999997</v>
      </c>
      <c r="G46" s="123">
        <v>40959035.869999997</v>
      </c>
      <c r="H46" s="123">
        <v>34352523.100000001</v>
      </c>
      <c r="I46" s="123">
        <v>34902108.880000003</v>
      </c>
      <c r="J46" s="123">
        <v>34569890.119999997</v>
      </c>
      <c r="K46" s="123">
        <v>36138428.079999998</v>
      </c>
      <c r="L46" s="123">
        <v>34486769.969999999</v>
      </c>
      <c r="M46" s="123">
        <v>34132714.960000001</v>
      </c>
      <c r="N46" s="123">
        <v>33834777.899999999</v>
      </c>
      <c r="O46" s="123">
        <v>34414693.060000002</v>
      </c>
      <c r="P46" s="123">
        <v>59568275.729999997</v>
      </c>
      <c r="Q46" s="123">
        <f t="shared" si="0"/>
        <v>447366680.44999993</v>
      </c>
      <c r="R46" s="3"/>
      <c r="S46" s="3"/>
      <c r="T46" s="3"/>
      <c r="U46" s="118"/>
      <c r="V46" s="118"/>
      <c r="W46" s="118"/>
      <c r="X46" s="118"/>
      <c r="Y46" s="118"/>
      <c r="Z46" s="118"/>
      <c r="AA46" s="118"/>
    </row>
    <row r="47" spans="2:27" x14ac:dyDescent="0.25">
      <c r="B47" s="151" t="s">
        <v>346</v>
      </c>
      <c r="C47" s="123">
        <v>356128612</v>
      </c>
      <c r="D47" s="123">
        <v>266095609.00999999</v>
      </c>
      <c r="E47" s="123">
        <v>7372898.0100000007</v>
      </c>
      <c r="F47" s="123">
        <v>14195517.199999999</v>
      </c>
      <c r="G47" s="123">
        <v>18906030.91</v>
      </c>
      <c r="H47" s="123">
        <v>12245217.550000001</v>
      </c>
      <c r="I47" s="123">
        <v>12522652.539999997</v>
      </c>
      <c r="J47" s="123">
        <v>19204036.059999995</v>
      </c>
      <c r="K47" s="123">
        <v>12901847.969999999</v>
      </c>
      <c r="L47" s="123">
        <v>19746375.129999999</v>
      </c>
      <c r="M47" s="123">
        <v>18408558.25</v>
      </c>
      <c r="N47" s="123">
        <v>24112665.010000002</v>
      </c>
      <c r="O47" s="123">
        <v>34885303.169999994</v>
      </c>
      <c r="P47" s="123">
        <v>48561633.199999996</v>
      </c>
      <c r="Q47" s="123">
        <f t="shared" si="0"/>
        <v>243062734.99999997</v>
      </c>
      <c r="R47" s="3"/>
      <c r="S47" s="3"/>
      <c r="T47" s="3"/>
      <c r="U47" s="118"/>
      <c r="V47" s="118"/>
      <c r="W47" s="118"/>
      <c r="X47" s="118"/>
      <c r="Y47" s="118"/>
      <c r="Z47" s="118"/>
      <c r="AA47" s="118"/>
    </row>
    <row r="48" spans="2:27" x14ac:dyDescent="0.25">
      <c r="B48" s="151" t="s">
        <v>347</v>
      </c>
      <c r="C48" s="123">
        <v>383813150</v>
      </c>
      <c r="D48" s="123">
        <v>335140294</v>
      </c>
      <c r="E48" s="123">
        <v>24904926.700000003</v>
      </c>
      <c r="F48" s="123">
        <v>29156073.93</v>
      </c>
      <c r="G48" s="123">
        <v>27719379.969999999</v>
      </c>
      <c r="H48" s="123">
        <v>28631937.57</v>
      </c>
      <c r="I48" s="123">
        <v>35742496.420000002</v>
      </c>
      <c r="J48" s="123">
        <v>32295842.560000002</v>
      </c>
      <c r="K48" s="123">
        <v>21609581.57</v>
      </c>
      <c r="L48" s="123">
        <v>21375058.630000003</v>
      </c>
      <c r="M48" s="123">
        <v>26282470.869999997</v>
      </c>
      <c r="N48" s="123">
        <v>27109848.940000001</v>
      </c>
      <c r="O48" s="123">
        <v>28272472.710000001</v>
      </c>
      <c r="P48" s="123">
        <v>29720862.100000001</v>
      </c>
      <c r="Q48" s="123">
        <f t="shared" si="0"/>
        <v>332820951.96999997</v>
      </c>
      <c r="R48" s="3"/>
      <c r="S48" s="3"/>
      <c r="T48" s="3"/>
      <c r="U48" s="118"/>
      <c r="V48" s="118"/>
      <c r="W48" s="118"/>
      <c r="X48" s="118"/>
      <c r="Y48" s="118"/>
      <c r="Z48" s="118"/>
      <c r="AA48" s="118"/>
    </row>
    <row r="49" spans="2:27" x14ac:dyDescent="0.25">
      <c r="B49" s="151" t="s">
        <v>348</v>
      </c>
      <c r="C49" s="123">
        <v>3450312668</v>
      </c>
      <c r="D49" s="123">
        <v>3687597555.9099998</v>
      </c>
      <c r="E49" s="123">
        <v>266533470.34999999</v>
      </c>
      <c r="F49" s="123">
        <v>311075707.69000006</v>
      </c>
      <c r="G49" s="123">
        <v>312689640.8300001</v>
      </c>
      <c r="H49" s="123">
        <v>317625657.92000002</v>
      </c>
      <c r="I49" s="123">
        <v>297771198.06000006</v>
      </c>
      <c r="J49" s="123">
        <v>301674343.49000007</v>
      </c>
      <c r="K49" s="123">
        <v>312844118.11000007</v>
      </c>
      <c r="L49" s="123">
        <v>298139403.93000001</v>
      </c>
      <c r="M49" s="123">
        <v>307036297.87000006</v>
      </c>
      <c r="N49" s="123">
        <v>304916433.69</v>
      </c>
      <c r="O49" s="123">
        <v>309073000.94999999</v>
      </c>
      <c r="P49" s="123">
        <v>332243735.89000005</v>
      </c>
      <c r="Q49" s="123">
        <f t="shared" si="0"/>
        <v>3671623008.7800002</v>
      </c>
      <c r="R49" s="3"/>
      <c r="S49" s="3"/>
      <c r="T49" s="3"/>
      <c r="U49" s="118"/>
      <c r="V49" s="118"/>
      <c r="W49" s="118"/>
      <c r="X49" s="118"/>
      <c r="Y49" s="118"/>
      <c r="Z49" s="118"/>
      <c r="AA49" s="118"/>
    </row>
    <row r="50" spans="2:27" x14ac:dyDescent="0.25">
      <c r="B50" s="151" t="s">
        <v>349</v>
      </c>
      <c r="C50" s="123">
        <v>2689609561</v>
      </c>
      <c r="D50" s="123">
        <v>3126926004.8799992</v>
      </c>
      <c r="E50" s="123">
        <v>17936096.810000002</v>
      </c>
      <c r="F50" s="123">
        <v>18026666.670000002</v>
      </c>
      <c r="G50" s="123">
        <v>94525657.599999994</v>
      </c>
      <c r="H50" s="123">
        <v>465099162.38000011</v>
      </c>
      <c r="I50" s="123">
        <v>708012054.18999994</v>
      </c>
      <c r="J50" s="123">
        <v>260780660.68000004</v>
      </c>
      <c r="K50" s="123">
        <v>136242639.13</v>
      </c>
      <c r="L50" s="123">
        <v>212581011.43000001</v>
      </c>
      <c r="M50" s="123">
        <v>84064076.900000006</v>
      </c>
      <c r="N50" s="123">
        <v>104624816.48999999</v>
      </c>
      <c r="O50" s="123">
        <v>34410384.75</v>
      </c>
      <c r="P50" s="123">
        <v>1042890439.3799999</v>
      </c>
      <c r="Q50" s="123">
        <f t="shared" si="0"/>
        <v>3179193666.4099998</v>
      </c>
      <c r="R50" s="3"/>
      <c r="S50" s="3"/>
      <c r="T50" s="3"/>
      <c r="U50" s="118"/>
      <c r="V50" s="118"/>
      <c r="W50" s="118"/>
      <c r="X50" s="118"/>
      <c r="Y50" s="118"/>
      <c r="Z50" s="118"/>
      <c r="AA50" s="118"/>
    </row>
    <row r="51" spans="2:27" x14ac:dyDescent="0.25">
      <c r="B51" s="151" t="s">
        <v>350</v>
      </c>
      <c r="C51" s="123">
        <v>6711815</v>
      </c>
      <c r="D51" s="123">
        <v>6840166.96</v>
      </c>
      <c r="E51" s="123">
        <v>20693</v>
      </c>
      <c r="F51" s="123">
        <v>1049693.3600000001</v>
      </c>
      <c r="G51" s="123">
        <v>540693.36</v>
      </c>
      <c r="H51" s="123">
        <v>561193.36</v>
      </c>
      <c r="I51" s="123">
        <v>561193.36</v>
      </c>
      <c r="J51" s="123">
        <v>573693.36</v>
      </c>
      <c r="K51" s="123">
        <v>574193.36</v>
      </c>
      <c r="L51" s="123">
        <v>573193.36</v>
      </c>
      <c r="M51" s="123">
        <v>588693.36</v>
      </c>
      <c r="N51" s="123">
        <v>592693.36</v>
      </c>
      <c r="O51" s="123">
        <v>594693.36</v>
      </c>
      <c r="P51" s="123">
        <v>607693</v>
      </c>
      <c r="Q51" s="123">
        <f t="shared" si="0"/>
        <v>6838319.6000000006</v>
      </c>
      <c r="R51" s="3"/>
      <c r="S51" s="3"/>
      <c r="T51" s="3"/>
      <c r="U51" s="118"/>
      <c r="V51" s="118"/>
      <c r="W51" s="118"/>
      <c r="X51" s="118"/>
      <c r="Y51" s="118"/>
      <c r="Z51" s="118"/>
      <c r="AA51" s="118"/>
    </row>
    <row r="52" spans="2:27" x14ac:dyDescent="0.25">
      <c r="B52" s="151" t="s">
        <v>351</v>
      </c>
      <c r="C52" s="123">
        <v>148421413</v>
      </c>
      <c r="D52" s="123">
        <v>124440542.73</v>
      </c>
      <c r="E52" s="123">
        <v>9208118.5700000003</v>
      </c>
      <c r="F52" s="123">
        <v>9479686.0899999999</v>
      </c>
      <c r="G52" s="123">
        <v>9661610.1799999997</v>
      </c>
      <c r="H52" s="123">
        <v>9346417.0999999996</v>
      </c>
      <c r="I52" s="123">
        <v>11128964.369999999</v>
      </c>
      <c r="J52" s="123">
        <v>9943431.4299999997</v>
      </c>
      <c r="K52" s="123">
        <v>9933997.4799999986</v>
      </c>
      <c r="L52" s="123">
        <v>10430336.469999999</v>
      </c>
      <c r="M52" s="123">
        <v>9802451.5299999993</v>
      </c>
      <c r="N52" s="123">
        <v>10579261.039999999</v>
      </c>
      <c r="O52" s="123">
        <v>10231306.319999998</v>
      </c>
      <c r="P52" s="123">
        <v>11904502.040000001</v>
      </c>
      <c r="Q52" s="123">
        <f t="shared" si="0"/>
        <v>121650082.61999999</v>
      </c>
      <c r="R52" s="3"/>
      <c r="S52" s="3"/>
      <c r="T52" s="3"/>
      <c r="U52" s="118"/>
      <c r="V52" s="118"/>
      <c r="W52" s="118"/>
      <c r="X52" s="118"/>
      <c r="Y52" s="118"/>
      <c r="Z52" s="118"/>
      <c r="AA52" s="118"/>
    </row>
    <row r="53" spans="2:27" x14ac:dyDescent="0.25">
      <c r="B53" s="151" t="s">
        <v>352</v>
      </c>
      <c r="C53" s="123">
        <v>817407872</v>
      </c>
      <c r="D53" s="123">
        <v>625202030.81999981</v>
      </c>
      <c r="E53" s="123">
        <v>20829314.370000001</v>
      </c>
      <c r="F53" s="123">
        <v>22852240.060000002</v>
      </c>
      <c r="G53" s="123">
        <v>29662264.070000004</v>
      </c>
      <c r="H53" s="123">
        <v>129446268.01000002</v>
      </c>
      <c r="I53" s="123">
        <v>57165679.420000002</v>
      </c>
      <c r="J53" s="123">
        <v>69985145.409999996</v>
      </c>
      <c r="K53" s="123">
        <v>42330635.82</v>
      </c>
      <c r="L53" s="123">
        <v>31122934.879999999</v>
      </c>
      <c r="M53" s="123">
        <v>41442906.099999994</v>
      </c>
      <c r="N53" s="123">
        <v>40315398.190000005</v>
      </c>
      <c r="O53" s="123">
        <v>80400567.790000007</v>
      </c>
      <c r="P53" s="123">
        <v>40658836.340000004</v>
      </c>
      <c r="Q53" s="123">
        <f t="shared" si="0"/>
        <v>606212190.46000004</v>
      </c>
      <c r="R53" s="3"/>
      <c r="S53" s="3"/>
      <c r="T53" s="3"/>
      <c r="U53" s="118"/>
      <c r="V53" s="118"/>
      <c r="W53" s="118"/>
      <c r="X53" s="118"/>
      <c r="Y53" s="118"/>
      <c r="Z53" s="118"/>
      <c r="AA53" s="118"/>
    </row>
    <row r="54" spans="2:27" x14ac:dyDescent="0.25">
      <c r="B54" s="151" t="s">
        <v>353</v>
      </c>
      <c r="C54" s="123">
        <v>1661196171</v>
      </c>
      <c r="D54" s="123">
        <v>4325255334.3699989</v>
      </c>
      <c r="E54" s="123">
        <v>1494383.33</v>
      </c>
      <c r="F54" s="123">
        <v>28500</v>
      </c>
      <c r="G54" s="123">
        <v>178900</v>
      </c>
      <c r="H54" s="123">
        <v>0</v>
      </c>
      <c r="I54" s="123">
        <v>0</v>
      </c>
      <c r="J54" s="123">
        <v>10846701.1</v>
      </c>
      <c r="K54" s="123">
        <v>0</v>
      </c>
      <c r="L54" s="123">
        <v>125000</v>
      </c>
      <c r="M54" s="123">
        <v>31076814.329999998</v>
      </c>
      <c r="N54" s="123">
        <v>1352453948.8099999</v>
      </c>
      <c r="O54" s="123">
        <v>2141287750.1499994</v>
      </c>
      <c r="P54" s="123">
        <v>717221098.75999987</v>
      </c>
      <c r="Q54" s="123">
        <f t="shared" si="0"/>
        <v>4254713096.4799991</v>
      </c>
      <c r="R54" s="3"/>
      <c r="S54" s="3"/>
      <c r="T54" s="3"/>
      <c r="U54" s="118"/>
      <c r="V54" s="118"/>
      <c r="W54" s="118"/>
      <c r="X54" s="118"/>
      <c r="Y54" s="118"/>
      <c r="Z54" s="118"/>
      <c r="AA54" s="118"/>
    </row>
    <row r="55" spans="2:27" x14ac:dyDescent="0.25">
      <c r="B55" s="151" t="s">
        <v>354</v>
      </c>
      <c r="C55" s="123">
        <v>8035200</v>
      </c>
      <c r="D55" s="123">
        <v>33689575</v>
      </c>
      <c r="E55" s="123">
        <v>556461.89</v>
      </c>
      <c r="F55" s="123">
        <v>32648891.34</v>
      </c>
      <c r="G55" s="123">
        <v>596864.35</v>
      </c>
      <c r="H55" s="123">
        <v>574548.21</v>
      </c>
      <c r="I55" s="123">
        <v>732727.15</v>
      </c>
      <c r="J55" s="123">
        <v>975694.57</v>
      </c>
      <c r="K55" s="123">
        <v>726327.09</v>
      </c>
      <c r="L55" s="123">
        <v>904212.06</v>
      </c>
      <c r="M55" s="123">
        <v>838985.26</v>
      </c>
      <c r="N55" s="123">
        <v>781304.75</v>
      </c>
      <c r="O55" s="123">
        <v>787467.22</v>
      </c>
      <c r="P55" s="123">
        <v>731484.52</v>
      </c>
      <c r="Q55" s="123">
        <f t="shared" si="0"/>
        <v>40854968.410000004</v>
      </c>
      <c r="R55" s="3"/>
      <c r="S55" s="3"/>
      <c r="T55" s="3"/>
      <c r="U55" s="118"/>
      <c r="V55" s="118"/>
      <c r="W55" s="118"/>
      <c r="X55" s="118"/>
      <c r="Y55" s="118"/>
      <c r="Z55" s="118"/>
      <c r="AA55" s="118"/>
    </row>
    <row r="56" spans="2:27" x14ac:dyDescent="0.25">
      <c r="B56" s="151" t="s">
        <v>356</v>
      </c>
      <c r="C56" s="123">
        <v>969237397</v>
      </c>
      <c r="D56" s="123">
        <v>917427373.75999999</v>
      </c>
      <c r="E56" s="123">
        <v>73376592.930000007</v>
      </c>
      <c r="F56" s="123">
        <v>77794511.769999996</v>
      </c>
      <c r="G56" s="123">
        <v>74278595.200000003</v>
      </c>
      <c r="H56" s="123">
        <v>74428098.700000003</v>
      </c>
      <c r="I56" s="123">
        <v>74900399.659999996</v>
      </c>
      <c r="J56" s="123">
        <v>75775751.960000008</v>
      </c>
      <c r="K56" s="123">
        <v>75907104.640000001</v>
      </c>
      <c r="L56" s="123">
        <v>77022798.00999999</v>
      </c>
      <c r="M56" s="123">
        <v>76508642.479999989</v>
      </c>
      <c r="N56" s="123">
        <v>76363587.870000005</v>
      </c>
      <c r="O56" s="123">
        <v>77556147.039999992</v>
      </c>
      <c r="P56" s="123">
        <v>77623007.789999992</v>
      </c>
      <c r="Q56" s="123">
        <f t="shared" si="0"/>
        <v>911535238.04999995</v>
      </c>
      <c r="R56" s="3"/>
      <c r="S56" s="3"/>
      <c r="T56" s="3"/>
      <c r="U56" s="118"/>
      <c r="V56" s="118"/>
      <c r="W56" s="118"/>
      <c r="X56" s="118"/>
      <c r="Y56" s="118"/>
      <c r="Z56" s="118"/>
      <c r="AA56" s="118"/>
    </row>
    <row r="57" spans="2:27" x14ac:dyDescent="0.25">
      <c r="B57" s="151" t="s">
        <v>357</v>
      </c>
      <c r="C57" s="123">
        <v>253933201</v>
      </c>
      <c r="D57" s="123">
        <v>355340796.5</v>
      </c>
      <c r="E57" s="123">
        <v>20296500</v>
      </c>
      <c r="F57" s="123">
        <v>20993632</v>
      </c>
      <c r="G57" s="123">
        <v>22381500</v>
      </c>
      <c r="H57" s="123">
        <v>23761433.699999999</v>
      </c>
      <c r="I57" s="123">
        <v>23288575</v>
      </c>
      <c r="J57" s="123">
        <v>25759317.5</v>
      </c>
      <c r="K57" s="123">
        <v>26204625</v>
      </c>
      <c r="L57" s="123">
        <v>26140225</v>
      </c>
      <c r="M57" s="123">
        <v>29059040</v>
      </c>
      <c r="N57" s="123">
        <v>31785015</v>
      </c>
      <c r="O57" s="123">
        <v>49997240</v>
      </c>
      <c r="P57" s="123">
        <v>61463202</v>
      </c>
      <c r="Q57" s="123">
        <f t="shared" si="0"/>
        <v>361130305.19999999</v>
      </c>
      <c r="R57" s="3"/>
      <c r="S57" s="3"/>
      <c r="T57" s="3"/>
      <c r="U57" s="118"/>
      <c r="V57" s="118"/>
      <c r="W57" s="118"/>
      <c r="X57" s="118"/>
      <c r="Y57" s="118"/>
      <c r="Z57" s="118"/>
      <c r="AA57" s="118"/>
    </row>
    <row r="58" spans="2:27" x14ac:dyDescent="0.25">
      <c r="B58" s="151" t="s">
        <v>358</v>
      </c>
      <c r="C58" s="123">
        <v>2149009876</v>
      </c>
      <c r="D58" s="123">
        <v>3982770060.0599999</v>
      </c>
      <c r="E58" s="123">
        <v>274646758.22000003</v>
      </c>
      <c r="F58" s="123">
        <v>63052077.990000002</v>
      </c>
      <c r="G58" s="123">
        <v>411019651.40999997</v>
      </c>
      <c r="H58" s="123">
        <v>68320874.939999998</v>
      </c>
      <c r="I58" s="123">
        <v>51854281.959999993</v>
      </c>
      <c r="J58" s="123">
        <v>48193483.049999997</v>
      </c>
      <c r="K58" s="123">
        <v>48282695.710000001</v>
      </c>
      <c r="L58" s="123">
        <v>95564935.140000001</v>
      </c>
      <c r="M58" s="123">
        <v>53882636.030000001</v>
      </c>
      <c r="N58" s="123">
        <v>49429584.490000002</v>
      </c>
      <c r="O58" s="123">
        <v>44006751.18</v>
      </c>
      <c r="P58" s="123">
        <v>2768753485.5500002</v>
      </c>
      <c r="Q58" s="123">
        <f t="shared" si="0"/>
        <v>3977007215.6700001</v>
      </c>
      <c r="R58" s="3"/>
      <c r="S58" s="3"/>
      <c r="T58" s="3"/>
      <c r="U58" s="118"/>
      <c r="V58" s="118"/>
      <c r="W58" s="118"/>
      <c r="X58" s="118"/>
      <c r="Y58" s="118"/>
      <c r="Z58" s="118"/>
      <c r="AA58" s="118"/>
    </row>
    <row r="59" spans="2:27" x14ac:dyDescent="0.25">
      <c r="B59" s="151" t="s">
        <v>360</v>
      </c>
      <c r="C59" s="123">
        <v>0</v>
      </c>
      <c r="D59" s="123">
        <v>1057303947</v>
      </c>
      <c r="E59" s="123"/>
      <c r="F59" s="123">
        <v>135755375.78</v>
      </c>
      <c r="G59" s="123">
        <v>85855939.510000005</v>
      </c>
      <c r="H59" s="123">
        <v>88765652.069999993</v>
      </c>
      <c r="I59" s="123">
        <v>91766675.329999998</v>
      </c>
      <c r="J59" s="123">
        <v>92256937.5</v>
      </c>
      <c r="K59" s="123">
        <v>88998183.819999993</v>
      </c>
      <c r="L59" s="123">
        <v>87550381.890000001</v>
      </c>
      <c r="M59" s="123">
        <v>88913559.650000006</v>
      </c>
      <c r="N59" s="123">
        <v>93782240.549999997</v>
      </c>
      <c r="O59" s="123">
        <v>98755567.799999997</v>
      </c>
      <c r="P59" s="123">
        <v>97738038.370000005</v>
      </c>
      <c r="Q59" s="123">
        <f t="shared" si="0"/>
        <v>1050138552.2699999</v>
      </c>
      <c r="R59" s="3"/>
      <c r="S59" s="3"/>
      <c r="T59" s="3"/>
      <c r="U59" s="118"/>
      <c r="V59" s="118"/>
      <c r="W59" s="118"/>
      <c r="X59" s="118"/>
      <c r="Y59" s="118"/>
      <c r="Z59" s="118"/>
      <c r="AA59" s="118"/>
    </row>
    <row r="60" spans="2:27" s="188" customFormat="1" x14ac:dyDescent="0.25">
      <c r="B60" s="184" t="s">
        <v>142</v>
      </c>
      <c r="C60" s="185">
        <v>1339325456</v>
      </c>
      <c r="D60" s="185">
        <v>970804896.55999994</v>
      </c>
      <c r="E60" s="139">
        <v>71323052.439999998</v>
      </c>
      <c r="F60" s="139">
        <v>76089328.340000004</v>
      </c>
      <c r="G60" s="139">
        <v>80988224.790000007</v>
      </c>
      <c r="H60" s="139">
        <v>76967881.519999996</v>
      </c>
      <c r="I60" s="139">
        <v>78346689.890000001</v>
      </c>
      <c r="J60" s="139">
        <v>78224575.900000006</v>
      </c>
      <c r="K60" s="139">
        <v>77412020.25</v>
      </c>
      <c r="L60" s="139">
        <v>79253400.649999991</v>
      </c>
      <c r="M60" s="139">
        <v>91699379.460000008</v>
      </c>
      <c r="N60" s="139">
        <v>86344283.739999995</v>
      </c>
      <c r="O60" s="139">
        <v>85923131.150000006</v>
      </c>
      <c r="P60" s="185">
        <v>86155770.950000003</v>
      </c>
      <c r="Q60" s="139">
        <f t="shared" si="0"/>
        <v>968727739.08000004</v>
      </c>
      <c r="R60" s="186"/>
      <c r="S60" s="3"/>
      <c r="T60" s="186"/>
      <c r="U60" s="187"/>
      <c r="V60" s="187"/>
      <c r="W60" s="187"/>
      <c r="X60" s="187"/>
      <c r="Y60" s="187"/>
      <c r="Z60" s="187"/>
      <c r="AA60" s="187"/>
    </row>
    <row r="61" spans="2:27" s="67" customFormat="1" x14ac:dyDescent="0.25">
      <c r="B61" s="150" t="s">
        <v>363</v>
      </c>
      <c r="C61" s="139">
        <v>169290436</v>
      </c>
      <c r="D61" s="139">
        <v>183424908</v>
      </c>
      <c r="E61" s="139">
        <v>12515114.039999999</v>
      </c>
      <c r="F61" s="139">
        <v>15863408.710000001</v>
      </c>
      <c r="G61" s="139">
        <v>15935150.110000001</v>
      </c>
      <c r="H61" s="139">
        <v>15624856.49</v>
      </c>
      <c r="I61" s="139">
        <v>15727910.35</v>
      </c>
      <c r="J61" s="139">
        <v>15788799.870000001</v>
      </c>
      <c r="K61" s="139">
        <v>15443639.870000001</v>
      </c>
      <c r="L61" s="139">
        <v>16545376.74</v>
      </c>
      <c r="M61" s="139">
        <v>16688914.76</v>
      </c>
      <c r="N61" s="139">
        <v>14895145.039999999</v>
      </c>
      <c r="O61" s="139">
        <v>14862463.84</v>
      </c>
      <c r="P61" s="139">
        <v>15549702.33</v>
      </c>
      <c r="Q61" s="139">
        <f t="shared" si="0"/>
        <v>185440482.15000001</v>
      </c>
      <c r="R61" s="140"/>
      <c r="S61" s="3"/>
      <c r="T61" s="140"/>
      <c r="U61" s="141"/>
      <c r="V61" s="141"/>
      <c r="W61" s="141"/>
      <c r="X61" s="141"/>
      <c r="Y61" s="141"/>
      <c r="Z61" s="141"/>
      <c r="AA61" s="141"/>
    </row>
    <row r="62" spans="2:27" x14ac:dyDescent="0.25">
      <c r="B62" s="151" t="s">
        <v>364</v>
      </c>
      <c r="C62" s="123">
        <v>169290436</v>
      </c>
      <c r="D62" s="123">
        <v>183424908</v>
      </c>
      <c r="E62" s="123">
        <v>12515114.039999999</v>
      </c>
      <c r="F62" s="123">
        <v>15863408.710000001</v>
      </c>
      <c r="G62" s="123">
        <v>15935150.110000001</v>
      </c>
      <c r="H62" s="123">
        <v>15624856.49</v>
      </c>
      <c r="I62" s="123">
        <v>15727910.35</v>
      </c>
      <c r="J62" s="123">
        <v>15788799.870000001</v>
      </c>
      <c r="K62" s="123">
        <v>15443639.870000001</v>
      </c>
      <c r="L62" s="123">
        <v>16545376.74</v>
      </c>
      <c r="M62" s="123">
        <v>16688914.76</v>
      </c>
      <c r="N62" s="123">
        <v>14895145.039999999</v>
      </c>
      <c r="O62" s="123">
        <v>14862463.84</v>
      </c>
      <c r="P62" s="123">
        <v>15549702.33</v>
      </c>
      <c r="Q62" s="123">
        <f t="shared" si="0"/>
        <v>185440482.15000001</v>
      </c>
      <c r="R62" s="3"/>
      <c r="S62" s="3"/>
      <c r="T62" s="3"/>
      <c r="U62" s="118"/>
      <c r="V62" s="118"/>
      <c r="W62" s="118"/>
      <c r="X62" s="118"/>
      <c r="Y62" s="118"/>
      <c r="Z62" s="118"/>
      <c r="AA62" s="118"/>
    </row>
    <row r="63" spans="2:27" s="67" customFormat="1" x14ac:dyDescent="0.25">
      <c r="B63" s="150" t="s">
        <v>366</v>
      </c>
      <c r="C63" s="139">
        <v>1170035020</v>
      </c>
      <c r="D63" s="139">
        <v>787379988.55999994</v>
      </c>
      <c r="E63" s="139">
        <v>58807938.400000006</v>
      </c>
      <c r="F63" s="139">
        <v>60225919.629999995</v>
      </c>
      <c r="G63" s="139">
        <v>65053074.680000007</v>
      </c>
      <c r="H63" s="139">
        <v>61343025.030000001</v>
      </c>
      <c r="I63" s="139">
        <v>62618779.540000007</v>
      </c>
      <c r="J63" s="139">
        <v>62435776.030000001</v>
      </c>
      <c r="K63" s="139">
        <v>61968380.380000003</v>
      </c>
      <c r="L63" s="139">
        <v>62708023.909999996</v>
      </c>
      <c r="M63" s="139">
        <v>75010464.700000003</v>
      </c>
      <c r="N63" s="139">
        <v>71449138.699999988</v>
      </c>
      <c r="O63" s="139">
        <v>71060667.310000002</v>
      </c>
      <c r="P63" s="139">
        <v>70606068.620000005</v>
      </c>
      <c r="Q63" s="139">
        <f t="shared" si="0"/>
        <v>783287256.93000019</v>
      </c>
      <c r="R63" s="140"/>
      <c r="S63" s="3"/>
      <c r="T63" s="140"/>
      <c r="U63" s="141"/>
      <c r="V63" s="141"/>
      <c r="W63" s="141"/>
      <c r="X63" s="141"/>
      <c r="Y63" s="141"/>
      <c r="Z63" s="141"/>
      <c r="AA63" s="141"/>
    </row>
    <row r="64" spans="2:27" x14ac:dyDescent="0.25">
      <c r="B64" s="151" t="s">
        <v>367</v>
      </c>
      <c r="C64" s="123">
        <v>370908661</v>
      </c>
      <c r="D64" s="123">
        <v>386399300.55999994</v>
      </c>
      <c r="E64" s="123">
        <v>29519617.630000003</v>
      </c>
      <c r="F64" s="123">
        <v>30308232.16</v>
      </c>
      <c r="G64" s="123">
        <v>29913087.91</v>
      </c>
      <c r="H64" s="123">
        <v>29448178.440000001</v>
      </c>
      <c r="I64" s="123">
        <v>30040433.280000005</v>
      </c>
      <c r="J64" s="123">
        <v>29920152.969999999</v>
      </c>
      <c r="K64" s="123">
        <v>30190410.240000002</v>
      </c>
      <c r="L64" s="123">
        <v>30058313.959999997</v>
      </c>
      <c r="M64" s="123">
        <v>31647061.200000003</v>
      </c>
      <c r="N64" s="123">
        <v>37420015.149999999</v>
      </c>
      <c r="O64" s="123">
        <v>37450678.650000006</v>
      </c>
      <c r="P64" s="123">
        <v>37132130.93</v>
      </c>
      <c r="Q64" s="123">
        <f t="shared" si="0"/>
        <v>383048312.52000004</v>
      </c>
      <c r="R64" s="3"/>
      <c r="S64" s="3"/>
      <c r="T64" s="3"/>
      <c r="U64" s="118"/>
      <c r="V64" s="118"/>
      <c r="W64" s="118"/>
      <c r="X64" s="118"/>
      <c r="Y64" s="118"/>
      <c r="Z64" s="118"/>
      <c r="AA64" s="118"/>
    </row>
    <row r="65" spans="2:31" x14ac:dyDescent="0.25">
      <c r="B65" s="151" t="s">
        <v>368</v>
      </c>
      <c r="C65" s="123">
        <v>799126359</v>
      </c>
      <c r="D65" s="123">
        <v>400980688</v>
      </c>
      <c r="E65" s="123">
        <v>29288320.77</v>
      </c>
      <c r="F65" s="123">
        <v>29917687.469999999</v>
      </c>
      <c r="G65" s="123">
        <v>35139986.770000003</v>
      </c>
      <c r="H65" s="123">
        <v>31894846.59</v>
      </c>
      <c r="I65" s="123">
        <v>32578346.260000002</v>
      </c>
      <c r="J65" s="123">
        <v>32515623.059999999</v>
      </c>
      <c r="K65" s="123">
        <v>31777970.140000001</v>
      </c>
      <c r="L65" s="123">
        <v>32649709.949999999</v>
      </c>
      <c r="M65" s="123">
        <v>43363403.5</v>
      </c>
      <c r="N65" s="123">
        <v>34029123.549999997</v>
      </c>
      <c r="O65" s="123">
        <v>33609988.659999996</v>
      </c>
      <c r="P65" s="123">
        <v>33473937.690000001</v>
      </c>
      <c r="Q65" s="123">
        <f t="shared" si="0"/>
        <v>400238944.40999997</v>
      </c>
      <c r="R65" s="3"/>
      <c r="S65" s="3"/>
      <c r="T65" s="3"/>
      <c r="U65" s="118"/>
      <c r="V65" s="118"/>
      <c r="W65" s="118"/>
      <c r="X65" s="118"/>
      <c r="Y65" s="118"/>
      <c r="Z65" s="118"/>
      <c r="AA65" s="118"/>
    </row>
    <row r="66" spans="2:31" s="67" customFormat="1" x14ac:dyDescent="0.25">
      <c r="B66" s="138" t="s">
        <v>143</v>
      </c>
      <c r="C66" s="134">
        <v>540848372</v>
      </c>
      <c r="D66" s="134">
        <v>561587320.69000006</v>
      </c>
      <c r="E66" s="139">
        <v>46495536.510000005</v>
      </c>
      <c r="F66" s="139">
        <v>19365257.580000002</v>
      </c>
      <c r="G66" s="139">
        <v>42805238.109999999</v>
      </c>
      <c r="H66" s="139">
        <v>17524989.09</v>
      </c>
      <c r="I66" s="139">
        <v>27168004.09</v>
      </c>
      <c r="J66" s="139">
        <v>32137716.640000001</v>
      </c>
      <c r="K66" s="139">
        <v>29521755.940000001</v>
      </c>
      <c r="L66" s="139">
        <v>30529136.949999999</v>
      </c>
      <c r="M66" s="139">
        <v>62197895.779999994</v>
      </c>
      <c r="N66" s="139">
        <v>109618849.36</v>
      </c>
      <c r="O66" s="139">
        <v>76669191.019999996</v>
      </c>
      <c r="P66" s="134">
        <v>64591800.899999999</v>
      </c>
      <c r="Q66" s="139">
        <f t="shared" si="0"/>
        <v>558625371.96999991</v>
      </c>
      <c r="R66" s="140"/>
      <c r="S66" s="3"/>
      <c r="T66" s="140"/>
      <c r="U66" s="141"/>
      <c r="V66" s="141"/>
      <c r="W66" s="141"/>
      <c r="X66" s="141"/>
      <c r="Y66" s="141"/>
      <c r="Z66" s="141"/>
      <c r="AA66" s="141"/>
    </row>
    <row r="67" spans="2:31" s="67" customFormat="1" x14ac:dyDescent="0.25">
      <c r="B67" s="138" t="s">
        <v>916</v>
      </c>
      <c r="C67" s="134">
        <v>134000000</v>
      </c>
      <c r="D67" s="134">
        <v>146516080</v>
      </c>
      <c r="E67" s="134">
        <v>11166666.67</v>
      </c>
      <c r="F67" s="134">
        <v>11966666.67</v>
      </c>
      <c r="G67" s="134">
        <v>11166666.67</v>
      </c>
      <c r="H67" s="134">
        <v>11166666.67</v>
      </c>
      <c r="I67" s="134">
        <v>11166666.67</v>
      </c>
      <c r="J67" s="134">
        <v>11166666.67</v>
      </c>
      <c r="K67" s="134">
        <v>11166666.67</v>
      </c>
      <c r="L67" s="134">
        <v>11606666.67</v>
      </c>
      <c r="M67" s="134">
        <v>11606666.67</v>
      </c>
      <c r="N67" s="134">
        <v>14925359.67</v>
      </c>
      <c r="O67" s="134">
        <v>14925359.67</v>
      </c>
      <c r="P67" s="134">
        <v>14485360.67</v>
      </c>
      <c r="Q67" s="134">
        <f t="shared" si="0"/>
        <v>146516080.03999999</v>
      </c>
      <c r="R67" s="140"/>
      <c r="S67" s="3"/>
      <c r="T67" s="140"/>
      <c r="U67" s="141"/>
      <c r="V67" s="141"/>
      <c r="W67" s="141"/>
      <c r="X67" s="141"/>
      <c r="Y67" s="141"/>
      <c r="Z67" s="141"/>
      <c r="AA67" s="141"/>
    </row>
    <row r="68" spans="2:31" s="67" customFormat="1" x14ac:dyDescent="0.25">
      <c r="B68" s="24" t="s">
        <v>917</v>
      </c>
      <c r="C68" s="143">
        <v>134000000</v>
      </c>
      <c r="D68" s="143">
        <v>146516080</v>
      </c>
      <c r="E68" s="143">
        <v>11166666.67</v>
      </c>
      <c r="F68" s="143">
        <v>11966666.67</v>
      </c>
      <c r="G68" s="143">
        <v>11166666.67</v>
      </c>
      <c r="H68" s="143">
        <v>11166666.67</v>
      </c>
      <c r="I68" s="143">
        <v>11166666.67</v>
      </c>
      <c r="J68" s="143">
        <v>11166666.67</v>
      </c>
      <c r="K68" s="143">
        <v>11166666.67</v>
      </c>
      <c r="L68" s="143">
        <v>11606666.67</v>
      </c>
      <c r="M68" s="143">
        <v>11606666.67</v>
      </c>
      <c r="N68" s="143">
        <v>14925359.67</v>
      </c>
      <c r="O68" s="143">
        <v>14925359.67</v>
      </c>
      <c r="P68" s="143">
        <v>14485360.67</v>
      </c>
      <c r="Q68" s="143">
        <f t="shared" si="0"/>
        <v>146516080.03999999</v>
      </c>
      <c r="R68" s="140"/>
      <c r="S68" s="3"/>
      <c r="T68" s="140"/>
      <c r="U68" s="141"/>
      <c r="V68" s="141"/>
      <c r="W68" s="141"/>
      <c r="X68" s="141"/>
      <c r="Y68" s="141"/>
      <c r="Z68" s="141"/>
      <c r="AA68" s="141"/>
    </row>
    <row r="69" spans="2:31" s="67" customFormat="1" x14ac:dyDescent="0.25">
      <c r="B69" s="150" t="s">
        <v>369</v>
      </c>
      <c r="C69" s="152">
        <v>406848372</v>
      </c>
      <c r="D69" s="152">
        <v>415071240.69000006</v>
      </c>
      <c r="E69" s="134">
        <v>35328869.840000004</v>
      </c>
      <c r="F69" s="134">
        <v>7398590.9100000001</v>
      </c>
      <c r="G69" s="134">
        <v>31638571.440000001</v>
      </c>
      <c r="H69" s="134">
        <v>6358322.4199999999</v>
      </c>
      <c r="I69" s="134">
        <v>16001337.42</v>
      </c>
      <c r="J69" s="134">
        <v>20971049.969999999</v>
      </c>
      <c r="K69" s="134">
        <v>18355089.27</v>
      </c>
      <c r="L69" s="134">
        <v>18922470.280000001</v>
      </c>
      <c r="M69" s="134">
        <v>50591229.109999992</v>
      </c>
      <c r="N69" s="134">
        <v>94693489.689999998</v>
      </c>
      <c r="O69" s="134">
        <v>61743831.349999994</v>
      </c>
      <c r="P69" s="152">
        <v>50106440.230000004</v>
      </c>
      <c r="Q69" s="134">
        <f t="shared" si="0"/>
        <v>412109291.93000001</v>
      </c>
      <c r="R69" s="140"/>
      <c r="S69" s="3"/>
      <c r="T69" s="140"/>
      <c r="U69" s="141"/>
      <c r="V69" s="141"/>
      <c r="W69" s="141"/>
      <c r="X69" s="141"/>
      <c r="Y69" s="141"/>
      <c r="Z69" s="141"/>
      <c r="AA69" s="141"/>
    </row>
    <row r="70" spans="2:31" x14ac:dyDescent="0.25">
      <c r="B70" s="151" t="s">
        <v>370</v>
      </c>
      <c r="C70" s="153">
        <v>358675394</v>
      </c>
      <c r="D70" s="153">
        <v>260653147.09999999</v>
      </c>
      <c r="E70" s="153">
        <v>34218869.840000004</v>
      </c>
      <c r="F70" s="153">
        <v>6174420</v>
      </c>
      <c r="G70" s="153">
        <v>30389400.530000001</v>
      </c>
      <c r="H70" s="153">
        <v>5374151.5099999998</v>
      </c>
      <c r="I70" s="153">
        <v>15124151.51</v>
      </c>
      <c r="J70" s="153">
        <v>9822195.4900000002</v>
      </c>
      <c r="K70" s="153">
        <v>17146884.789999999</v>
      </c>
      <c r="L70" s="153">
        <v>17706515.800000001</v>
      </c>
      <c r="M70" s="153">
        <v>49331274.629999995</v>
      </c>
      <c r="N70" s="153">
        <v>50683969.719999999</v>
      </c>
      <c r="O70" s="153">
        <v>17248644.710000001</v>
      </c>
      <c r="P70" s="153">
        <v>5860920.9000000004</v>
      </c>
      <c r="Q70" s="153">
        <f t="shared" si="0"/>
        <v>259081399.43000004</v>
      </c>
      <c r="R70" s="3"/>
      <c r="S70" s="3"/>
      <c r="T70" s="3"/>
      <c r="U70" s="118"/>
      <c r="V70" s="118"/>
      <c r="W70" s="118"/>
      <c r="X70" s="118"/>
      <c r="Y70" s="118"/>
      <c r="Z70" s="118"/>
      <c r="AA70" s="118"/>
    </row>
    <row r="71" spans="2:31" x14ac:dyDescent="0.25">
      <c r="B71" s="151" t="s">
        <v>371</v>
      </c>
      <c r="C71" s="153">
        <v>28012283</v>
      </c>
      <c r="D71" s="153">
        <v>1687000</v>
      </c>
      <c r="E71" s="153">
        <v>10000</v>
      </c>
      <c r="F71" s="153">
        <v>40000</v>
      </c>
      <c r="G71" s="153">
        <v>65000</v>
      </c>
      <c r="H71" s="153">
        <v>25000</v>
      </c>
      <c r="I71" s="153">
        <v>33750</v>
      </c>
      <c r="J71" s="153">
        <v>25000</v>
      </c>
      <c r="K71" s="153">
        <v>30000</v>
      </c>
      <c r="L71" s="153">
        <v>93000</v>
      </c>
      <c r="M71" s="153">
        <v>1059954.48</v>
      </c>
      <c r="N71" s="153">
        <v>69000</v>
      </c>
      <c r="O71" s="153">
        <v>303000</v>
      </c>
      <c r="P71" s="153">
        <v>30000</v>
      </c>
      <c r="Q71" s="153">
        <f t="shared" si="0"/>
        <v>1783704.48</v>
      </c>
      <c r="R71" s="3"/>
      <c r="S71" s="3"/>
      <c r="T71" s="3"/>
      <c r="U71" s="118"/>
      <c r="V71" s="118"/>
      <c r="W71" s="118"/>
      <c r="X71" s="118"/>
      <c r="Y71" s="118"/>
      <c r="Z71" s="118"/>
      <c r="AA71" s="118"/>
    </row>
    <row r="72" spans="2:31" x14ac:dyDescent="0.25">
      <c r="B72" s="151" t="s">
        <v>372</v>
      </c>
      <c r="C72" s="153">
        <v>10800000</v>
      </c>
      <c r="D72" s="153">
        <v>22401530</v>
      </c>
      <c r="E72" s="153">
        <v>875000</v>
      </c>
      <c r="F72" s="153">
        <v>959170.91</v>
      </c>
      <c r="G72" s="153">
        <v>959170.91</v>
      </c>
      <c r="H72" s="153">
        <v>959170.91</v>
      </c>
      <c r="I72" s="153">
        <v>843435.91</v>
      </c>
      <c r="J72" s="153">
        <v>10951354.48</v>
      </c>
      <c r="K72" s="153">
        <v>975704.48</v>
      </c>
      <c r="L72" s="153">
        <v>972954.48</v>
      </c>
      <c r="M72" s="153"/>
      <c r="N72" s="153">
        <v>1301855.97</v>
      </c>
      <c r="O72" s="153">
        <v>1301855.98</v>
      </c>
      <c r="P72" s="153">
        <v>1501856.33</v>
      </c>
      <c r="Q72" s="153">
        <f t="shared" si="0"/>
        <v>21601530.359999999</v>
      </c>
      <c r="R72" s="3"/>
      <c r="S72" s="3"/>
      <c r="T72" s="3"/>
      <c r="U72" s="118"/>
      <c r="V72" s="118"/>
      <c r="W72" s="118"/>
      <c r="X72" s="118"/>
      <c r="Y72" s="118"/>
      <c r="Z72" s="118"/>
      <c r="AA72" s="118"/>
    </row>
    <row r="73" spans="2:31" x14ac:dyDescent="0.25">
      <c r="B73" s="151" t="s">
        <v>373</v>
      </c>
      <c r="C73" s="153">
        <v>9360695</v>
      </c>
      <c r="D73" s="153">
        <v>130329563.59</v>
      </c>
      <c r="E73" s="153">
        <v>225000</v>
      </c>
      <c r="F73" s="153">
        <v>225000</v>
      </c>
      <c r="G73" s="153">
        <v>225000</v>
      </c>
      <c r="H73" s="153">
        <v>0</v>
      </c>
      <c r="I73" s="153">
        <v>0</v>
      </c>
      <c r="J73" s="153">
        <v>172500</v>
      </c>
      <c r="K73" s="153">
        <v>202500</v>
      </c>
      <c r="L73" s="153">
        <v>150000</v>
      </c>
      <c r="M73" s="153">
        <v>200000</v>
      </c>
      <c r="N73" s="153">
        <v>42638664</v>
      </c>
      <c r="O73" s="153">
        <v>42890330.659999996</v>
      </c>
      <c r="P73" s="153">
        <v>42713663</v>
      </c>
      <c r="Q73" s="153">
        <f t="shared" si="0"/>
        <v>129642657.66</v>
      </c>
      <c r="R73" s="3"/>
      <c r="S73" s="3"/>
      <c r="T73" s="3"/>
      <c r="U73" s="118"/>
      <c r="V73" s="118"/>
      <c r="W73" s="118"/>
      <c r="X73" s="118"/>
      <c r="Y73" s="118"/>
      <c r="Z73" s="118"/>
      <c r="AA73" s="118"/>
    </row>
    <row r="74" spans="2:31" s="67" customFormat="1" x14ac:dyDescent="0.25">
      <c r="B74" s="138" t="s">
        <v>144</v>
      </c>
      <c r="C74" s="134">
        <v>26828403739</v>
      </c>
      <c r="D74" s="134">
        <v>30499270572.769993</v>
      </c>
      <c r="E74" s="152">
        <v>2008375041.0099998</v>
      </c>
      <c r="F74" s="152">
        <v>2439516538.8700004</v>
      </c>
      <c r="G74" s="152">
        <v>2342602709.8599997</v>
      </c>
      <c r="H74" s="152">
        <v>2318530263.7800007</v>
      </c>
      <c r="I74" s="152">
        <v>2365057613.6899996</v>
      </c>
      <c r="J74" s="152">
        <v>2658119598</v>
      </c>
      <c r="K74" s="152">
        <v>2571881249.1200004</v>
      </c>
      <c r="L74" s="152">
        <v>2578269435.0300002</v>
      </c>
      <c r="M74" s="152">
        <v>2536939391.2200003</v>
      </c>
      <c r="N74" s="152">
        <v>2551112957.7600002</v>
      </c>
      <c r="O74" s="152">
        <v>2594815544.5</v>
      </c>
      <c r="P74" s="134">
        <v>3450897093.3399997</v>
      </c>
      <c r="Q74" s="152">
        <f t="shared" si="0"/>
        <v>30416117436.180004</v>
      </c>
      <c r="R74" s="140"/>
      <c r="S74" s="3"/>
      <c r="T74" s="140"/>
      <c r="U74" s="141"/>
      <c r="V74" s="141"/>
      <c r="W74" s="141"/>
      <c r="X74" s="141"/>
      <c r="Y74" s="141"/>
      <c r="Z74" s="141"/>
      <c r="AA74" s="141"/>
    </row>
    <row r="75" spans="2:31" s="67" customFormat="1" x14ac:dyDescent="0.25">
      <c r="B75" s="150" t="s">
        <v>374</v>
      </c>
      <c r="C75" s="139">
        <v>11971657403</v>
      </c>
      <c r="D75" s="139">
        <v>13414494956.789997</v>
      </c>
      <c r="E75" s="134">
        <v>885674660.61999953</v>
      </c>
      <c r="F75" s="134">
        <v>1085764725.3499997</v>
      </c>
      <c r="G75" s="134">
        <v>1034380091.1799997</v>
      </c>
      <c r="H75" s="134">
        <v>1028770887.9699998</v>
      </c>
      <c r="I75" s="134">
        <v>1048839925.6699997</v>
      </c>
      <c r="J75" s="134">
        <v>1152287605.0800004</v>
      </c>
      <c r="K75" s="134">
        <v>1125589097.1200001</v>
      </c>
      <c r="L75" s="134">
        <v>1128272314.8099999</v>
      </c>
      <c r="M75" s="134">
        <v>1111437588.8800004</v>
      </c>
      <c r="N75" s="134">
        <v>1116904582.7300005</v>
      </c>
      <c r="O75" s="134">
        <v>1136940018.3600001</v>
      </c>
      <c r="P75" s="139">
        <v>1534445101.3800001</v>
      </c>
      <c r="Q75" s="134">
        <f t="shared" si="0"/>
        <v>13389306599.150002</v>
      </c>
      <c r="R75" s="140"/>
      <c r="S75" s="3"/>
      <c r="T75" s="140"/>
      <c r="U75" s="140"/>
      <c r="V75" s="140"/>
      <c r="W75" s="140"/>
      <c r="X75" s="140"/>
      <c r="Y75" s="140"/>
      <c r="Z75" s="140"/>
      <c r="AA75" s="140"/>
      <c r="AB75" s="140"/>
      <c r="AC75" s="140"/>
      <c r="AD75" s="140"/>
      <c r="AE75" s="140"/>
    </row>
    <row r="76" spans="2:31" x14ac:dyDescent="0.25">
      <c r="B76" s="151" t="s">
        <v>375</v>
      </c>
      <c r="C76" s="123">
        <v>11971657403</v>
      </c>
      <c r="D76" s="123">
        <v>13414494956.789997</v>
      </c>
      <c r="E76" s="123">
        <v>885674660.61999953</v>
      </c>
      <c r="F76" s="123">
        <v>1085764725.3499997</v>
      </c>
      <c r="G76" s="123">
        <v>1034380091.1799997</v>
      </c>
      <c r="H76" s="123">
        <v>1028770887.9699998</v>
      </c>
      <c r="I76" s="123">
        <v>1048839925.6699997</v>
      </c>
      <c r="J76" s="123">
        <v>1152287605.0800004</v>
      </c>
      <c r="K76" s="123">
        <v>1125589097.1200001</v>
      </c>
      <c r="L76" s="123">
        <v>1128272314.8099999</v>
      </c>
      <c r="M76" s="123">
        <v>1111437588.8800004</v>
      </c>
      <c r="N76" s="123">
        <v>1116904582.7300005</v>
      </c>
      <c r="O76" s="123">
        <v>1136940018.3600001</v>
      </c>
      <c r="P76" s="123">
        <v>1534445101.3800001</v>
      </c>
      <c r="Q76" s="123">
        <f t="shared" ref="Q76:Q139" si="1">E76+F76+G76+H76+I76+J76+K76+L76+M76+O76+N76+P76</f>
        <v>13389306599.150002</v>
      </c>
      <c r="R76" s="140"/>
      <c r="S76" s="3"/>
      <c r="T76" s="140"/>
      <c r="U76" s="140"/>
      <c r="V76" s="140"/>
      <c r="W76" s="140"/>
      <c r="X76" s="140"/>
      <c r="Y76" s="140"/>
      <c r="Z76" s="140"/>
      <c r="AA76" s="140"/>
      <c r="AB76" s="140"/>
      <c r="AC76" s="140"/>
      <c r="AD76" s="140"/>
      <c r="AE76" s="140"/>
    </row>
    <row r="77" spans="2:31" s="67" customFormat="1" x14ac:dyDescent="0.25">
      <c r="B77" s="150" t="s">
        <v>376</v>
      </c>
      <c r="C77" s="139">
        <v>11134628915</v>
      </c>
      <c r="D77" s="139">
        <v>12869278469.079996</v>
      </c>
      <c r="E77" s="139">
        <v>835781766.46000016</v>
      </c>
      <c r="F77" s="139">
        <v>1036733080.1300004</v>
      </c>
      <c r="G77" s="139">
        <v>998112709.23999989</v>
      </c>
      <c r="H77" s="139">
        <v>971386823.12000024</v>
      </c>
      <c r="I77" s="139">
        <v>989012702.12</v>
      </c>
      <c r="J77" s="139">
        <v>1110578891.8</v>
      </c>
      <c r="K77" s="139">
        <v>1083006531.3</v>
      </c>
      <c r="L77" s="139">
        <v>1085491096.7500005</v>
      </c>
      <c r="M77" s="139">
        <v>1068776456.9699998</v>
      </c>
      <c r="N77" s="139">
        <v>1074154180.6699998</v>
      </c>
      <c r="O77" s="139">
        <v>1094210569.0699997</v>
      </c>
      <c r="P77" s="139">
        <v>1490963532.2899997</v>
      </c>
      <c r="Q77" s="139">
        <f t="shared" si="1"/>
        <v>12838208339.92</v>
      </c>
      <c r="R77" s="140"/>
      <c r="S77" s="3"/>
      <c r="T77" s="140"/>
      <c r="U77" s="140"/>
      <c r="V77" s="140"/>
      <c r="W77" s="140"/>
      <c r="X77" s="140"/>
      <c r="Y77" s="140"/>
      <c r="Z77" s="140"/>
      <c r="AA77" s="140"/>
      <c r="AB77" s="140"/>
      <c r="AC77" s="140"/>
      <c r="AD77" s="140"/>
      <c r="AE77" s="140"/>
    </row>
    <row r="78" spans="2:31" x14ac:dyDescent="0.25">
      <c r="B78" s="151" t="s">
        <v>377</v>
      </c>
      <c r="C78" s="123">
        <v>11134628915</v>
      </c>
      <c r="D78" s="123">
        <v>12869278469.079996</v>
      </c>
      <c r="E78" s="123">
        <v>835781766.46000016</v>
      </c>
      <c r="F78" s="123">
        <v>1036733080.1300004</v>
      </c>
      <c r="G78" s="123">
        <v>998112709.23999989</v>
      </c>
      <c r="H78" s="123">
        <v>971386823.12000024</v>
      </c>
      <c r="I78" s="123">
        <v>989012702.12</v>
      </c>
      <c r="J78" s="123">
        <v>1110578891.8</v>
      </c>
      <c r="K78" s="123">
        <v>1083006531.3</v>
      </c>
      <c r="L78" s="123">
        <v>1085491096.7500005</v>
      </c>
      <c r="M78" s="123">
        <v>1068776456.9699998</v>
      </c>
      <c r="N78" s="123">
        <v>1074154180.6699998</v>
      </c>
      <c r="O78" s="123">
        <v>1094210569.0699997</v>
      </c>
      <c r="P78" s="123">
        <v>1490963532.2899997</v>
      </c>
      <c r="Q78" s="123">
        <f t="shared" si="1"/>
        <v>12838208339.92</v>
      </c>
      <c r="R78" s="140"/>
      <c r="S78" s="3"/>
      <c r="T78" s="140"/>
      <c r="U78" s="140"/>
      <c r="V78" s="140"/>
      <c r="W78" s="140"/>
      <c r="X78" s="140"/>
      <c r="Y78" s="140"/>
      <c r="Z78" s="140"/>
      <c r="AA78" s="140"/>
      <c r="AB78" s="140"/>
      <c r="AC78" s="140"/>
      <c r="AD78" s="140"/>
      <c r="AE78" s="140"/>
    </row>
    <row r="79" spans="2:31" s="67" customFormat="1" x14ac:dyDescent="0.25">
      <c r="B79" s="150" t="s">
        <v>378</v>
      </c>
      <c r="C79" s="139">
        <v>1931018897</v>
      </c>
      <c r="D79" s="139">
        <v>2101089777.0200002</v>
      </c>
      <c r="E79" s="139">
        <v>137484200.68000001</v>
      </c>
      <c r="F79" s="139">
        <v>167371104.2299999</v>
      </c>
      <c r="G79" s="139">
        <v>160244383.82999995</v>
      </c>
      <c r="H79" s="139">
        <v>159423252.49000007</v>
      </c>
      <c r="I79" s="139">
        <v>162588709.38000003</v>
      </c>
      <c r="J79" s="139">
        <v>179636209.88999996</v>
      </c>
      <c r="K79" s="139">
        <v>175133118.54000008</v>
      </c>
      <c r="L79" s="139">
        <v>175545051.59999985</v>
      </c>
      <c r="M79" s="139">
        <v>172695946.99999991</v>
      </c>
      <c r="N79" s="139">
        <v>174617353.43999988</v>
      </c>
      <c r="O79" s="139">
        <v>177968877.88</v>
      </c>
      <c r="P79" s="139">
        <v>239113581.13999999</v>
      </c>
      <c r="Q79" s="139">
        <f t="shared" si="1"/>
        <v>2081821790.0999999</v>
      </c>
      <c r="R79" s="140"/>
      <c r="S79" s="3"/>
      <c r="T79" s="140"/>
      <c r="U79" s="140"/>
      <c r="V79" s="140"/>
      <c r="W79" s="140"/>
      <c r="X79" s="140"/>
      <c r="Y79" s="140"/>
      <c r="Z79" s="140"/>
      <c r="AA79" s="140"/>
      <c r="AB79" s="140"/>
      <c r="AC79" s="140"/>
      <c r="AD79" s="140"/>
      <c r="AE79" s="140"/>
    </row>
    <row r="80" spans="2:31" x14ac:dyDescent="0.25">
      <c r="B80" s="151" t="s">
        <v>379</v>
      </c>
      <c r="C80" s="123">
        <v>1931018897</v>
      </c>
      <c r="D80" s="123">
        <v>2101089777.0200002</v>
      </c>
      <c r="E80" s="123">
        <v>137484200.68000001</v>
      </c>
      <c r="F80" s="123">
        <v>167371104.2299999</v>
      </c>
      <c r="G80" s="123">
        <v>160244383.82999995</v>
      </c>
      <c r="H80" s="123">
        <v>159423252.49000007</v>
      </c>
      <c r="I80" s="123">
        <v>162588709.38000003</v>
      </c>
      <c r="J80" s="123">
        <v>179636209.88999996</v>
      </c>
      <c r="K80" s="123">
        <v>175133118.54000008</v>
      </c>
      <c r="L80" s="123">
        <v>175545051.59999985</v>
      </c>
      <c r="M80" s="123">
        <v>172695946.99999991</v>
      </c>
      <c r="N80" s="123">
        <v>174617353.43999988</v>
      </c>
      <c r="O80" s="123">
        <v>177968877.88</v>
      </c>
      <c r="P80" s="123">
        <v>239113581.13999999</v>
      </c>
      <c r="Q80" s="123">
        <f t="shared" si="1"/>
        <v>2081821790.0999999</v>
      </c>
      <c r="R80" s="140"/>
      <c r="S80" s="3"/>
      <c r="T80" s="140"/>
      <c r="U80" s="140"/>
      <c r="V80" s="140"/>
      <c r="W80" s="140"/>
      <c r="X80" s="140"/>
      <c r="Y80" s="140"/>
      <c r="Z80" s="140"/>
      <c r="AA80" s="140"/>
      <c r="AB80" s="140"/>
      <c r="AC80" s="140"/>
      <c r="AD80" s="140"/>
      <c r="AE80" s="140"/>
    </row>
    <row r="81" spans="2:33" s="67" customFormat="1" x14ac:dyDescent="0.25">
      <c r="B81" s="150" t="s">
        <v>380</v>
      </c>
      <c r="C81" s="139">
        <v>1791098524</v>
      </c>
      <c r="D81" s="139">
        <v>2114407369.8799999</v>
      </c>
      <c r="E81" s="139">
        <v>149434413.25</v>
      </c>
      <c r="F81" s="139">
        <v>149647629.16000003</v>
      </c>
      <c r="G81" s="139">
        <v>149865525.61000001</v>
      </c>
      <c r="H81" s="139">
        <v>158949300.20000002</v>
      </c>
      <c r="I81" s="139">
        <v>164616276.52000001</v>
      </c>
      <c r="J81" s="139">
        <v>215616891.23000002</v>
      </c>
      <c r="K81" s="139">
        <v>188152502.16</v>
      </c>
      <c r="L81" s="139">
        <v>188960971.87</v>
      </c>
      <c r="M81" s="139">
        <v>184029398.37</v>
      </c>
      <c r="N81" s="139">
        <v>185436840.91999999</v>
      </c>
      <c r="O81" s="139">
        <v>185696079.19</v>
      </c>
      <c r="P81" s="139">
        <v>186374878.53</v>
      </c>
      <c r="Q81" s="139">
        <f t="shared" si="1"/>
        <v>2106780707.01</v>
      </c>
      <c r="R81" s="140"/>
      <c r="S81" s="3"/>
      <c r="T81" s="140"/>
      <c r="U81" s="140"/>
      <c r="V81" s="140"/>
      <c r="W81" s="140"/>
      <c r="X81" s="140"/>
      <c r="Y81" s="140"/>
      <c r="Z81" s="140"/>
      <c r="AA81" s="140"/>
      <c r="AB81" s="140"/>
      <c r="AC81" s="140"/>
      <c r="AD81" s="140"/>
      <c r="AE81" s="140"/>
      <c r="AF81" s="140"/>
      <c r="AG81" s="140"/>
    </row>
    <row r="82" spans="2:33" x14ac:dyDescent="0.25">
      <c r="B82" s="151" t="s">
        <v>381</v>
      </c>
      <c r="C82" s="123">
        <v>1408798003</v>
      </c>
      <c r="D82" s="123">
        <v>1705094736.8699999</v>
      </c>
      <c r="E82" s="123">
        <v>117687526.45</v>
      </c>
      <c r="F82" s="123">
        <v>117900742.36000001</v>
      </c>
      <c r="G82" s="123">
        <v>118118638.81000002</v>
      </c>
      <c r="H82" s="123">
        <v>127202413.40000001</v>
      </c>
      <c r="I82" s="123">
        <v>132869389.72000001</v>
      </c>
      <c r="J82" s="123">
        <v>162917265.07000002</v>
      </c>
      <c r="K82" s="123">
        <v>156405616.59</v>
      </c>
      <c r="L82" s="123">
        <v>155734634.42000002</v>
      </c>
      <c r="M82" s="123">
        <v>150803060.92000002</v>
      </c>
      <c r="N82" s="123">
        <v>152210503.47</v>
      </c>
      <c r="O82" s="123">
        <v>152469741.74000001</v>
      </c>
      <c r="P82" s="123">
        <v>153148541.06</v>
      </c>
      <c r="Q82" s="123">
        <f t="shared" si="1"/>
        <v>1697468074.0100002</v>
      </c>
      <c r="R82" s="140"/>
      <c r="S82" s="3"/>
      <c r="T82" s="140"/>
      <c r="U82" s="140"/>
      <c r="V82" s="140"/>
      <c r="W82" s="140"/>
      <c r="X82" s="140"/>
      <c r="Y82" s="140"/>
      <c r="Z82" s="140"/>
      <c r="AA82" s="140"/>
      <c r="AB82" s="140"/>
      <c r="AC82" s="140"/>
      <c r="AD82" s="140"/>
      <c r="AE82" s="140"/>
      <c r="AF82" s="140"/>
      <c r="AG82" s="140"/>
    </row>
    <row r="83" spans="2:33" x14ac:dyDescent="0.25">
      <c r="B83" s="151" t="s">
        <v>918</v>
      </c>
      <c r="C83" s="123">
        <v>382300521</v>
      </c>
      <c r="D83" s="123">
        <v>409312633.00999999</v>
      </c>
      <c r="E83" s="123">
        <v>31746886.800000001</v>
      </c>
      <c r="F83" s="123">
        <v>31746886.800000001</v>
      </c>
      <c r="G83" s="123">
        <v>31746886.800000001</v>
      </c>
      <c r="H83" s="123">
        <v>31746886.800000001</v>
      </c>
      <c r="I83" s="123">
        <v>31746886.800000001</v>
      </c>
      <c r="J83" s="123">
        <v>52699626.159999996</v>
      </c>
      <c r="K83" s="123">
        <v>31746885.57</v>
      </c>
      <c r="L83" s="123">
        <v>33226337.449999999</v>
      </c>
      <c r="M83" s="123">
        <v>33226337.449999999</v>
      </c>
      <c r="N83" s="123">
        <v>33226337.449999999</v>
      </c>
      <c r="O83" s="123">
        <v>33226337.449999999</v>
      </c>
      <c r="P83" s="123">
        <v>33226337.469999999</v>
      </c>
      <c r="Q83" s="123">
        <f t="shared" si="1"/>
        <v>409312633</v>
      </c>
      <c r="R83" s="140"/>
      <c r="S83" s="3"/>
      <c r="T83" s="140"/>
      <c r="U83" s="140"/>
      <c r="V83" s="140"/>
      <c r="W83" s="140"/>
      <c r="X83" s="140"/>
      <c r="Y83" s="140"/>
      <c r="Z83" s="140"/>
      <c r="AA83" s="140"/>
      <c r="AB83" s="140"/>
      <c r="AC83" s="140"/>
      <c r="AD83" s="140"/>
      <c r="AE83" s="140"/>
      <c r="AF83" s="140"/>
      <c r="AG83" s="140"/>
    </row>
    <row r="84" spans="2:33" x14ac:dyDescent="0.25">
      <c r="B84" s="23" t="s">
        <v>145</v>
      </c>
      <c r="C84" s="124">
        <v>82473344319</v>
      </c>
      <c r="D84" s="124">
        <v>77657549303.070007</v>
      </c>
      <c r="E84" s="124">
        <v>2456455121.2800002</v>
      </c>
      <c r="F84" s="124">
        <v>4926576100.0099993</v>
      </c>
      <c r="G84" s="124">
        <v>5717935112.500001</v>
      </c>
      <c r="H84" s="124">
        <v>4098332123.1499996</v>
      </c>
      <c r="I84" s="124">
        <v>4187294379.4799991</v>
      </c>
      <c r="J84" s="124">
        <v>6424969663.2399988</v>
      </c>
      <c r="K84" s="124">
        <v>5413006269.1300001</v>
      </c>
      <c r="L84" s="124">
        <v>6526679731.6599989</v>
      </c>
      <c r="M84" s="124">
        <v>5451342586.6700001</v>
      </c>
      <c r="N84" s="124">
        <v>5272301979.1699982</v>
      </c>
      <c r="O84" s="124">
        <v>11220582352.150003</v>
      </c>
      <c r="P84" s="124">
        <v>12712397057.489998</v>
      </c>
      <c r="Q84" s="124">
        <f t="shared" si="1"/>
        <v>74407872475.929993</v>
      </c>
      <c r="R84" s="140"/>
      <c r="S84" s="3"/>
      <c r="T84" s="140"/>
      <c r="U84" s="140"/>
      <c r="V84" s="140"/>
      <c r="W84" s="140"/>
      <c r="X84" s="140"/>
      <c r="Y84" s="140"/>
      <c r="Z84" s="140"/>
      <c r="AA84" s="140"/>
      <c r="AB84" s="140"/>
      <c r="AC84" s="140"/>
      <c r="AD84" s="140"/>
      <c r="AE84" s="140"/>
      <c r="AF84" s="140"/>
      <c r="AG84" s="140"/>
    </row>
    <row r="85" spans="2:33" s="67" customFormat="1" x14ac:dyDescent="0.25">
      <c r="B85" s="149" t="s">
        <v>146</v>
      </c>
      <c r="C85" s="134">
        <v>9021250978</v>
      </c>
      <c r="D85" s="134">
        <v>7906233943.1899996</v>
      </c>
      <c r="E85" s="134">
        <v>418245732.39000005</v>
      </c>
      <c r="F85" s="134">
        <v>558913336.96000016</v>
      </c>
      <c r="G85" s="134">
        <v>588236398.96000004</v>
      </c>
      <c r="H85" s="134">
        <v>649574957.00000036</v>
      </c>
      <c r="I85" s="134">
        <v>645864491.31000018</v>
      </c>
      <c r="J85" s="134">
        <v>653825277.87000012</v>
      </c>
      <c r="K85" s="134">
        <v>683123006.83999979</v>
      </c>
      <c r="L85" s="134">
        <v>502946697.38000011</v>
      </c>
      <c r="M85" s="134">
        <v>733338949.07000005</v>
      </c>
      <c r="N85" s="134">
        <v>772393506.55000019</v>
      </c>
      <c r="O85" s="134">
        <v>733053981.97000015</v>
      </c>
      <c r="P85" s="134">
        <v>859882076.94000006</v>
      </c>
      <c r="Q85" s="134">
        <f t="shared" si="1"/>
        <v>7799398413.2400017</v>
      </c>
      <c r="R85" s="140"/>
      <c r="S85" s="3"/>
      <c r="T85" s="140"/>
      <c r="U85" s="140"/>
      <c r="V85" s="140"/>
      <c r="W85" s="140"/>
      <c r="X85" s="140"/>
      <c r="Y85" s="140"/>
      <c r="Z85" s="140"/>
      <c r="AA85" s="140"/>
      <c r="AB85" s="140"/>
      <c r="AC85" s="140"/>
      <c r="AD85" s="140"/>
      <c r="AE85" s="140"/>
      <c r="AF85" s="140"/>
      <c r="AG85" s="140"/>
    </row>
    <row r="86" spans="2:33" s="67" customFormat="1" x14ac:dyDescent="0.25">
      <c r="B86" s="150" t="s">
        <v>382</v>
      </c>
      <c r="C86" s="134">
        <v>2499430</v>
      </c>
      <c r="D86" s="134">
        <v>4492990.42</v>
      </c>
      <c r="E86" s="134">
        <v>88519.65</v>
      </c>
      <c r="F86" s="134">
        <v>534166.32999999996</v>
      </c>
      <c r="G86" s="134">
        <v>163321.10999999999</v>
      </c>
      <c r="H86" s="134">
        <v>339519.81000000006</v>
      </c>
      <c r="I86" s="134">
        <v>470499.81000000006</v>
      </c>
      <c r="J86" s="134">
        <v>142873</v>
      </c>
      <c r="K86" s="134">
        <v>310149.76000000001</v>
      </c>
      <c r="L86" s="134">
        <v>297853.16000000003</v>
      </c>
      <c r="M86" s="134">
        <v>297854.16000000003</v>
      </c>
      <c r="N86" s="134">
        <v>277382.99</v>
      </c>
      <c r="O86" s="134">
        <v>502833.32</v>
      </c>
      <c r="P86" s="134">
        <v>530992.14</v>
      </c>
      <c r="Q86" s="134">
        <f t="shared" si="1"/>
        <v>3955965.2399999998</v>
      </c>
      <c r="R86" s="140"/>
      <c r="S86" s="3"/>
      <c r="T86" s="140"/>
      <c r="U86" s="140"/>
      <c r="V86" s="140"/>
      <c r="W86" s="140"/>
      <c r="X86" s="140"/>
      <c r="Y86" s="140"/>
      <c r="Z86" s="140"/>
      <c r="AA86" s="140"/>
      <c r="AB86" s="140"/>
      <c r="AC86" s="140"/>
      <c r="AD86" s="140"/>
      <c r="AE86" s="140"/>
      <c r="AF86" s="140"/>
      <c r="AG86" s="140"/>
    </row>
    <row r="87" spans="2:33" x14ac:dyDescent="0.25">
      <c r="B87" s="151" t="s">
        <v>383</v>
      </c>
      <c r="C87" s="125">
        <v>2499430</v>
      </c>
      <c r="D87" s="125">
        <v>4492990.42</v>
      </c>
      <c r="E87" s="125">
        <v>88519.65</v>
      </c>
      <c r="F87" s="125">
        <v>534166.32999999996</v>
      </c>
      <c r="G87" s="125">
        <v>163321.10999999999</v>
      </c>
      <c r="H87" s="125">
        <v>339519.81000000006</v>
      </c>
      <c r="I87" s="125">
        <v>470499.81000000006</v>
      </c>
      <c r="J87" s="125">
        <v>142873</v>
      </c>
      <c r="K87" s="125">
        <v>310149.76000000001</v>
      </c>
      <c r="L87" s="125">
        <v>297853.16000000003</v>
      </c>
      <c r="M87" s="125">
        <v>297854.16000000003</v>
      </c>
      <c r="N87" s="125">
        <v>277382.99</v>
      </c>
      <c r="O87" s="125">
        <v>502833.32</v>
      </c>
      <c r="P87" s="125">
        <v>530992.14</v>
      </c>
      <c r="Q87" s="125">
        <f t="shared" si="1"/>
        <v>3955965.2399999998</v>
      </c>
      <c r="R87" s="140"/>
      <c r="S87" s="3"/>
      <c r="T87" s="140"/>
      <c r="U87" s="140"/>
      <c r="V87" s="140"/>
      <c r="W87" s="140"/>
      <c r="X87" s="140"/>
      <c r="Y87" s="140"/>
      <c r="Z87" s="140"/>
      <c r="AA87" s="140"/>
      <c r="AB87" s="140"/>
      <c r="AC87" s="140"/>
      <c r="AD87" s="140"/>
      <c r="AE87" s="140"/>
      <c r="AF87" s="140"/>
      <c r="AG87" s="140"/>
    </row>
    <row r="88" spans="2:33" s="67" customFormat="1" x14ac:dyDescent="0.25">
      <c r="B88" s="150" t="s">
        <v>384</v>
      </c>
      <c r="C88" s="134">
        <v>65997569</v>
      </c>
      <c r="D88" s="134">
        <v>64873699.849999994</v>
      </c>
      <c r="E88" s="134">
        <v>2561728.77</v>
      </c>
      <c r="F88" s="134">
        <v>3395424.5700000003</v>
      </c>
      <c r="G88" s="134">
        <v>4463247.47</v>
      </c>
      <c r="H88" s="134">
        <v>3822574.89</v>
      </c>
      <c r="I88" s="134">
        <v>5158390.57</v>
      </c>
      <c r="J88" s="134">
        <v>4781841.88</v>
      </c>
      <c r="K88" s="134">
        <v>4549088.3800000008</v>
      </c>
      <c r="L88" s="134">
        <v>4766259.68</v>
      </c>
      <c r="M88" s="134">
        <v>4197472.1900000004</v>
      </c>
      <c r="N88" s="134">
        <v>4847773.4799999995</v>
      </c>
      <c r="O88" s="134">
        <v>7261876.540000001</v>
      </c>
      <c r="P88" s="134">
        <v>6931974.2000000002</v>
      </c>
      <c r="Q88" s="134">
        <f t="shared" si="1"/>
        <v>56737652.619999997</v>
      </c>
      <c r="R88" s="140"/>
      <c r="S88" s="3"/>
      <c r="T88" s="140"/>
      <c r="U88" s="140"/>
      <c r="V88" s="140"/>
      <c r="W88" s="140"/>
      <c r="X88" s="140"/>
      <c r="Y88" s="140"/>
      <c r="Z88" s="140"/>
      <c r="AA88" s="140"/>
      <c r="AB88" s="140"/>
      <c r="AC88" s="140"/>
      <c r="AD88" s="140"/>
      <c r="AE88" s="140"/>
      <c r="AF88" s="140"/>
      <c r="AG88" s="140"/>
    </row>
    <row r="89" spans="2:33" x14ac:dyDescent="0.25">
      <c r="B89" s="151" t="s">
        <v>385</v>
      </c>
      <c r="C89" s="125">
        <v>65997569</v>
      </c>
      <c r="D89" s="125">
        <v>64873699.849999994</v>
      </c>
      <c r="E89" s="125">
        <v>2561728.77</v>
      </c>
      <c r="F89" s="125">
        <v>3395424.5700000003</v>
      </c>
      <c r="G89" s="125">
        <v>4463247.47</v>
      </c>
      <c r="H89" s="125">
        <v>3822574.89</v>
      </c>
      <c r="I89" s="125">
        <v>5158390.57</v>
      </c>
      <c r="J89" s="125">
        <v>4781841.88</v>
      </c>
      <c r="K89" s="125">
        <v>4549088.3800000008</v>
      </c>
      <c r="L89" s="125">
        <v>4766259.68</v>
      </c>
      <c r="M89" s="125">
        <v>4197472.1900000004</v>
      </c>
      <c r="N89" s="125">
        <v>4847773.4799999995</v>
      </c>
      <c r="O89" s="125">
        <v>7261876.540000001</v>
      </c>
      <c r="P89" s="125">
        <v>6931974.2000000002</v>
      </c>
      <c r="Q89" s="125">
        <f t="shared" si="1"/>
        <v>56737652.619999997</v>
      </c>
      <c r="R89" s="140"/>
      <c r="S89" s="3"/>
      <c r="T89" s="140"/>
      <c r="U89" s="140"/>
      <c r="V89" s="140"/>
      <c r="W89" s="140"/>
      <c r="X89" s="140"/>
      <c r="Y89" s="140"/>
      <c r="Z89" s="140"/>
      <c r="AA89" s="140"/>
      <c r="AB89" s="140"/>
      <c r="AC89" s="140"/>
      <c r="AD89" s="140"/>
      <c r="AE89" s="140"/>
      <c r="AF89" s="140"/>
      <c r="AG89" s="140"/>
    </row>
    <row r="90" spans="2:33" s="67" customFormat="1" x14ac:dyDescent="0.25">
      <c r="B90" s="150" t="s">
        <v>386</v>
      </c>
      <c r="C90" s="134">
        <v>1892234517</v>
      </c>
      <c r="D90" s="134">
        <v>1681064049.8799996</v>
      </c>
      <c r="E90" s="134">
        <v>116879972.16</v>
      </c>
      <c r="F90" s="134">
        <v>113065748.77000004</v>
      </c>
      <c r="G90" s="134">
        <v>143673632.95999995</v>
      </c>
      <c r="H90" s="134">
        <v>130360253.45000003</v>
      </c>
      <c r="I90" s="134">
        <v>115819433.93999997</v>
      </c>
      <c r="J90" s="134">
        <v>129162371.51000002</v>
      </c>
      <c r="K90" s="134">
        <v>134224959.04000005</v>
      </c>
      <c r="L90" s="134">
        <v>116393969.57000002</v>
      </c>
      <c r="M90" s="134">
        <v>136162687.8000001</v>
      </c>
      <c r="N90" s="134">
        <v>130602970.94</v>
      </c>
      <c r="O90" s="134">
        <v>143662907.11999997</v>
      </c>
      <c r="P90" s="134">
        <v>161801838.76000005</v>
      </c>
      <c r="Q90" s="134">
        <f t="shared" si="1"/>
        <v>1571810746.0200002</v>
      </c>
      <c r="R90" s="140"/>
      <c r="S90" s="3"/>
      <c r="T90" s="140"/>
      <c r="U90" s="140"/>
      <c r="V90" s="140"/>
      <c r="W90" s="140"/>
      <c r="X90" s="140"/>
      <c r="Y90" s="140"/>
      <c r="Z90" s="140"/>
      <c r="AA90" s="140"/>
      <c r="AB90" s="140"/>
      <c r="AC90" s="140"/>
      <c r="AD90" s="140"/>
      <c r="AE90" s="140"/>
      <c r="AF90" s="140"/>
      <c r="AG90" s="140"/>
    </row>
    <row r="91" spans="2:33" x14ac:dyDescent="0.25">
      <c r="B91" s="151" t="s">
        <v>387</v>
      </c>
      <c r="C91" s="125">
        <v>1892234517</v>
      </c>
      <c r="D91" s="125">
        <v>1681064049.8799996</v>
      </c>
      <c r="E91" s="125">
        <v>116879972.16</v>
      </c>
      <c r="F91" s="125">
        <v>113065748.77000004</v>
      </c>
      <c r="G91" s="125">
        <v>143673632.95999995</v>
      </c>
      <c r="H91" s="125">
        <v>130360253.45000003</v>
      </c>
      <c r="I91" s="125">
        <v>115819433.93999997</v>
      </c>
      <c r="J91" s="125">
        <v>129162371.51000002</v>
      </c>
      <c r="K91" s="125">
        <v>134224959.04000005</v>
      </c>
      <c r="L91" s="125">
        <v>116393969.57000002</v>
      </c>
      <c r="M91" s="125">
        <v>136162687.8000001</v>
      </c>
      <c r="N91" s="125">
        <v>130602970.94</v>
      </c>
      <c r="O91" s="125">
        <v>143662907.11999997</v>
      </c>
      <c r="P91" s="125">
        <v>161801838.76000005</v>
      </c>
      <c r="Q91" s="125">
        <f t="shared" si="1"/>
        <v>1571810746.0200002</v>
      </c>
      <c r="R91" s="140"/>
      <c r="S91" s="3"/>
      <c r="T91" s="140"/>
      <c r="U91" s="140"/>
      <c r="V91" s="140"/>
      <c r="W91" s="140"/>
      <c r="X91" s="140"/>
      <c r="Y91" s="140"/>
      <c r="Z91" s="140"/>
      <c r="AA91" s="140"/>
      <c r="AB91" s="140"/>
      <c r="AC91" s="140"/>
      <c r="AD91" s="140"/>
      <c r="AE91" s="140"/>
      <c r="AF91" s="140"/>
      <c r="AG91" s="140"/>
    </row>
    <row r="92" spans="2:33" s="67" customFormat="1" x14ac:dyDescent="0.25">
      <c r="B92" s="150" t="s">
        <v>388</v>
      </c>
      <c r="C92" s="134">
        <v>9475294</v>
      </c>
      <c r="D92" s="134">
        <v>8691785.1799999997</v>
      </c>
      <c r="E92" s="134">
        <v>270241.05</v>
      </c>
      <c r="F92" s="134">
        <v>388747.06</v>
      </c>
      <c r="G92" s="134">
        <v>592700.87</v>
      </c>
      <c r="H92" s="134">
        <v>633101.78</v>
      </c>
      <c r="I92" s="134">
        <v>626343.48</v>
      </c>
      <c r="J92" s="134">
        <v>352399.85</v>
      </c>
      <c r="K92" s="134">
        <v>496609.70999999996</v>
      </c>
      <c r="L92" s="134">
        <v>345195.05</v>
      </c>
      <c r="M92" s="134">
        <v>696523.82000000007</v>
      </c>
      <c r="N92" s="134">
        <v>336550.74</v>
      </c>
      <c r="O92" s="134">
        <v>394315.93</v>
      </c>
      <c r="P92" s="134">
        <v>861049.02</v>
      </c>
      <c r="Q92" s="134">
        <f t="shared" si="1"/>
        <v>5993778.3599999994</v>
      </c>
      <c r="R92" s="140"/>
      <c r="S92" s="3"/>
      <c r="T92" s="140"/>
      <c r="U92" s="140"/>
      <c r="V92" s="140"/>
      <c r="W92" s="140"/>
      <c r="X92" s="140"/>
      <c r="Y92" s="140"/>
      <c r="Z92" s="140"/>
      <c r="AA92" s="140"/>
      <c r="AB92" s="140"/>
      <c r="AC92" s="140"/>
      <c r="AD92" s="140"/>
      <c r="AE92" s="140"/>
      <c r="AF92" s="140"/>
      <c r="AG92" s="140"/>
    </row>
    <row r="93" spans="2:33" x14ac:dyDescent="0.25">
      <c r="B93" s="151" t="s">
        <v>389</v>
      </c>
      <c r="C93" s="125">
        <v>9475294</v>
      </c>
      <c r="D93" s="125">
        <v>8691785.1799999997</v>
      </c>
      <c r="E93" s="125">
        <v>270241.05</v>
      </c>
      <c r="F93" s="125">
        <v>388747.06</v>
      </c>
      <c r="G93" s="125">
        <v>592700.87</v>
      </c>
      <c r="H93" s="125">
        <v>633101.78</v>
      </c>
      <c r="I93" s="125">
        <v>626343.48</v>
      </c>
      <c r="J93" s="125">
        <v>352399.85</v>
      </c>
      <c r="K93" s="125">
        <v>496609.70999999996</v>
      </c>
      <c r="L93" s="125">
        <v>345195.05</v>
      </c>
      <c r="M93" s="125">
        <v>696523.82000000007</v>
      </c>
      <c r="N93" s="125">
        <v>336550.74</v>
      </c>
      <c r="O93" s="125">
        <v>394315.93</v>
      </c>
      <c r="P93" s="125">
        <v>861049.02</v>
      </c>
      <c r="Q93" s="125">
        <f t="shared" si="1"/>
        <v>5993778.3599999994</v>
      </c>
      <c r="R93" s="140"/>
      <c r="S93" s="3"/>
      <c r="T93" s="140"/>
      <c r="U93" s="140"/>
      <c r="V93" s="140"/>
      <c r="W93" s="140"/>
      <c r="X93" s="140"/>
      <c r="Y93" s="140"/>
      <c r="Z93" s="140"/>
      <c r="AA93" s="140"/>
      <c r="AB93" s="140"/>
      <c r="AC93" s="140"/>
      <c r="AD93" s="140"/>
      <c r="AE93" s="140"/>
      <c r="AF93" s="140"/>
      <c r="AG93" s="140"/>
    </row>
    <row r="94" spans="2:33" s="67" customFormat="1" x14ac:dyDescent="0.25">
      <c r="B94" s="150" t="s">
        <v>390</v>
      </c>
      <c r="C94" s="134">
        <v>3024343542</v>
      </c>
      <c r="D94" s="134">
        <v>1193387263.7</v>
      </c>
      <c r="E94" s="134">
        <v>92412803.550000012</v>
      </c>
      <c r="F94" s="134">
        <v>98866976.870000035</v>
      </c>
      <c r="G94" s="134">
        <v>80590386.120000005</v>
      </c>
      <c r="H94" s="134">
        <v>82719508.570000008</v>
      </c>
      <c r="I94" s="134">
        <v>93532118.759999976</v>
      </c>
      <c r="J94" s="134">
        <v>97797620.709999964</v>
      </c>
      <c r="K94" s="134">
        <v>89055515.520000011</v>
      </c>
      <c r="L94" s="134">
        <v>76987297.300000012</v>
      </c>
      <c r="M94" s="134">
        <v>103155303.42000003</v>
      </c>
      <c r="N94" s="134">
        <v>175094789.70999998</v>
      </c>
      <c r="O94" s="134">
        <v>136787807.81999993</v>
      </c>
      <c r="P94" s="134">
        <v>178335715.72000003</v>
      </c>
      <c r="Q94" s="134">
        <f t="shared" si="1"/>
        <v>1305335844.0700002</v>
      </c>
      <c r="R94" s="140"/>
      <c r="S94" s="3"/>
      <c r="T94" s="140"/>
      <c r="U94" s="140"/>
      <c r="V94" s="140"/>
      <c r="W94" s="140"/>
      <c r="X94" s="140"/>
      <c r="Y94" s="140"/>
      <c r="Z94" s="140"/>
      <c r="AA94" s="140"/>
      <c r="AB94" s="140"/>
      <c r="AC94" s="140"/>
      <c r="AD94" s="140"/>
      <c r="AE94" s="140"/>
      <c r="AF94" s="140"/>
      <c r="AG94" s="140"/>
    </row>
    <row r="95" spans="2:33" x14ac:dyDescent="0.25">
      <c r="B95" s="151" t="s">
        <v>391</v>
      </c>
      <c r="C95" s="125">
        <v>3024343542</v>
      </c>
      <c r="D95" s="125">
        <v>1193387263.7</v>
      </c>
      <c r="E95" s="125">
        <v>92412803.550000012</v>
      </c>
      <c r="F95" s="125">
        <v>98866976.870000035</v>
      </c>
      <c r="G95" s="125">
        <v>80590386.120000005</v>
      </c>
      <c r="H95" s="125">
        <v>82719508.570000008</v>
      </c>
      <c r="I95" s="125">
        <v>93532118.759999976</v>
      </c>
      <c r="J95" s="125">
        <v>97797620.709999964</v>
      </c>
      <c r="K95" s="125">
        <v>89055515.520000011</v>
      </c>
      <c r="L95" s="125">
        <v>76987297.300000012</v>
      </c>
      <c r="M95" s="125">
        <v>103155303.42000003</v>
      </c>
      <c r="N95" s="125">
        <v>175094789.70999998</v>
      </c>
      <c r="O95" s="125">
        <v>136787807.81999993</v>
      </c>
      <c r="P95" s="125">
        <v>178335715.72000003</v>
      </c>
      <c r="Q95" s="125">
        <f t="shared" si="1"/>
        <v>1305335844.0700002</v>
      </c>
      <c r="R95" s="140"/>
      <c r="S95" s="3"/>
      <c r="T95" s="140"/>
      <c r="U95" s="140"/>
      <c r="V95" s="140"/>
      <c r="W95" s="140"/>
      <c r="X95" s="140"/>
      <c r="Y95" s="140"/>
      <c r="Z95" s="140"/>
      <c r="AA95" s="140"/>
      <c r="AB95" s="140"/>
      <c r="AC95" s="140"/>
      <c r="AD95" s="140"/>
      <c r="AE95" s="140"/>
      <c r="AF95" s="140"/>
      <c r="AG95" s="140"/>
    </row>
    <row r="96" spans="2:33" s="67" customFormat="1" x14ac:dyDescent="0.25">
      <c r="B96" s="150" t="s">
        <v>392</v>
      </c>
      <c r="C96" s="134">
        <v>3790264753</v>
      </c>
      <c r="D96" s="134">
        <v>4552941925.46</v>
      </c>
      <c r="E96" s="134">
        <v>201798740.37</v>
      </c>
      <c r="F96" s="134">
        <v>332031724.6400001</v>
      </c>
      <c r="G96" s="134">
        <v>323140054.03000015</v>
      </c>
      <c r="H96" s="134">
        <v>397515194.62000018</v>
      </c>
      <c r="I96" s="134">
        <v>383541833.57000017</v>
      </c>
      <c r="J96" s="134">
        <v>392629994.29000014</v>
      </c>
      <c r="K96" s="134">
        <v>411623059.74999982</v>
      </c>
      <c r="L96" s="134">
        <v>288558454.34000003</v>
      </c>
      <c r="M96" s="134">
        <v>476139643.75999993</v>
      </c>
      <c r="N96" s="134">
        <v>418195456.30000013</v>
      </c>
      <c r="O96" s="134">
        <v>399647323.58000004</v>
      </c>
      <c r="P96" s="134">
        <v>455943130.84000003</v>
      </c>
      <c r="Q96" s="134">
        <f t="shared" si="1"/>
        <v>4480764610.0900002</v>
      </c>
      <c r="R96" s="140"/>
      <c r="S96" s="3"/>
      <c r="T96" s="140"/>
      <c r="U96" s="140"/>
      <c r="V96" s="140"/>
      <c r="W96" s="140"/>
      <c r="X96" s="140"/>
      <c r="Y96" s="140"/>
      <c r="Z96" s="140"/>
      <c r="AA96" s="140"/>
      <c r="AB96" s="140"/>
      <c r="AC96" s="140"/>
      <c r="AD96" s="140"/>
      <c r="AE96" s="140"/>
      <c r="AF96" s="140"/>
      <c r="AG96" s="140"/>
    </row>
    <row r="97" spans="2:33" x14ac:dyDescent="0.25">
      <c r="B97" s="151" t="s">
        <v>393</v>
      </c>
      <c r="C97" s="125">
        <v>3249931948</v>
      </c>
      <c r="D97" s="125">
        <v>3884325195.3900003</v>
      </c>
      <c r="E97" s="125">
        <v>166687018.57000002</v>
      </c>
      <c r="F97" s="125">
        <v>283325366.47000009</v>
      </c>
      <c r="G97" s="125">
        <v>278933080.74000013</v>
      </c>
      <c r="H97" s="125">
        <v>357905352.36000019</v>
      </c>
      <c r="I97" s="125">
        <v>315723523.3500002</v>
      </c>
      <c r="J97" s="125">
        <v>341219538.40000015</v>
      </c>
      <c r="K97" s="125">
        <v>348742431.24999982</v>
      </c>
      <c r="L97" s="125">
        <v>231322190.59000003</v>
      </c>
      <c r="M97" s="125">
        <v>416618399.98999995</v>
      </c>
      <c r="N97" s="125">
        <v>341807292.34000015</v>
      </c>
      <c r="O97" s="125">
        <v>347611961.25000006</v>
      </c>
      <c r="P97" s="125">
        <v>385166300.34000003</v>
      </c>
      <c r="Q97" s="125">
        <f t="shared" si="1"/>
        <v>3815062455.6500006</v>
      </c>
      <c r="R97" s="140"/>
      <c r="S97" s="3"/>
      <c r="T97" s="140"/>
      <c r="U97" s="140"/>
      <c r="V97" s="140"/>
      <c r="W97" s="140"/>
      <c r="X97" s="140"/>
      <c r="Y97" s="140"/>
      <c r="Z97" s="140"/>
      <c r="AA97" s="140"/>
      <c r="AB97" s="140"/>
      <c r="AC97" s="140"/>
      <c r="AD97" s="140"/>
      <c r="AE97" s="140"/>
      <c r="AF97" s="140"/>
      <c r="AG97" s="140"/>
    </row>
    <row r="98" spans="2:33" x14ac:dyDescent="0.25">
      <c r="B98" s="151" t="s">
        <v>394</v>
      </c>
      <c r="C98" s="125">
        <v>540332805</v>
      </c>
      <c r="D98" s="125">
        <v>668616730.06999993</v>
      </c>
      <c r="E98" s="125">
        <v>35111721.799999997</v>
      </c>
      <c r="F98" s="125">
        <v>48706358.170000002</v>
      </c>
      <c r="G98" s="125">
        <v>44206973.289999999</v>
      </c>
      <c r="H98" s="125">
        <v>39609842.260000005</v>
      </c>
      <c r="I98" s="125">
        <v>67818310.219999999</v>
      </c>
      <c r="J98" s="125">
        <v>51410455.889999993</v>
      </c>
      <c r="K98" s="125">
        <v>62880628.499999993</v>
      </c>
      <c r="L98" s="125">
        <v>57236263.750000007</v>
      </c>
      <c r="M98" s="125">
        <v>59521243.769999996</v>
      </c>
      <c r="N98" s="125">
        <v>76388163.959999993</v>
      </c>
      <c r="O98" s="125">
        <v>52035362.330000006</v>
      </c>
      <c r="P98" s="125">
        <v>70776830.500000015</v>
      </c>
      <c r="Q98" s="125">
        <f t="shared" si="1"/>
        <v>665702154.43999994</v>
      </c>
      <c r="R98" s="140"/>
      <c r="S98" s="3"/>
      <c r="T98" s="140"/>
      <c r="U98" s="140"/>
      <c r="V98" s="140"/>
      <c r="W98" s="140"/>
      <c r="X98" s="140"/>
      <c r="Y98" s="140"/>
      <c r="Z98" s="140"/>
      <c r="AA98" s="140"/>
      <c r="AB98" s="140"/>
      <c r="AC98" s="140"/>
      <c r="AD98" s="140"/>
      <c r="AE98" s="140"/>
      <c r="AF98" s="140"/>
      <c r="AG98" s="140"/>
    </row>
    <row r="99" spans="2:33" s="67" customFormat="1" x14ac:dyDescent="0.25">
      <c r="B99" s="150" t="s">
        <v>395</v>
      </c>
      <c r="C99" s="134">
        <v>199958867</v>
      </c>
      <c r="D99" s="134">
        <v>219883770.71999997</v>
      </c>
      <c r="E99" s="134">
        <v>3064919.1200000006</v>
      </c>
      <c r="F99" s="134">
        <v>8925160.8399999999</v>
      </c>
      <c r="G99" s="134">
        <v>33885559.039999999</v>
      </c>
      <c r="H99" s="134">
        <v>21022745.440000005</v>
      </c>
      <c r="I99" s="134">
        <v>20446324.100000001</v>
      </c>
      <c r="J99" s="134">
        <v>20897884.309999999</v>
      </c>
      <c r="K99" s="134">
        <v>13554203.159999996</v>
      </c>
      <c r="L99" s="134">
        <v>8811147.9299999997</v>
      </c>
      <c r="M99" s="134">
        <v>7963543.2500000009</v>
      </c>
      <c r="N99" s="134">
        <v>30507632.489999995</v>
      </c>
      <c r="O99" s="134">
        <v>21305967.330000002</v>
      </c>
      <c r="P99" s="134">
        <v>22547288.48</v>
      </c>
      <c r="Q99" s="134">
        <f t="shared" si="1"/>
        <v>212932375.48999998</v>
      </c>
      <c r="R99" s="140"/>
      <c r="S99" s="3"/>
      <c r="T99" s="140"/>
      <c r="U99" s="140"/>
      <c r="V99" s="140"/>
      <c r="W99" s="140"/>
      <c r="X99" s="140"/>
      <c r="Y99" s="140"/>
      <c r="Z99" s="140"/>
      <c r="AA99" s="140"/>
      <c r="AB99" s="140"/>
      <c r="AC99" s="140"/>
      <c r="AD99" s="140"/>
      <c r="AE99" s="140"/>
      <c r="AF99" s="140"/>
      <c r="AG99" s="140"/>
    </row>
    <row r="100" spans="2:33" x14ac:dyDescent="0.25">
      <c r="B100" s="151" t="s">
        <v>396</v>
      </c>
      <c r="C100" s="125">
        <v>199958867</v>
      </c>
      <c r="D100" s="125">
        <v>219883770.71999997</v>
      </c>
      <c r="E100" s="125">
        <v>3064919.1200000006</v>
      </c>
      <c r="F100" s="125">
        <v>8925160.8399999999</v>
      </c>
      <c r="G100" s="125">
        <v>33885559.039999999</v>
      </c>
      <c r="H100" s="125">
        <v>21022745.440000005</v>
      </c>
      <c r="I100" s="125">
        <v>20446324.100000001</v>
      </c>
      <c r="J100" s="125">
        <v>20897884.309999999</v>
      </c>
      <c r="K100" s="125">
        <v>13554203.159999996</v>
      </c>
      <c r="L100" s="125">
        <v>8811147.9299999997</v>
      </c>
      <c r="M100" s="125">
        <v>7963543.2500000009</v>
      </c>
      <c r="N100" s="125">
        <v>30507632.489999995</v>
      </c>
      <c r="O100" s="125">
        <v>21305967.330000002</v>
      </c>
      <c r="P100" s="125">
        <v>22547288.48</v>
      </c>
      <c r="Q100" s="125">
        <f t="shared" si="1"/>
        <v>212932375.48999998</v>
      </c>
      <c r="R100" s="140"/>
      <c r="S100" s="3"/>
      <c r="T100" s="140"/>
      <c r="U100" s="140"/>
      <c r="V100" s="140"/>
      <c r="W100" s="140"/>
      <c r="X100" s="140"/>
      <c r="Y100" s="140"/>
      <c r="Z100" s="140"/>
      <c r="AA100" s="140"/>
      <c r="AB100" s="140"/>
      <c r="AC100" s="140"/>
      <c r="AD100" s="140"/>
      <c r="AE100" s="140"/>
      <c r="AF100" s="140"/>
      <c r="AG100" s="140"/>
    </row>
    <row r="101" spans="2:33" s="67" customFormat="1" x14ac:dyDescent="0.25">
      <c r="B101" s="150" t="s">
        <v>397</v>
      </c>
      <c r="C101" s="134">
        <v>36477006</v>
      </c>
      <c r="D101" s="134">
        <v>180898457.97999999</v>
      </c>
      <c r="E101" s="134">
        <v>1168807.7200000002</v>
      </c>
      <c r="F101" s="134">
        <v>1705387.88</v>
      </c>
      <c r="G101" s="134">
        <v>1727497.3599999999</v>
      </c>
      <c r="H101" s="134">
        <v>13162058.439999999</v>
      </c>
      <c r="I101" s="134">
        <v>26269547.079999998</v>
      </c>
      <c r="J101" s="134">
        <v>8060292.3200000003</v>
      </c>
      <c r="K101" s="134">
        <v>29309421.52</v>
      </c>
      <c r="L101" s="134">
        <v>6786520.3499999996</v>
      </c>
      <c r="M101" s="134">
        <v>4725920.67</v>
      </c>
      <c r="N101" s="134">
        <v>12530949.899999999</v>
      </c>
      <c r="O101" s="134">
        <v>23490950.330000002</v>
      </c>
      <c r="P101" s="134">
        <v>32930087.780000005</v>
      </c>
      <c r="Q101" s="134">
        <f t="shared" si="1"/>
        <v>161867441.34999999</v>
      </c>
      <c r="R101" s="140"/>
      <c r="S101" s="3"/>
      <c r="T101" s="140"/>
      <c r="U101" s="140"/>
      <c r="V101" s="140"/>
      <c r="W101" s="140"/>
      <c r="X101" s="140"/>
      <c r="Y101" s="140"/>
      <c r="Z101" s="140"/>
      <c r="AA101" s="140"/>
      <c r="AB101" s="140"/>
      <c r="AC101" s="140"/>
      <c r="AD101" s="140"/>
      <c r="AE101" s="140"/>
      <c r="AF101" s="140"/>
      <c r="AG101" s="140"/>
    </row>
    <row r="102" spans="2:33" x14ac:dyDescent="0.25">
      <c r="B102" s="151" t="s">
        <v>398</v>
      </c>
      <c r="C102" s="125">
        <v>36477006</v>
      </c>
      <c r="D102" s="125">
        <v>180898457.97999999</v>
      </c>
      <c r="E102" s="125">
        <v>1168807.7200000002</v>
      </c>
      <c r="F102" s="125">
        <v>1705387.88</v>
      </c>
      <c r="G102" s="125">
        <v>1727497.3599999999</v>
      </c>
      <c r="H102" s="125">
        <v>13162058.439999999</v>
      </c>
      <c r="I102" s="125">
        <v>26269547.079999998</v>
      </c>
      <c r="J102" s="125">
        <v>8060292.3200000003</v>
      </c>
      <c r="K102" s="125">
        <v>29309421.52</v>
      </c>
      <c r="L102" s="125">
        <v>6786520.3499999996</v>
      </c>
      <c r="M102" s="125">
        <v>4725920.67</v>
      </c>
      <c r="N102" s="125">
        <v>12530949.899999999</v>
      </c>
      <c r="O102" s="125">
        <v>23490950.330000002</v>
      </c>
      <c r="P102" s="125">
        <v>32930087.780000005</v>
      </c>
      <c r="Q102" s="125">
        <f t="shared" si="1"/>
        <v>161867441.34999999</v>
      </c>
      <c r="R102" s="140"/>
      <c r="S102" s="3"/>
      <c r="T102" s="140"/>
      <c r="U102" s="140"/>
      <c r="V102" s="140"/>
      <c r="W102" s="140"/>
      <c r="X102" s="140"/>
      <c r="Y102" s="140"/>
      <c r="Z102" s="140"/>
      <c r="AA102" s="140"/>
      <c r="AB102" s="140"/>
      <c r="AC102" s="140"/>
      <c r="AD102" s="140"/>
      <c r="AE102" s="140"/>
      <c r="AF102" s="140"/>
      <c r="AG102" s="140"/>
    </row>
    <row r="103" spans="2:33" s="67" customFormat="1" x14ac:dyDescent="0.25">
      <c r="B103" s="149" t="s">
        <v>147</v>
      </c>
      <c r="C103" s="134">
        <v>6513289447</v>
      </c>
      <c r="D103" s="134">
        <v>6600614392.9299994</v>
      </c>
      <c r="E103" s="134">
        <v>35786112.829999998</v>
      </c>
      <c r="F103" s="134">
        <v>161345305.03000003</v>
      </c>
      <c r="G103" s="134">
        <v>615227836.23999977</v>
      </c>
      <c r="H103" s="134">
        <v>181835392.33999997</v>
      </c>
      <c r="I103" s="134">
        <v>313199986.24000007</v>
      </c>
      <c r="J103" s="134">
        <v>573952309.76999998</v>
      </c>
      <c r="K103" s="134">
        <v>159707650.65999997</v>
      </c>
      <c r="L103" s="134">
        <v>505391197.69999981</v>
      </c>
      <c r="M103" s="134">
        <v>283544115.54000008</v>
      </c>
      <c r="N103" s="134">
        <v>1026777570.2199996</v>
      </c>
      <c r="O103" s="134">
        <v>1080579115.3899999</v>
      </c>
      <c r="P103" s="134">
        <v>1437269528.4199998</v>
      </c>
      <c r="Q103" s="134">
        <f t="shared" si="1"/>
        <v>6374616120.3799992</v>
      </c>
      <c r="R103" s="140"/>
      <c r="S103" s="3"/>
      <c r="T103" s="140"/>
      <c r="U103" s="140"/>
      <c r="V103" s="140"/>
      <c r="W103" s="140"/>
      <c r="X103" s="140"/>
      <c r="Y103" s="140"/>
      <c r="Z103" s="140"/>
      <c r="AA103" s="140"/>
      <c r="AB103" s="140"/>
      <c r="AC103" s="140"/>
      <c r="AD103" s="140"/>
      <c r="AE103" s="140"/>
      <c r="AF103" s="140"/>
      <c r="AG103" s="140"/>
    </row>
    <row r="104" spans="2:33" s="67" customFormat="1" x14ac:dyDescent="0.25">
      <c r="B104" s="150" t="s">
        <v>399</v>
      </c>
      <c r="C104" s="134">
        <v>4864132570</v>
      </c>
      <c r="D104" s="134">
        <v>6207672464.6499996</v>
      </c>
      <c r="E104" s="134">
        <v>31803572.329999994</v>
      </c>
      <c r="F104" s="134">
        <v>153190820.91000003</v>
      </c>
      <c r="G104" s="134">
        <v>596732749.7099998</v>
      </c>
      <c r="H104" s="134">
        <v>157664754.70999998</v>
      </c>
      <c r="I104" s="134">
        <v>295444587.83000004</v>
      </c>
      <c r="J104" s="134">
        <v>550359493.89999998</v>
      </c>
      <c r="K104" s="134">
        <v>140768327.21999997</v>
      </c>
      <c r="L104" s="134">
        <v>488000913.92999983</v>
      </c>
      <c r="M104" s="134">
        <v>254265797.54000008</v>
      </c>
      <c r="N104" s="134">
        <v>978877034.05999959</v>
      </c>
      <c r="O104" s="134">
        <v>1027688618.3799999</v>
      </c>
      <c r="P104" s="134">
        <v>1332306280.6999998</v>
      </c>
      <c r="Q104" s="134">
        <f t="shared" si="1"/>
        <v>6007102951.2199993</v>
      </c>
      <c r="R104" s="140"/>
      <c r="S104" s="3"/>
      <c r="T104" s="140"/>
      <c r="U104" s="140"/>
      <c r="V104" s="140"/>
      <c r="W104" s="140"/>
      <c r="X104" s="140"/>
      <c r="Y104" s="140"/>
      <c r="Z104" s="140"/>
      <c r="AA104" s="140"/>
      <c r="AB104" s="140"/>
      <c r="AC104" s="140"/>
      <c r="AD104" s="140"/>
      <c r="AE104" s="140"/>
      <c r="AF104" s="140"/>
      <c r="AG104" s="140"/>
    </row>
    <row r="105" spans="2:33" x14ac:dyDescent="0.25">
      <c r="B105" s="151" t="s">
        <v>400</v>
      </c>
      <c r="C105" s="125">
        <v>4864132570</v>
      </c>
      <c r="D105" s="125">
        <v>5424530878.4799995</v>
      </c>
      <c r="E105" s="125">
        <v>31803572.329999994</v>
      </c>
      <c r="F105" s="125">
        <v>153190820.91000003</v>
      </c>
      <c r="G105" s="125">
        <v>593336068.31999981</v>
      </c>
      <c r="H105" s="125">
        <v>102452129.03</v>
      </c>
      <c r="I105" s="125">
        <v>254586213.57999998</v>
      </c>
      <c r="J105" s="125">
        <v>475513506.2299999</v>
      </c>
      <c r="K105" s="125">
        <v>101607541.52999999</v>
      </c>
      <c r="L105" s="125">
        <v>450270779.23999983</v>
      </c>
      <c r="M105" s="125">
        <v>177011266.74000007</v>
      </c>
      <c r="N105" s="125">
        <v>913228538.01999962</v>
      </c>
      <c r="O105" s="125">
        <v>949773916.23999989</v>
      </c>
      <c r="P105" s="125">
        <v>1065419502.6499999</v>
      </c>
      <c r="Q105" s="125">
        <f t="shared" si="1"/>
        <v>5268193854.8199987</v>
      </c>
      <c r="R105" s="140"/>
      <c r="S105" s="3"/>
      <c r="T105" s="140"/>
      <c r="U105" s="140"/>
      <c r="V105" s="140"/>
      <c r="W105" s="140"/>
      <c r="X105" s="140"/>
      <c r="Y105" s="140"/>
      <c r="Z105" s="140"/>
      <c r="AA105" s="140"/>
      <c r="AB105" s="140"/>
      <c r="AC105" s="140"/>
      <c r="AD105" s="140"/>
      <c r="AE105" s="140"/>
      <c r="AF105" s="140"/>
      <c r="AG105" s="140"/>
    </row>
    <row r="106" spans="2:33" x14ac:dyDescent="0.25">
      <c r="B106" s="151" t="s">
        <v>919</v>
      </c>
      <c r="C106" s="125">
        <v>0</v>
      </c>
      <c r="D106" s="125">
        <v>692158880.91999996</v>
      </c>
      <c r="E106" s="125">
        <v>0</v>
      </c>
      <c r="F106" s="125">
        <v>0</v>
      </c>
      <c r="G106" s="125">
        <v>0</v>
      </c>
      <c r="H106" s="125">
        <v>52283862.359999999</v>
      </c>
      <c r="I106" s="125">
        <v>37994160.030000001</v>
      </c>
      <c r="J106" s="125">
        <v>72611363.079999998</v>
      </c>
      <c r="K106" s="125">
        <v>33922443.899999999</v>
      </c>
      <c r="L106" s="125">
        <v>33831927.350000001</v>
      </c>
      <c r="M106" s="125">
        <v>70699892.719999999</v>
      </c>
      <c r="N106" s="125">
        <v>60666648.5</v>
      </c>
      <c r="O106" s="125">
        <v>72853462.50999999</v>
      </c>
      <c r="P106" s="125">
        <v>237911767.11000001</v>
      </c>
      <c r="Q106" s="125">
        <f t="shared" si="1"/>
        <v>672775527.55999994</v>
      </c>
      <c r="R106" s="140"/>
      <c r="S106" s="3"/>
      <c r="T106" s="140"/>
      <c r="U106" s="140"/>
      <c r="V106" s="140"/>
      <c r="W106" s="140"/>
      <c r="X106" s="140"/>
      <c r="Y106" s="140"/>
      <c r="Z106" s="140"/>
      <c r="AA106" s="140"/>
      <c r="AB106" s="140"/>
      <c r="AC106" s="140"/>
      <c r="AD106" s="140"/>
      <c r="AE106" s="140"/>
      <c r="AF106" s="140"/>
      <c r="AG106" s="140"/>
    </row>
    <row r="107" spans="2:33" x14ac:dyDescent="0.25">
      <c r="B107" s="151" t="s">
        <v>920</v>
      </c>
      <c r="C107" s="125">
        <v>0</v>
      </c>
      <c r="D107" s="125">
        <v>90982705.25</v>
      </c>
      <c r="E107" s="125">
        <v>0</v>
      </c>
      <c r="F107" s="125">
        <v>0</v>
      </c>
      <c r="G107" s="125">
        <v>3396681.39</v>
      </c>
      <c r="H107" s="125">
        <v>2928763.3200000003</v>
      </c>
      <c r="I107" s="125">
        <v>2864214.2199999997</v>
      </c>
      <c r="J107" s="125">
        <v>2234624.59</v>
      </c>
      <c r="K107" s="125">
        <v>5238341.7899999991</v>
      </c>
      <c r="L107" s="125">
        <v>3898207.34</v>
      </c>
      <c r="M107" s="125">
        <v>6554638.0799999982</v>
      </c>
      <c r="N107" s="125">
        <v>4981847.540000001</v>
      </c>
      <c r="O107" s="125">
        <v>5061239.6300000008</v>
      </c>
      <c r="P107" s="125">
        <v>28975010.940000001</v>
      </c>
      <c r="Q107" s="125">
        <f t="shared" si="1"/>
        <v>66133568.840000004</v>
      </c>
      <c r="R107" s="140"/>
      <c r="S107" s="3"/>
      <c r="T107" s="140"/>
      <c r="U107" s="140"/>
      <c r="V107" s="140"/>
      <c r="W107" s="140"/>
      <c r="X107" s="140"/>
      <c r="Y107" s="140"/>
      <c r="Z107" s="140"/>
      <c r="AA107" s="140"/>
      <c r="AB107" s="140"/>
      <c r="AC107" s="140"/>
      <c r="AD107" s="140"/>
      <c r="AE107" s="140"/>
      <c r="AF107" s="140"/>
      <c r="AG107" s="140"/>
    </row>
    <row r="108" spans="2:33" s="67" customFormat="1" x14ac:dyDescent="0.25">
      <c r="B108" s="150" t="s">
        <v>401</v>
      </c>
      <c r="C108" s="134">
        <v>1649156877</v>
      </c>
      <c r="D108" s="134">
        <v>392941928.28000003</v>
      </c>
      <c r="E108" s="134">
        <v>3982540.5</v>
      </c>
      <c r="F108" s="134">
        <v>8154484.1199999982</v>
      </c>
      <c r="G108" s="134">
        <v>18495086.530000001</v>
      </c>
      <c r="H108" s="134">
        <v>24170637.629999999</v>
      </c>
      <c r="I108" s="134">
        <v>17755398.410000004</v>
      </c>
      <c r="J108" s="134">
        <v>23592815.870000001</v>
      </c>
      <c r="K108" s="134">
        <v>18939323.439999998</v>
      </c>
      <c r="L108" s="134">
        <v>17390283.77</v>
      </c>
      <c r="M108" s="134">
        <v>29278317.999999996</v>
      </c>
      <c r="N108" s="134">
        <v>47900536.160000011</v>
      </c>
      <c r="O108" s="134">
        <v>52890497.010000013</v>
      </c>
      <c r="P108" s="134">
        <v>104963247.72000001</v>
      </c>
      <c r="Q108" s="134">
        <f t="shared" si="1"/>
        <v>367513169.16000003</v>
      </c>
      <c r="R108" s="140"/>
      <c r="S108" s="3"/>
      <c r="T108" s="140"/>
      <c r="U108" s="140"/>
      <c r="V108" s="140"/>
      <c r="W108" s="140"/>
      <c r="X108" s="140"/>
      <c r="Y108" s="140"/>
      <c r="Z108" s="140"/>
      <c r="AA108" s="140"/>
      <c r="AB108" s="140"/>
      <c r="AC108" s="140"/>
      <c r="AD108" s="140"/>
      <c r="AE108" s="140"/>
      <c r="AF108" s="140"/>
      <c r="AG108" s="140"/>
    </row>
    <row r="109" spans="2:33" x14ac:dyDescent="0.25">
      <c r="B109" s="151" t="s">
        <v>402</v>
      </c>
      <c r="C109" s="125">
        <v>1649156877</v>
      </c>
      <c r="D109" s="125">
        <v>392941928.28000003</v>
      </c>
      <c r="E109" s="125">
        <v>3982540.5</v>
      </c>
      <c r="F109" s="125">
        <v>8154484.1199999982</v>
      </c>
      <c r="G109" s="125">
        <v>18495086.530000001</v>
      </c>
      <c r="H109" s="125">
        <v>24170637.629999999</v>
      </c>
      <c r="I109" s="125">
        <v>17755398.410000004</v>
      </c>
      <c r="J109" s="125">
        <v>23592815.870000001</v>
      </c>
      <c r="K109" s="125">
        <v>18939323.439999998</v>
      </c>
      <c r="L109" s="125">
        <v>17390283.77</v>
      </c>
      <c r="M109" s="125">
        <v>29278317.999999996</v>
      </c>
      <c r="N109" s="125">
        <v>47900536.160000011</v>
      </c>
      <c r="O109" s="125">
        <v>52890497.010000013</v>
      </c>
      <c r="P109" s="125">
        <v>104963247.72000001</v>
      </c>
      <c r="Q109" s="125">
        <f t="shared" si="1"/>
        <v>367513169.16000003</v>
      </c>
      <c r="R109" s="140"/>
      <c r="S109" s="3"/>
      <c r="T109" s="140"/>
      <c r="U109" s="140"/>
      <c r="V109" s="140"/>
      <c r="W109" s="140"/>
      <c r="X109" s="140"/>
      <c r="Y109" s="140"/>
      <c r="Z109" s="140"/>
      <c r="AA109" s="140"/>
      <c r="AB109" s="140"/>
      <c r="AC109" s="140"/>
      <c r="AD109" s="140"/>
      <c r="AE109" s="140"/>
      <c r="AF109" s="140"/>
      <c r="AG109" s="140"/>
    </row>
    <row r="110" spans="2:33" s="67" customFormat="1" x14ac:dyDescent="0.25">
      <c r="B110" s="149" t="s">
        <v>148</v>
      </c>
      <c r="C110" s="134">
        <v>4621286765</v>
      </c>
      <c r="D110" s="134">
        <v>4223492380.4500003</v>
      </c>
      <c r="E110" s="134">
        <v>116372823.78</v>
      </c>
      <c r="F110" s="134">
        <v>167369221.75</v>
      </c>
      <c r="G110" s="134">
        <v>267994864.39000005</v>
      </c>
      <c r="H110" s="134">
        <v>168101159.91999999</v>
      </c>
      <c r="I110" s="134">
        <v>216511454.12</v>
      </c>
      <c r="J110" s="134">
        <v>374488315.71000004</v>
      </c>
      <c r="K110" s="134">
        <v>215592292.28</v>
      </c>
      <c r="L110" s="134">
        <v>193415144.49000001</v>
      </c>
      <c r="M110" s="134">
        <v>220217878.52000001</v>
      </c>
      <c r="N110" s="134">
        <v>324437928.88</v>
      </c>
      <c r="O110" s="134">
        <v>386621800.08000004</v>
      </c>
      <c r="P110" s="134">
        <v>1468992094.0700006</v>
      </c>
      <c r="Q110" s="134">
        <f t="shared" si="1"/>
        <v>4120114977.9900007</v>
      </c>
      <c r="R110" s="140"/>
      <c r="S110" s="3"/>
      <c r="T110" s="140"/>
      <c r="U110" s="140"/>
      <c r="V110" s="140"/>
      <c r="W110" s="140"/>
      <c r="X110" s="140"/>
      <c r="Y110" s="140"/>
      <c r="Z110" s="140"/>
      <c r="AA110" s="140"/>
      <c r="AB110" s="140"/>
      <c r="AC110" s="140"/>
      <c r="AD110" s="140"/>
      <c r="AE110" s="140"/>
      <c r="AF110" s="140"/>
      <c r="AG110" s="140"/>
    </row>
    <row r="111" spans="2:33" s="67" customFormat="1" x14ac:dyDescent="0.25">
      <c r="B111" s="150" t="s">
        <v>403</v>
      </c>
      <c r="C111" s="134">
        <v>3211121287</v>
      </c>
      <c r="D111" s="134">
        <v>2987242697.8400002</v>
      </c>
      <c r="E111" s="134">
        <v>54241694.060000002</v>
      </c>
      <c r="F111" s="134">
        <v>77356621.520000011</v>
      </c>
      <c r="G111" s="134">
        <v>189706280.46000004</v>
      </c>
      <c r="H111" s="134">
        <v>98281328.129999995</v>
      </c>
      <c r="I111" s="134">
        <v>140302457.12</v>
      </c>
      <c r="J111" s="134">
        <v>286477331.08000004</v>
      </c>
      <c r="K111" s="134">
        <v>115939618.24000001</v>
      </c>
      <c r="L111" s="134">
        <v>105404888.35000001</v>
      </c>
      <c r="M111" s="134">
        <v>120335825.88000001</v>
      </c>
      <c r="N111" s="134">
        <v>205147220.26000002</v>
      </c>
      <c r="O111" s="134">
        <v>285146437.93000007</v>
      </c>
      <c r="P111" s="134">
        <v>1226736141.1200006</v>
      </c>
      <c r="Q111" s="134">
        <f t="shared" si="1"/>
        <v>2905075844.1500006</v>
      </c>
      <c r="R111" s="140"/>
      <c r="S111" s="3"/>
      <c r="T111" s="140"/>
      <c r="U111" s="140"/>
      <c r="V111" s="140"/>
      <c r="W111" s="140"/>
      <c r="X111" s="140"/>
      <c r="Y111" s="140"/>
      <c r="Z111" s="140"/>
      <c r="AA111" s="140"/>
      <c r="AB111" s="140"/>
      <c r="AC111" s="140"/>
      <c r="AD111" s="140"/>
      <c r="AE111" s="140"/>
      <c r="AF111" s="140"/>
      <c r="AG111" s="140"/>
    </row>
    <row r="112" spans="2:33" x14ac:dyDescent="0.25">
      <c r="B112" s="151" t="s">
        <v>404</v>
      </c>
      <c r="C112" s="125">
        <v>3211121287</v>
      </c>
      <c r="D112" s="125">
        <v>2987242697.8400002</v>
      </c>
      <c r="E112" s="125">
        <v>54241694.060000002</v>
      </c>
      <c r="F112" s="125">
        <v>77356621.520000011</v>
      </c>
      <c r="G112" s="125">
        <v>189706280.46000004</v>
      </c>
      <c r="H112" s="125">
        <v>98281328.129999995</v>
      </c>
      <c r="I112" s="125">
        <v>140302457.12</v>
      </c>
      <c r="J112" s="125">
        <v>286477331.08000004</v>
      </c>
      <c r="K112" s="125">
        <v>115939618.24000001</v>
      </c>
      <c r="L112" s="125">
        <v>105404888.35000001</v>
      </c>
      <c r="M112" s="125">
        <v>120335825.88000001</v>
      </c>
      <c r="N112" s="125">
        <v>205147220.26000002</v>
      </c>
      <c r="O112" s="125">
        <v>285146437.93000007</v>
      </c>
      <c r="P112" s="125">
        <v>1226736141.1200006</v>
      </c>
      <c r="Q112" s="125">
        <f t="shared" si="1"/>
        <v>2905075844.1500006</v>
      </c>
      <c r="R112" s="140"/>
      <c r="S112" s="3"/>
      <c r="T112" s="140"/>
      <c r="U112" s="140"/>
      <c r="V112" s="140"/>
      <c r="W112" s="140"/>
      <c r="X112" s="140"/>
      <c r="Y112" s="140"/>
      <c r="Z112" s="140"/>
      <c r="AA112" s="140"/>
      <c r="AB112" s="140"/>
      <c r="AC112" s="140"/>
      <c r="AD112" s="140"/>
      <c r="AE112" s="140"/>
      <c r="AF112" s="140"/>
      <c r="AG112" s="140"/>
    </row>
    <row r="113" spans="2:33" s="67" customFormat="1" x14ac:dyDescent="0.25">
      <c r="B113" s="150" t="s">
        <v>405</v>
      </c>
      <c r="C113" s="134">
        <v>1408092378</v>
      </c>
      <c r="D113" s="134">
        <v>1230497542.8799999</v>
      </c>
      <c r="E113" s="134">
        <v>62131129.719999999</v>
      </c>
      <c r="F113" s="134">
        <v>90012600.230000004</v>
      </c>
      <c r="G113" s="134">
        <v>78288583.930000007</v>
      </c>
      <c r="H113" s="134">
        <v>69819831.790000007</v>
      </c>
      <c r="I113" s="134">
        <v>76208997</v>
      </c>
      <c r="J113" s="134">
        <v>88010984.629999995</v>
      </c>
      <c r="K113" s="134">
        <v>99652674.040000007</v>
      </c>
      <c r="L113" s="134">
        <v>88010256.140000015</v>
      </c>
      <c r="M113" s="134">
        <v>99882052.640000015</v>
      </c>
      <c r="N113" s="134">
        <v>119290708.61999999</v>
      </c>
      <c r="O113" s="134">
        <v>96691362.150000006</v>
      </c>
      <c r="P113" s="134">
        <v>241307403.22</v>
      </c>
      <c r="Q113" s="134">
        <f t="shared" si="1"/>
        <v>1209306584.1099999</v>
      </c>
      <c r="R113" s="140"/>
      <c r="S113" s="3"/>
      <c r="T113" s="140"/>
      <c r="U113" s="140"/>
      <c r="V113" s="140"/>
      <c r="W113" s="140"/>
      <c r="X113" s="140"/>
      <c r="Y113" s="140"/>
      <c r="Z113" s="140"/>
      <c r="AA113" s="140"/>
      <c r="AB113" s="140"/>
      <c r="AC113" s="140"/>
      <c r="AD113" s="140"/>
      <c r="AE113" s="140"/>
      <c r="AF113" s="140"/>
      <c r="AG113" s="140"/>
    </row>
    <row r="114" spans="2:33" x14ac:dyDescent="0.25">
      <c r="B114" s="151" t="s">
        <v>406</v>
      </c>
      <c r="C114" s="125">
        <v>667741636</v>
      </c>
      <c r="D114" s="125">
        <v>598623155.87999988</v>
      </c>
      <c r="E114" s="125">
        <v>15759323.040000001</v>
      </c>
      <c r="F114" s="125">
        <v>33267607.920000002</v>
      </c>
      <c r="G114" s="125">
        <v>28390044.75</v>
      </c>
      <c r="H114" s="125">
        <v>19739433.610000003</v>
      </c>
      <c r="I114" s="125">
        <v>27607276.530000005</v>
      </c>
      <c r="J114" s="125">
        <v>36704047.859999999</v>
      </c>
      <c r="K114" s="125">
        <v>48199593.760000005</v>
      </c>
      <c r="L114" s="125">
        <v>38705311.790000007</v>
      </c>
      <c r="M114" s="125">
        <v>45485921.890000008</v>
      </c>
      <c r="N114" s="125">
        <v>64443359.309999987</v>
      </c>
      <c r="O114" s="125">
        <v>45221662.990000002</v>
      </c>
      <c r="P114" s="125">
        <v>178546257.47999999</v>
      </c>
      <c r="Q114" s="125">
        <f t="shared" si="1"/>
        <v>582069840.93000007</v>
      </c>
      <c r="R114" s="140"/>
      <c r="S114" s="3"/>
      <c r="T114" s="140"/>
      <c r="U114" s="140"/>
      <c r="V114" s="140"/>
      <c r="W114" s="140"/>
      <c r="X114" s="140"/>
      <c r="Y114" s="140"/>
      <c r="Z114" s="140"/>
      <c r="AA114" s="140"/>
      <c r="AB114" s="140"/>
      <c r="AC114" s="140"/>
      <c r="AD114" s="140"/>
      <c r="AE114" s="140"/>
      <c r="AF114" s="140"/>
      <c r="AG114" s="140"/>
    </row>
    <row r="115" spans="2:33" x14ac:dyDescent="0.25">
      <c r="B115" s="151" t="s">
        <v>407</v>
      </c>
      <c r="C115" s="125">
        <v>740350742</v>
      </c>
      <c r="D115" s="125">
        <v>631874387</v>
      </c>
      <c r="E115" s="125">
        <v>46371806.68</v>
      </c>
      <c r="F115" s="125">
        <v>56744992.310000002</v>
      </c>
      <c r="G115" s="125">
        <v>49898539.18</v>
      </c>
      <c r="H115" s="125">
        <v>50080398.18</v>
      </c>
      <c r="I115" s="125">
        <v>48601720.469999999</v>
      </c>
      <c r="J115" s="125">
        <v>51306936.770000003</v>
      </c>
      <c r="K115" s="125">
        <v>51453080.280000001</v>
      </c>
      <c r="L115" s="125">
        <v>49304944.350000001</v>
      </c>
      <c r="M115" s="125">
        <v>54396130.75</v>
      </c>
      <c r="N115" s="125">
        <v>54847349.310000002</v>
      </c>
      <c r="O115" s="125">
        <v>51469699.159999996</v>
      </c>
      <c r="P115" s="125">
        <v>62761145.740000002</v>
      </c>
      <c r="Q115" s="125">
        <f t="shared" si="1"/>
        <v>627236743.18000007</v>
      </c>
      <c r="R115" s="140"/>
      <c r="S115" s="3"/>
      <c r="T115" s="140"/>
      <c r="U115" s="140"/>
      <c r="V115" s="140"/>
      <c r="W115" s="140"/>
      <c r="X115" s="140"/>
      <c r="Y115" s="140"/>
      <c r="Z115" s="140"/>
      <c r="AA115" s="140"/>
      <c r="AB115" s="140"/>
      <c r="AC115" s="140"/>
      <c r="AD115" s="140"/>
      <c r="AE115" s="140"/>
      <c r="AF115" s="140"/>
      <c r="AG115" s="140"/>
    </row>
    <row r="116" spans="2:33" s="67" customFormat="1" x14ac:dyDescent="0.25">
      <c r="B116" s="150" t="s">
        <v>408</v>
      </c>
      <c r="C116" s="134">
        <v>2073100</v>
      </c>
      <c r="D116" s="134">
        <v>5752139.7300000004</v>
      </c>
      <c r="E116" s="134">
        <v>0</v>
      </c>
      <c r="F116" s="134"/>
      <c r="G116" s="134">
        <v>0</v>
      </c>
      <c r="H116" s="134"/>
      <c r="I116" s="134"/>
      <c r="J116" s="134"/>
      <c r="K116" s="134">
        <v>0</v>
      </c>
      <c r="L116" s="134"/>
      <c r="M116" s="134"/>
      <c r="N116" s="134">
        <v>0</v>
      </c>
      <c r="O116" s="134">
        <v>4784000</v>
      </c>
      <c r="P116" s="134">
        <v>948549.73</v>
      </c>
      <c r="Q116" s="134">
        <f t="shared" si="1"/>
        <v>5732549.7300000004</v>
      </c>
      <c r="R116" s="140"/>
      <c r="S116" s="3"/>
      <c r="T116" s="140"/>
      <c r="U116" s="140"/>
      <c r="V116" s="140"/>
      <c r="W116" s="140"/>
      <c r="X116" s="140"/>
      <c r="Y116" s="140"/>
      <c r="Z116" s="140"/>
      <c r="AA116" s="140"/>
      <c r="AB116" s="140"/>
      <c r="AC116" s="140"/>
      <c r="AD116" s="140"/>
      <c r="AE116" s="140"/>
      <c r="AF116" s="140"/>
      <c r="AG116" s="140"/>
    </row>
    <row r="117" spans="2:33" x14ac:dyDescent="0.25">
      <c r="B117" s="151" t="s">
        <v>409</v>
      </c>
      <c r="C117" s="125">
        <v>2073100</v>
      </c>
      <c r="D117" s="125">
        <v>5752139.7300000004</v>
      </c>
      <c r="E117" s="125">
        <v>0</v>
      </c>
      <c r="F117" s="125"/>
      <c r="G117" s="125">
        <v>0</v>
      </c>
      <c r="H117" s="125"/>
      <c r="I117" s="125"/>
      <c r="J117" s="125"/>
      <c r="K117" s="125">
        <v>0</v>
      </c>
      <c r="L117" s="125"/>
      <c r="M117" s="125"/>
      <c r="N117" s="125">
        <v>0</v>
      </c>
      <c r="O117" s="125">
        <v>4784000</v>
      </c>
      <c r="P117" s="125">
        <v>948549.73</v>
      </c>
      <c r="Q117" s="125">
        <f t="shared" si="1"/>
        <v>5732549.7300000004</v>
      </c>
      <c r="R117" s="140"/>
      <c r="S117" s="3"/>
      <c r="T117" s="140"/>
      <c r="U117" s="140"/>
      <c r="V117" s="140"/>
      <c r="W117" s="140"/>
      <c r="X117" s="140"/>
      <c r="Y117" s="140"/>
      <c r="Z117" s="140"/>
      <c r="AA117" s="140"/>
      <c r="AB117" s="140"/>
      <c r="AC117" s="140"/>
      <c r="AD117" s="140"/>
      <c r="AE117" s="140"/>
      <c r="AF117" s="140"/>
      <c r="AG117" s="140"/>
    </row>
    <row r="118" spans="2:33" s="67" customFormat="1" x14ac:dyDescent="0.25">
      <c r="B118" s="138" t="s">
        <v>149</v>
      </c>
      <c r="C118" s="134">
        <v>1563755152</v>
      </c>
      <c r="D118" s="134">
        <v>738371840.73999977</v>
      </c>
      <c r="E118" s="134">
        <v>8078650.9400000004</v>
      </c>
      <c r="F118" s="134">
        <v>21816831.910000004</v>
      </c>
      <c r="G118" s="134">
        <v>26370876.490000002</v>
      </c>
      <c r="H118" s="134">
        <v>8987203.5899999999</v>
      </c>
      <c r="I118" s="134">
        <v>53345874.380000003</v>
      </c>
      <c r="J118" s="134">
        <v>85138420.5</v>
      </c>
      <c r="K118" s="134">
        <v>79949142.390000001</v>
      </c>
      <c r="L118" s="134">
        <v>29802296.629999995</v>
      </c>
      <c r="M118" s="134">
        <v>30794101.179999996</v>
      </c>
      <c r="N118" s="134">
        <v>69139421.820000008</v>
      </c>
      <c r="O118" s="134">
        <v>53761322.329999991</v>
      </c>
      <c r="P118" s="134">
        <v>217095184.66999996</v>
      </c>
      <c r="Q118" s="134">
        <f t="shared" si="1"/>
        <v>684279326.82999992</v>
      </c>
      <c r="R118" s="140"/>
      <c r="S118" s="3"/>
      <c r="T118" s="140"/>
      <c r="U118" s="140"/>
      <c r="V118" s="140"/>
      <c r="W118" s="141"/>
      <c r="X118" s="141"/>
      <c r="Y118" s="141"/>
      <c r="Z118" s="141"/>
      <c r="AA118" s="141"/>
      <c r="AB118" s="141"/>
      <c r="AC118" s="141"/>
    </row>
    <row r="119" spans="2:33" s="67" customFormat="1" x14ac:dyDescent="0.25">
      <c r="B119" s="150" t="s">
        <v>410</v>
      </c>
      <c r="C119" s="134">
        <v>1361164905</v>
      </c>
      <c r="D119" s="134">
        <v>578902873.91999984</v>
      </c>
      <c r="E119" s="134">
        <v>7737391.0700000003</v>
      </c>
      <c r="F119" s="134">
        <v>18740188.390000001</v>
      </c>
      <c r="G119" s="134">
        <v>22087319.560000002</v>
      </c>
      <c r="H119" s="134">
        <v>6861570.3099999996</v>
      </c>
      <c r="I119" s="134">
        <v>22804482.780000001</v>
      </c>
      <c r="J119" s="134">
        <v>68198822.219999999</v>
      </c>
      <c r="K119" s="134">
        <v>71340523.959999993</v>
      </c>
      <c r="L119" s="134">
        <v>28062460.459999997</v>
      </c>
      <c r="M119" s="134">
        <v>27420068.789999999</v>
      </c>
      <c r="N119" s="134">
        <v>46043910.57</v>
      </c>
      <c r="O119" s="134">
        <v>43243063.319999993</v>
      </c>
      <c r="P119" s="134">
        <v>173176320.46999997</v>
      </c>
      <c r="Q119" s="134">
        <f t="shared" si="1"/>
        <v>535716121.89999998</v>
      </c>
      <c r="R119" s="140"/>
      <c r="S119" s="3"/>
      <c r="T119" s="140"/>
      <c r="U119" s="140"/>
      <c r="V119" s="140"/>
      <c r="W119" s="141"/>
      <c r="X119" s="141"/>
      <c r="Y119" s="141"/>
      <c r="Z119" s="141"/>
      <c r="AA119" s="141"/>
      <c r="AB119" s="141"/>
      <c r="AC119" s="141"/>
    </row>
    <row r="120" spans="2:33" x14ac:dyDescent="0.25">
      <c r="B120" s="151" t="s">
        <v>411</v>
      </c>
      <c r="C120" s="125">
        <v>1361164905</v>
      </c>
      <c r="D120" s="125">
        <v>578902873.91999984</v>
      </c>
      <c r="E120" s="125">
        <v>7737391.0700000003</v>
      </c>
      <c r="F120" s="125">
        <v>18740188.390000001</v>
      </c>
      <c r="G120" s="125">
        <v>22087319.560000002</v>
      </c>
      <c r="H120" s="125">
        <v>6861570.3099999996</v>
      </c>
      <c r="I120" s="125">
        <v>22804482.780000001</v>
      </c>
      <c r="J120" s="125">
        <v>68198822.219999999</v>
      </c>
      <c r="K120" s="125">
        <v>71340523.959999993</v>
      </c>
      <c r="L120" s="125">
        <v>28062460.459999997</v>
      </c>
      <c r="M120" s="125">
        <v>27420068.789999999</v>
      </c>
      <c r="N120" s="125">
        <v>46043910.57</v>
      </c>
      <c r="O120" s="125">
        <v>43243063.319999993</v>
      </c>
      <c r="P120" s="125">
        <v>173176320.46999997</v>
      </c>
      <c r="Q120" s="125">
        <f t="shared" si="1"/>
        <v>535716121.89999998</v>
      </c>
      <c r="R120" s="3"/>
      <c r="S120" s="3"/>
      <c r="T120" s="3"/>
      <c r="U120" s="3"/>
      <c r="V120" s="3"/>
      <c r="W120" s="118"/>
      <c r="X120" s="118"/>
      <c r="Y120" s="118"/>
      <c r="Z120" s="118"/>
      <c r="AA120" s="118"/>
      <c r="AB120" s="118"/>
      <c r="AC120" s="118"/>
    </row>
    <row r="121" spans="2:33" s="67" customFormat="1" x14ac:dyDescent="0.25">
      <c r="B121" s="150" t="s">
        <v>412</v>
      </c>
      <c r="C121" s="134">
        <v>124032710</v>
      </c>
      <c r="D121" s="134">
        <v>43014719.43</v>
      </c>
      <c r="E121" s="134">
        <v>101606.34</v>
      </c>
      <c r="F121" s="134">
        <v>1413728.4399999997</v>
      </c>
      <c r="G121" s="134">
        <v>2926674.58</v>
      </c>
      <c r="H121" s="134">
        <v>711097.45000000007</v>
      </c>
      <c r="I121" s="134">
        <v>1434482.3399999999</v>
      </c>
      <c r="J121" s="134">
        <v>523406.28999999992</v>
      </c>
      <c r="K121" s="134">
        <v>6372741.2300000004</v>
      </c>
      <c r="L121" s="134">
        <v>695504.2</v>
      </c>
      <c r="M121" s="134">
        <v>646898.74000000011</v>
      </c>
      <c r="N121" s="134">
        <v>12140404.189999999</v>
      </c>
      <c r="O121" s="134">
        <v>5685495.2699999996</v>
      </c>
      <c r="P121" s="134">
        <v>6682016.9600000018</v>
      </c>
      <c r="Q121" s="134">
        <f t="shared" si="1"/>
        <v>39334056.030000001</v>
      </c>
      <c r="R121" s="140"/>
      <c r="S121" s="3"/>
      <c r="T121" s="140"/>
      <c r="U121" s="140"/>
      <c r="V121" s="140"/>
      <c r="W121" s="141"/>
      <c r="X121" s="141"/>
      <c r="Y121" s="141"/>
      <c r="Z121" s="141"/>
      <c r="AA121" s="141"/>
      <c r="AB121" s="141"/>
      <c r="AC121" s="141"/>
    </row>
    <row r="122" spans="2:33" x14ac:dyDescent="0.25">
      <c r="B122" s="151" t="s">
        <v>413</v>
      </c>
      <c r="C122" s="125">
        <v>124032710</v>
      </c>
      <c r="D122" s="125">
        <v>43014719.43</v>
      </c>
      <c r="E122" s="125">
        <v>101606.34</v>
      </c>
      <c r="F122" s="125">
        <v>1413728.4399999997</v>
      </c>
      <c r="G122" s="125">
        <v>2926674.58</v>
      </c>
      <c r="H122" s="125">
        <v>711097.45000000007</v>
      </c>
      <c r="I122" s="125">
        <v>1434482.3399999999</v>
      </c>
      <c r="J122" s="125">
        <v>523406.28999999992</v>
      </c>
      <c r="K122" s="125">
        <v>6372741.2300000004</v>
      </c>
      <c r="L122" s="125">
        <v>695504.2</v>
      </c>
      <c r="M122" s="125">
        <v>646898.74000000011</v>
      </c>
      <c r="N122" s="125">
        <v>12140404.189999999</v>
      </c>
      <c r="O122" s="125">
        <v>5685495.2699999996</v>
      </c>
      <c r="P122" s="125">
        <v>6682016.9600000018</v>
      </c>
      <c r="Q122" s="125">
        <f t="shared" si="1"/>
        <v>39334056.030000001</v>
      </c>
      <c r="R122" s="3"/>
      <c r="S122" s="3"/>
      <c r="T122" s="3"/>
      <c r="U122" s="3"/>
      <c r="V122" s="3"/>
      <c r="W122" s="118"/>
      <c r="X122" s="118"/>
      <c r="Y122" s="118"/>
      <c r="Z122" s="118"/>
      <c r="AA122" s="118"/>
      <c r="AB122" s="118"/>
      <c r="AC122" s="118"/>
    </row>
    <row r="123" spans="2:33" s="67" customFormat="1" x14ac:dyDescent="0.25">
      <c r="B123" s="150" t="s">
        <v>414</v>
      </c>
      <c r="C123" s="134">
        <v>6410363</v>
      </c>
      <c r="D123" s="134">
        <v>69147356.129999995</v>
      </c>
      <c r="E123" s="134">
        <v>0</v>
      </c>
      <c r="F123" s="134">
        <v>9090.91</v>
      </c>
      <c r="G123" s="134">
        <v>21250.92</v>
      </c>
      <c r="H123" s="134">
        <v>353854.25999999995</v>
      </c>
      <c r="I123" s="134">
        <v>27531616.280000001</v>
      </c>
      <c r="J123" s="134">
        <v>14972546.460000001</v>
      </c>
      <c r="K123" s="134">
        <v>131266.70000000001</v>
      </c>
      <c r="L123" s="134">
        <v>349110.57999999996</v>
      </c>
      <c r="M123" s="134">
        <v>984869.88000000012</v>
      </c>
      <c r="N123" s="134">
        <v>172993.94</v>
      </c>
      <c r="O123" s="134">
        <v>1494906.3</v>
      </c>
      <c r="P123" s="134">
        <v>19479528.859999999</v>
      </c>
      <c r="Q123" s="134">
        <f t="shared" si="1"/>
        <v>65501035.089999996</v>
      </c>
      <c r="R123" s="140"/>
      <c r="S123" s="3"/>
      <c r="T123" s="140"/>
      <c r="U123" s="140"/>
      <c r="V123" s="140"/>
      <c r="W123" s="141"/>
      <c r="X123" s="141"/>
      <c r="Y123" s="141"/>
      <c r="Z123" s="141"/>
      <c r="AA123" s="141"/>
      <c r="AB123" s="141"/>
      <c r="AC123" s="141"/>
    </row>
    <row r="124" spans="2:33" x14ac:dyDescent="0.25">
      <c r="B124" s="151" t="s">
        <v>415</v>
      </c>
      <c r="C124" s="125">
        <v>6010363</v>
      </c>
      <c r="D124" s="125">
        <v>66824101.159999989</v>
      </c>
      <c r="E124" s="125">
        <v>0</v>
      </c>
      <c r="F124" s="125">
        <v>9090.91</v>
      </c>
      <c r="G124" s="125">
        <v>21250.92</v>
      </c>
      <c r="H124" s="125">
        <v>353854.25999999995</v>
      </c>
      <c r="I124" s="125">
        <v>27531616.280000001</v>
      </c>
      <c r="J124" s="125">
        <v>14972546.460000001</v>
      </c>
      <c r="K124" s="125">
        <v>117966.7</v>
      </c>
      <c r="L124" s="125">
        <v>349110.57999999996</v>
      </c>
      <c r="M124" s="125">
        <v>980210.49000000011</v>
      </c>
      <c r="N124" s="125">
        <v>168988.45</v>
      </c>
      <c r="O124" s="125">
        <v>1491451.7</v>
      </c>
      <c r="P124" s="125">
        <v>17382432.359999999</v>
      </c>
      <c r="Q124" s="125">
        <f t="shared" si="1"/>
        <v>63378519.110000007</v>
      </c>
      <c r="R124" s="3"/>
      <c r="S124" s="3"/>
      <c r="T124" s="3"/>
      <c r="U124" s="3"/>
      <c r="V124" s="3"/>
      <c r="W124" s="118"/>
      <c r="X124" s="118"/>
      <c r="Y124" s="118"/>
      <c r="Z124" s="118"/>
      <c r="AA124" s="118"/>
      <c r="AB124" s="118"/>
      <c r="AC124" s="118"/>
    </row>
    <row r="125" spans="2:33" x14ac:dyDescent="0.25">
      <c r="B125" s="151" t="s">
        <v>416</v>
      </c>
      <c r="C125" s="125">
        <v>400000</v>
      </c>
      <c r="D125" s="125">
        <v>2323254.9699999997</v>
      </c>
      <c r="E125" s="125">
        <v>0</v>
      </c>
      <c r="F125" s="125">
        <v>0</v>
      </c>
      <c r="G125" s="125">
        <v>0</v>
      </c>
      <c r="H125" s="125">
        <v>0</v>
      </c>
      <c r="I125" s="125">
        <v>0</v>
      </c>
      <c r="J125" s="125">
        <v>0</v>
      </c>
      <c r="K125" s="125">
        <v>13300</v>
      </c>
      <c r="L125" s="125">
        <v>0</v>
      </c>
      <c r="M125" s="125">
        <v>4659.3900000000003</v>
      </c>
      <c r="N125" s="125">
        <v>4005.49</v>
      </c>
      <c r="O125" s="125">
        <v>3454.6</v>
      </c>
      <c r="P125" s="125">
        <v>2097096.5</v>
      </c>
      <c r="Q125" s="125">
        <f t="shared" si="1"/>
        <v>2122515.98</v>
      </c>
      <c r="R125" s="3"/>
      <c r="S125" s="3"/>
      <c r="T125" s="3"/>
      <c r="U125" s="3"/>
      <c r="V125" s="3"/>
      <c r="W125" s="118"/>
      <c r="X125" s="118"/>
      <c r="Y125" s="118"/>
      <c r="Z125" s="118"/>
      <c r="AA125" s="118"/>
      <c r="AB125" s="118"/>
      <c r="AC125" s="118"/>
    </row>
    <row r="126" spans="2:33" s="67" customFormat="1" x14ac:dyDescent="0.25">
      <c r="B126" s="150" t="s">
        <v>417</v>
      </c>
      <c r="C126" s="134">
        <v>72147174</v>
      </c>
      <c r="D126" s="134">
        <v>47306891.260000005</v>
      </c>
      <c r="E126" s="134">
        <v>239653.53000000003</v>
      </c>
      <c r="F126" s="134">
        <v>1653824.1700000002</v>
      </c>
      <c r="G126" s="134">
        <v>1335631.4299999997</v>
      </c>
      <c r="H126" s="134">
        <v>1060681.57</v>
      </c>
      <c r="I126" s="134">
        <v>1575292.98</v>
      </c>
      <c r="J126" s="134">
        <v>1443645.5299999998</v>
      </c>
      <c r="K126" s="134">
        <v>2104610.5</v>
      </c>
      <c r="L126" s="134">
        <v>695221.39</v>
      </c>
      <c r="M126" s="134">
        <v>1742263.77</v>
      </c>
      <c r="N126" s="134">
        <v>10782113.120000001</v>
      </c>
      <c r="O126" s="134">
        <v>3337857.44</v>
      </c>
      <c r="P126" s="134">
        <v>17757318.380000003</v>
      </c>
      <c r="Q126" s="134">
        <f t="shared" si="1"/>
        <v>43728113.810000002</v>
      </c>
      <c r="R126" s="140"/>
      <c r="S126" s="3"/>
      <c r="T126" s="140"/>
      <c r="U126" s="140"/>
      <c r="V126" s="140"/>
      <c r="W126" s="141"/>
      <c r="X126" s="141"/>
      <c r="Y126" s="141"/>
      <c r="Z126" s="141"/>
      <c r="AA126" s="141"/>
      <c r="AB126" s="141"/>
      <c r="AC126" s="141"/>
    </row>
    <row r="127" spans="2:33" x14ac:dyDescent="0.25">
      <c r="B127" s="151" t="s">
        <v>418</v>
      </c>
      <c r="C127" s="125">
        <v>72147174</v>
      </c>
      <c r="D127" s="125">
        <v>47306891.260000005</v>
      </c>
      <c r="E127" s="125">
        <v>239653.53000000003</v>
      </c>
      <c r="F127" s="125">
        <v>1653824.1700000002</v>
      </c>
      <c r="G127" s="125">
        <v>1335631.4299999997</v>
      </c>
      <c r="H127" s="125">
        <v>1060681.57</v>
      </c>
      <c r="I127" s="125">
        <v>1575292.98</v>
      </c>
      <c r="J127" s="125">
        <v>1443645.5299999998</v>
      </c>
      <c r="K127" s="125">
        <v>2104610.5</v>
      </c>
      <c r="L127" s="125">
        <v>695221.39</v>
      </c>
      <c r="M127" s="125">
        <v>1742263.77</v>
      </c>
      <c r="N127" s="125">
        <v>10782113.120000001</v>
      </c>
      <c r="O127" s="125">
        <v>3337857.44</v>
      </c>
      <c r="P127" s="125">
        <v>17757318.380000003</v>
      </c>
      <c r="Q127" s="125">
        <f t="shared" si="1"/>
        <v>43728113.810000002</v>
      </c>
      <c r="R127" s="3"/>
      <c r="S127" s="3"/>
      <c r="T127" s="3"/>
      <c r="U127" s="3"/>
      <c r="V127" s="3"/>
      <c r="W127" s="118"/>
      <c r="X127" s="118"/>
      <c r="Y127" s="118"/>
      <c r="Z127" s="118"/>
      <c r="AA127" s="118"/>
      <c r="AB127" s="118"/>
      <c r="AC127" s="118"/>
    </row>
    <row r="128" spans="2:33" s="67" customFormat="1" x14ac:dyDescent="0.25">
      <c r="B128" s="149" t="s">
        <v>150</v>
      </c>
      <c r="C128" s="134">
        <v>6788689435</v>
      </c>
      <c r="D128" s="134">
        <v>6646739855.0000019</v>
      </c>
      <c r="E128" s="134">
        <v>221491116.22000003</v>
      </c>
      <c r="F128" s="134">
        <v>297408491.09000003</v>
      </c>
      <c r="G128" s="134">
        <v>612473245.75999987</v>
      </c>
      <c r="H128" s="134">
        <v>682940438.38999999</v>
      </c>
      <c r="I128" s="134">
        <v>394035436.10999995</v>
      </c>
      <c r="J128" s="134">
        <v>525580339.17999995</v>
      </c>
      <c r="K128" s="134">
        <v>528237628.49000013</v>
      </c>
      <c r="L128" s="134">
        <v>395254947.63</v>
      </c>
      <c r="M128" s="134">
        <v>419336611.55000007</v>
      </c>
      <c r="N128" s="134">
        <v>503002365.14999998</v>
      </c>
      <c r="O128" s="134">
        <v>558728756.03000009</v>
      </c>
      <c r="P128" s="134">
        <v>1112624145.9500003</v>
      </c>
      <c r="Q128" s="134">
        <f t="shared" si="1"/>
        <v>6251113521.5500011</v>
      </c>
      <c r="R128" s="140"/>
      <c r="S128" s="3"/>
      <c r="T128" s="140"/>
      <c r="U128" s="140"/>
      <c r="V128" s="140"/>
      <c r="W128" s="141"/>
      <c r="X128" s="141"/>
      <c r="Y128" s="141"/>
      <c r="Z128" s="141"/>
      <c r="AA128" s="141"/>
      <c r="AB128" s="141"/>
      <c r="AC128" s="141"/>
    </row>
    <row r="129" spans="2:29" s="67" customFormat="1" x14ac:dyDescent="0.25">
      <c r="B129" s="150" t="s">
        <v>419</v>
      </c>
      <c r="C129" s="134">
        <v>4151356595</v>
      </c>
      <c r="D129" s="134">
        <v>3908273833.8500018</v>
      </c>
      <c r="E129" s="134">
        <v>194240297.72999999</v>
      </c>
      <c r="F129" s="134">
        <v>218886884.68000001</v>
      </c>
      <c r="G129" s="134">
        <v>353796465.01999986</v>
      </c>
      <c r="H129" s="134">
        <v>299521988.80999994</v>
      </c>
      <c r="I129" s="134">
        <v>311031604.60999995</v>
      </c>
      <c r="J129" s="134">
        <v>308032265.10999995</v>
      </c>
      <c r="K129" s="134">
        <v>329918679.28000009</v>
      </c>
      <c r="L129" s="134">
        <v>277539676.62999994</v>
      </c>
      <c r="M129" s="134">
        <v>275256624.81000006</v>
      </c>
      <c r="N129" s="134">
        <v>377149328.72999996</v>
      </c>
      <c r="O129" s="134">
        <v>329542275.60000002</v>
      </c>
      <c r="P129" s="134">
        <v>509865643.9000001</v>
      </c>
      <c r="Q129" s="134">
        <f t="shared" si="1"/>
        <v>3784781734.9099998</v>
      </c>
      <c r="R129" s="140"/>
      <c r="S129" s="3"/>
      <c r="T129" s="140"/>
      <c r="U129" s="140"/>
      <c r="V129" s="140"/>
      <c r="W129" s="141"/>
      <c r="X129" s="141"/>
      <c r="Y129" s="141"/>
      <c r="Z129" s="141"/>
      <c r="AA129" s="141"/>
      <c r="AB129" s="141"/>
      <c r="AC129" s="141"/>
    </row>
    <row r="130" spans="2:29" x14ac:dyDescent="0.25">
      <c r="B130" s="151" t="s">
        <v>420</v>
      </c>
      <c r="C130" s="125">
        <v>4151356595</v>
      </c>
      <c r="D130" s="125">
        <v>3869533205.7100019</v>
      </c>
      <c r="E130" s="125">
        <v>194240297.72999999</v>
      </c>
      <c r="F130" s="125">
        <v>218886884.68000001</v>
      </c>
      <c r="G130" s="125">
        <v>353796465.01999986</v>
      </c>
      <c r="H130" s="125">
        <v>299521988.80999994</v>
      </c>
      <c r="I130" s="125">
        <v>310793092.72999996</v>
      </c>
      <c r="J130" s="125">
        <v>307378890.99999994</v>
      </c>
      <c r="K130" s="125">
        <v>329072769.79000008</v>
      </c>
      <c r="L130" s="125">
        <v>273202957.90999991</v>
      </c>
      <c r="M130" s="125">
        <v>274063265.59000003</v>
      </c>
      <c r="N130" s="125">
        <v>372702094.63999999</v>
      </c>
      <c r="O130" s="125">
        <v>323107421.72000003</v>
      </c>
      <c r="P130" s="125">
        <v>499301371.25000012</v>
      </c>
      <c r="Q130" s="125">
        <f t="shared" si="1"/>
        <v>3756067500.8699994</v>
      </c>
      <c r="R130" s="3"/>
      <c r="S130" s="3"/>
      <c r="T130" s="3"/>
      <c r="U130" s="3"/>
      <c r="V130" s="3"/>
      <c r="W130" s="118"/>
      <c r="X130" s="118"/>
      <c r="Y130" s="118"/>
      <c r="Z130" s="118"/>
      <c r="AA130" s="118"/>
      <c r="AB130" s="118"/>
      <c r="AC130" s="118"/>
    </row>
    <row r="131" spans="2:29" x14ac:dyDescent="0.25">
      <c r="B131" s="151" t="s">
        <v>921</v>
      </c>
      <c r="C131" s="125">
        <v>0</v>
      </c>
      <c r="D131" s="125">
        <v>38740628.140000001</v>
      </c>
      <c r="E131" s="125"/>
      <c r="F131" s="125"/>
      <c r="G131" s="125">
        <v>0</v>
      </c>
      <c r="H131" s="125"/>
      <c r="I131" s="125">
        <v>238511.88</v>
      </c>
      <c r="J131" s="125">
        <v>653374.11</v>
      </c>
      <c r="K131" s="125">
        <v>845909.49000000011</v>
      </c>
      <c r="L131" s="125">
        <v>4336718.7200000007</v>
      </c>
      <c r="M131" s="125">
        <v>1193359.22</v>
      </c>
      <c r="N131" s="125">
        <v>4447234.09</v>
      </c>
      <c r="O131" s="125">
        <v>6434853.8799999999</v>
      </c>
      <c r="P131" s="125">
        <v>10564272.65</v>
      </c>
      <c r="Q131" s="125">
        <f t="shared" si="1"/>
        <v>28714234.039999999</v>
      </c>
      <c r="R131" s="3"/>
      <c r="S131" s="3"/>
      <c r="T131" s="3"/>
      <c r="U131" s="3"/>
      <c r="V131" s="3"/>
      <c r="W131" s="118"/>
      <c r="X131" s="118"/>
      <c r="Y131" s="118"/>
      <c r="Z131" s="118"/>
      <c r="AA131" s="118"/>
      <c r="AB131" s="118"/>
      <c r="AC131" s="118"/>
    </row>
    <row r="132" spans="2:29" s="67" customFormat="1" x14ac:dyDescent="0.25">
      <c r="B132" s="150" t="s">
        <v>421</v>
      </c>
      <c r="C132" s="134">
        <v>7351000</v>
      </c>
      <c r="D132" s="134">
        <v>16889033</v>
      </c>
      <c r="E132" s="134">
        <v>0</v>
      </c>
      <c r="F132" s="134">
        <v>1818.18</v>
      </c>
      <c r="G132" s="134">
        <v>2001818.18</v>
      </c>
      <c r="H132" s="134">
        <v>101002.18</v>
      </c>
      <c r="I132" s="134">
        <v>18810.18</v>
      </c>
      <c r="J132" s="134">
        <v>111322.18</v>
      </c>
      <c r="K132" s="134">
        <v>4292944.37</v>
      </c>
      <c r="L132" s="134">
        <v>604857.18000000005</v>
      </c>
      <c r="M132" s="134">
        <v>3627018.18</v>
      </c>
      <c r="N132" s="134">
        <v>1853214.15</v>
      </c>
      <c r="O132" s="134">
        <v>4822404.72</v>
      </c>
      <c r="P132" s="134">
        <v>3157138.2</v>
      </c>
      <c r="Q132" s="134">
        <f t="shared" si="1"/>
        <v>20592347.699999999</v>
      </c>
      <c r="R132" s="140"/>
      <c r="S132" s="3"/>
      <c r="T132" s="140"/>
      <c r="U132" s="140"/>
      <c r="V132" s="140"/>
      <c r="W132" s="141"/>
      <c r="X132" s="141"/>
      <c r="Y132" s="141"/>
      <c r="Z132" s="141"/>
      <c r="AA132" s="141"/>
      <c r="AB132" s="141"/>
      <c r="AC132" s="141"/>
    </row>
    <row r="133" spans="2:29" x14ac:dyDescent="0.25">
      <c r="B133" s="151" t="s">
        <v>422</v>
      </c>
      <c r="C133" s="125">
        <v>1776000</v>
      </c>
      <c r="D133" s="125">
        <v>675610</v>
      </c>
      <c r="E133" s="125">
        <v>0</v>
      </c>
      <c r="F133" s="125">
        <v>1818.18</v>
      </c>
      <c r="G133" s="125">
        <v>1818.18</v>
      </c>
      <c r="H133" s="125">
        <v>1818.18</v>
      </c>
      <c r="I133" s="125">
        <v>1818.18</v>
      </c>
      <c r="J133" s="125">
        <v>1818.18</v>
      </c>
      <c r="K133" s="125">
        <v>541818.18000000005</v>
      </c>
      <c r="L133" s="125">
        <v>1818.18</v>
      </c>
      <c r="M133" s="125">
        <v>1818.18</v>
      </c>
      <c r="N133" s="125">
        <v>986818.18</v>
      </c>
      <c r="O133" s="125">
        <v>1818.18</v>
      </c>
      <c r="P133" s="125">
        <v>1818.2</v>
      </c>
      <c r="Q133" s="125">
        <f t="shared" si="1"/>
        <v>1545000.0000000002</v>
      </c>
      <c r="R133" s="3"/>
      <c r="S133" s="3"/>
      <c r="T133" s="3"/>
      <c r="U133" s="3"/>
      <c r="V133" s="3"/>
      <c r="W133" s="118"/>
      <c r="X133" s="118"/>
      <c r="Y133" s="118"/>
      <c r="Z133" s="118"/>
      <c r="AA133" s="118"/>
      <c r="AB133" s="118"/>
      <c r="AC133" s="118"/>
    </row>
    <row r="134" spans="2:29" x14ac:dyDescent="0.25">
      <c r="B134" s="151" t="s">
        <v>423</v>
      </c>
      <c r="C134" s="125">
        <v>5575000</v>
      </c>
      <c r="D134" s="125">
        <v>16213423</v>
      </c>
      <c r="E134" s="125">
        <v>0</v>
      </c>
      <c r="F134" s="125"/>
      <c r="G134" s="125">
        <v>2000000</v>
      </c>
      <c r="H134" s="125">
        <v>99184</v>
      </c>
      <c r="I134" s="125">
        <v>16992</v>
      </c>
      <c r="J134" s="125">
        <v>109504</v>
      </c>
      <c r="K134" s="125">
        <v>3751126.19</v>
      </c>
      <c r="L134" s="125">
        <v>603039</v>
      </c>
      <c r="M134" s="125">
        <v>3625200</v>
      </c>
      <c r="N134" s="125">
        <v>866395.97</v>
      </c>
      <c r="O134" s="125">
        <v>4820586.54</v>
      </c>
      <c r="P134" s="125">
        <v>3155320</v>
      </c>
      <c r="Q134" s="125">
        <f t="shared" si="1"/>
        <v>19047347.700000003</v>
      </c>
      <c r="R134" s="3"/>
      <c r="S134" s="3"/>
      <c r="T134" s="3"/>
      <c r="U134" s="3"/>
      <c r="V134" s="3"/>
      <c r="W134" s="118"/>
      <c r="X134" s="118"/>
      <c r="Y134" s="118"/>
      <c r="Z134" s="118"/>
      <c r="AA134" s="118"/>
      <c r="AB134" s="118"/>
      <c r="AC134" s="118"/>
    </row>
    <row r="135" spans="2:29" s="67" customFormat="1" x14ac:dyDescent="0.25">
      <c r="B135" s="150" t="s">
        <v>424</v>
      </c>
      <c r="C135" s="134">
        <v>416716559</v>
      </c>
      <c r="D135" s="134">
        <v>161852325.87</v>
      </c>
      <c r="E135" s="134">
        <v>2479520.9900000002</v>
      </c>
      <c r="F135" s="134">
        <v>5823855.0800000001</v>
      </c>
      <c r="G135" s="134">
        <v>7384158.3600000013</v>
      </c>
      <c r="H135" s="134">
        <v>6789231.0800000001</v>
      </c>
      <c r="I135" s="134">
        <v>8137524.0300000012</v>
      </c>
      <c r="J135" s="134">
        <v>22396200.469999999</v>
      </c>
      <c r="K135" s="134">
        <v>7760587.4800000004</v>
      </c>
      <c r="L135" s="134">
        <v>20141748.600000001</v>
      </c>
      <c r="M135" s="134">
        <v>22581867.069999997</v>
      </c>
      <c r="N135" s="134">
        <v>8626567.9400000013</v>
      </c>
      <c r="O135" s="134">
        <v>14799021.880000001</v>
      </c>
      <c r="P135" s="134">
        <v>29345485.219999999</v>
      </c>
      <c r="Q135" s="134">
        <f t="shared" si="1"/>
        <v>156265768.19999999</v>
      </c>
      <c r="R135" s="140"/>
      <c r="S135" s="3"/>
      <c r="T135" s="140"/>
      <c r="U135" s="140"/>
      <c r="V135" s="140"/>
      <c r="W135" s="141"/>
      <c r="X135" s="141"/>
      <c r="Y135" s="141"/>
      <c r="Z135" s="141"/>
      <c r="AA135" s="141"/>
      <c r="AB135" s="141"/>
      <c r="AC135" s="141"/>
    </row>
    <row r="136" spans="2:29" x14ac:dyDescent="0.25">
      <c r="B136" s="151" t="s">
        <v>425</v>
      </c>
      <c r="C136" s="125">
        <v>1550146</v>
      </c>
      <c r="D136" s="125">
        <v>658423</v>
      </c>
      <c r="E136" s="125">
        <v>8333.33</v>
      </c>
      <c r="F136" s="125">
        <v>12878.779999999999</v>
      </c>
      <c r="G136" s="125">
        <v>492548.78</v>
      </c>
      <c r="H136" s="125">
        <v>12878.779999999999</v>
      </c>
      <c r="I136" s="125">
        <v>12878.779999999999</v>
      </c>
      <c r="J136" s="125">
        <v>12878.779999999999</v>
      </c>
      <c r="K136" s="125">
        <v>40118.379999999997</v>
      </c>
      <c r="L136" s="125">
        <v>12878.779999999999</v>
      </c>
      <c r="M136" s="125">
        <v>12878.779999999999</v>
      </c>
      <c r="N136" s="125">
        <v>12878.779999999999</v>
      </c>
      <c r="O136" s="125">
        <v>12878.779999999999</v>
      </c>
      <c r="P136" s="125">
        <v>18356.29</v>
      </c>
      <c r="Q136" s="125">
        <f t="shared" si="1"/>
        <v>662387.02000000025</v>
      </c>
      <c r="R136" s="3"/>
      <c r="S136" s="3"/>
      <c r="T136" s="3"/>
      <c r="U136" s="3"/>
      <c r="V136" s="3"/>
      <c r="W136" s="118"/>
      <c r="X136" s="118"/>
      <c r="Y136" s="118"/>
      <c r="Z136" s="118"/>
      <c r="AA136" s="118"/>
      <c r="AB136" s="118"/>
      <c r="AC136" s="118"/>
    </row>
    <row r="137" spans="2:29" x14ac:dyDescent="0.25">
      <c r="B137" s="151" t="s">
        <v>426</v>
      </c>
      <c r="C137" s="125">
        <v>40462936</v>
      </c>
      <c r="D137" s="125">
        <v>56005816.200000003</v>
      </c>
      <c r="E137" s="125">
        <v>1292586.67</v>
      </c>
      <c r="F137" s="125">
        <v>2673203.17</v>
      </c>
      <c r="G137" s="125">
        <v>4022261.24</v>
      </c>
      <c r="H137" s="125">
        <v>1888953.11</v>
      </c>
      <c r="I137" s="125">
        <v>2381134.8600000003</v>
      </c>
      <c r="J137" s="125">
        <v>9600300.9399999995</v>
      </c>
      <c r="K137" s="125">
        <v>3056863.16</v>
      </c>
      <c r="L137" s="125">
        <v>1663720.24</v>
      </c>
      <c r="M137" s="125">
        <v>15996513.109999999</v>
      </c>
      <c r="N137" s="125">
        <v>2046701.43</v>
      </c>
      <c r="O137" s="125">
        <v>3089934.1300000004</v>
      </c>
      <c r="P137" s="125">
        <v>9289583.4299999997</v>
      </c>
      <c r="Q137" s="125">
        <f t="shared" si="1"/>
        <v>57001755.490000002</v>
      </c>
      <c r="R137" s="3"/>
      <c r="S137" s="3"/>
      <c r="T137" s="3"/>
      <c r="U137" s="3"/>
      <c r="V137" s="3"/>
      <c r="W137" s="118"/>
      <c r="X137" s="118"/>
      <c r="Y137" s="118"/>
      <c r="Z137" s="118"/>
      <c r="AA137" s="118"/>
      <c r="AB137" s="118"/>
      <c r="AC137" s="118"/>
    </row>
    <row r="138" spans="2:29" x14ac:dyDescent="0.25">
      <c r="B138" s="151" t="s">
        <v>427</v>
      </c>
      <c r="C138" s="125">
        <v>47311430</v>
      </c>
      <c r="D138" s="125">
        <v>10327670.500000002</v>
      </c>
      <c r="E138" s="125">
        <v>83333</v>
      </c>
      <c r="F138" s="125">
        <v>333316</v>
      </c>
      <c r="G138" s="125">
        <v>393801.45</v>
      </c>
      <c r="H138" s="125">
        <v>105873.36</v>
      </c>
      <c r="I138" s="125">
        <v>273918.44</v>
      </c>
      <c r="J138" s="125">
        <v>332968.18</v>
      </c>
      <c r="K138" s="125">
        <v>1544817.99</v>
      </c>
      <c r="L138" s="125">
        <v>1196646.97</v>
      </c>
      <c r="M138" s="125">
        <v>888398.48</v>
      </c>
      <c r="N138" s="125">
        <v>1225391.1500000001</v>
      </c>
      <c r="O138" s="125">
        <v>1089344</v>
      </c>
      <c r="P138" s="125">
        <v>1047919.31</v>
      </c>
      <c r="Q138" s="125">
        <f t="shared" si="1"/>
        <v>8515728.3300000001</v>
      </c>
      <c r="R138" s="3"/>
      <c r="S138" s="3"/>
      <c r="T138" s="3"/>
      <c r="U138" s="3"/>
      <c r="V138" s="3"/>
      <c r="W138" s="118"/>
      <c r="X138" s="118"/>
      <c r="Y138" s="118"/>
      <c r="Z138" s="118"/>
      <c r="AA138" s="118"/>
      <c r="AB138" s="118"/>
      <c r="AC138" s="118"/>
    </row>
    <row r="139" spans="2:29" x14ac:dyDescent="0.25">
      <c r="B139" s="151" t="s">
        <v>428</v>
      </c>
      <c r="C139" s="125">
        <v>327174783</v>
      </c>
      <c r="D139" s="125">
        <v>94827376.170000002</v>
      </c>
      <c r="E139" s="125">
        <v>1095267.99</v>
      </c>
      <c r="F139" s="125">
        <v>2804457.1300000004</v>
      </c>
      <c r="G139" s="125">
        <v>2475546.8900000006</v>
      </c>
      <c r="H139" s="125">
        <v>4781525.83</v>
      </c>
      <c r="I139" s="125">
        <v>5436551.9500000011</v>
      </c>
      <c r="J139" s="125">
        <v>12450052.570000002</v>
      </c>
      <c r="K139" s="125">
        <v>3118787.95</v>
      </c>
      <c r="L139" s="125">
        <v>17268502.609999999</v>
      </c>
      <c r="M139" s="125">
        <v>5684076.7000000002</v>
      </c>
      <c r="N139" s="125">
        <v>5341596.580000001</v>
      </c>
      <c r="O139" s="125">
        <v>10606864.970000001</v>
      </c>
      <c r="P139" s="125">
        <v>18989626.189999998</v>
      </c>
      <c r="Q139" s="125">
        <f t="shared" si="1"/>
        <v>90052857.359999999</v>
      </c>
      <c r="R139" s="3"/>
      <c r="S139" s="3"/>
      <c r="T139" s="3"/>
      <c r="U139" s="3"/>
      <c r="V139" s="3"/>
      <c r="W139" s="118"/>
      <c r="X139" s="118"/>
      <c r="Y139" s="118"/>
      <c r="Z139" s="118"/>
      <c r="AA139" s="118"/>
      <c r="AB139" s="118"/>
      <c r="AC139" s="118"/>
    </row>
    <row r="140" spans="2:29" x14ac:dyDescent="0.25">
      <c r="B140" s="151" t="s">
        <v>429</v>
      </c>
      <c r="C140" s="125">
        <v>217264</v>
      </c>
      <c r="D140" s="125">
        <v>33040</v>
      </c>
      <c r="E140" s="125">
        <v>0</v>
      </c>
      <c r="F140" s="125"/>
      <c r="G140" s="125"/>
      <c r="H140" s="125"/>
      <c r="I140" s="125">
        <v>33040</v>
      </c>
      <c r="J140" s="125"/>
      <c r="K140" s="125"/>
      <c r="L140" s="125"/>
      <c r="M140" s="125"/>
      <c r="N140" s="125"/>
      <c r="O140" s="125">
        <v>0</v>
      </c>
      <c r="P140" s="125">
        <v>0</v>
      </c>
      <c r="Q140" s="125">
        <f t="shared" ref="Q140:Q204" si="2">E140+F140+G140+H140+I140+J140+K140+L140+M140+O140+N140+P140</f>
        <v>33040</v>
      </c>
      <c r="R140" s="3"/>
      <c r="S140" s="3"/>
      <c r="T140" s="3"/>
      <c r="U140" s="3"/>
      <c r="V140" s="3"/>
      <c r="W140" s="118"/>
      <c r="X140" s="118"/>
      <c r="Y140" s="118"/>
      <c r="Z140" s="118"/>
      <c r="AA140" s="118"/>
      <c r="AB140" s="118"/>
      <c r="AC140" s="118"/>
    </row>
    <row r="141" spans="2:29" s="67" customFormat="1" x14ac:dyDescent="0.25">
      <c r="B141" s="150" t="s">
        <v>430</v>
      </c>
      <c r="C141" s="134">
        <v>297051998</v>
      </c>
      <c r="D141" s="134">
        <v>413264696.72000003</v>
      </c>
      <c r="E141" s="134">
        <v>6192599.1799999997</v>
      </c>
      <c r="F141" s="134">
        <v>6810757.1699999999</v>
      </c>
      <c r="G141" s="134">
        <v>13157259.500000002</v>
      </c>
      <c r="H141" s="134">
        <v>10521817.789999999</v>
      </c>
      <c r="I141" s="134">
        <v>18700383.720000003</v>
      </c>
      <c r="J141" s="134">
        <v>22873620.909999996</v>
      </c>
      <c r="K141" s="134">
        <v>17166803.090000004</v>
      </c>
      <c r="L141" s="134">
        <v>11131619.869999999</v>
      </c>
      <c r="M141" s="134">
        <v>26601336.780000005</v>
      </c>
      <c r="N141" s="134">
        <v>33911041.609999999</v>
      </c>
      <c r="O141" s="134">
        <v>36424539.07</v>
      </c>
      <c r="P141" s="134">
        <v>157446439.29999998</v>
      </c>
      <c r="Q141" s="134">
        <f t="shared" si="2"/>
        <v>360938217.99000001</v>
      </c>
      <c r="R141" s="140"/>
      <c r="S141" s="3"/>
      <c r="T141" s="140"/>
      <c r="U141" s="140"/>
      <c r="V141" s="140"/>
      <c r="W141" s="141"/>
      <c r="X141" s="141"/>
      <c r="Y141" s="141"/>
      <c r="Z141" s="141"/>
      <c r="AA141" s="141"/>
      <c r="AB141" s="141"/>
      <c r="AC141" s="141"/>
    </row>
    <row r="142" spans="2:29" x14ac:dyDescent="0.25">
      <c r="B142" s="151" t="s">
        <v>431</v>
      </c>
      <c r="C142" s="125">
        <v>297051998</v>
      </c>
      <c r="D142" s="125">
        <v>413264696.72000003</v>
      </c>
      <c r="E142" s="125">
        <v>6192599.1799999997</v>
      </c>
      <c r="F142" s="125">
        <v>6810757.1699999999</v>
      </c>
      <c r="G142" s="125">
        <v>13157259.500000002</v>
      </c>
      <c r="H142" s="125">
        <v>10521817.789999999</v>
      </c>
      <c r="I142" s="125">
        <v>18700383.720000003</v>
      </c>
      <c r="J142" s="125">
        <v>22873620.909999996</v>
      </c>
      <c r="K142" s="125">
        <v>17166803.090000004</v>
      </c>
      <c r="L142" s="125">
        <v>11131619.869999999</v>
      </c>
      <c r="M142" s="125">
        <v>26601336.780000005</v>
      </c>
      <c r="N142" s="125">
        <v>33911041.609999999</v>
      </c>
      <c r="O142" s="125">
        <v>36424539.07</v>
      </c>
      <c r="P142" s="125">
        <v>157446439.29999998</v>
      </c>
      <c r="Q142" s="125">
        <f t="shared" si="2"/>
        <v>360938217.99000001</v>
      </c>
      <c r="R142" s="3"/>
      <c r="S142" s="3"/>
      <c r="T142" s="3"/>
      <c r="U142" s="3"/>
      <c r="V142" s="3"/>
      <c r="W142" s="118"/>
      <c r="X142" s="118"/>
      <c r="Y142" s="118"/>
      <c r="Z142" s="118"/>
      <c r="AA142" s="118"/>
      <c r="AB142" s="118"/>
      <c r="AC142" s="118"/>
    </row>
    <row r="143" spans="2:29" s="67" customFormat="1" x14ac:dyDescent="0.25">
      <c r="B143" s="150" t="s">
        <v>432</v>
      </c>
      <c r="C143" s="134">
        <v>158290000</v>
      </c>
      <c r="D143" s="134">
        <v>113128999.68000001</v>
      </c>
      <c r="E143" s="134">
        <v>0</v>
      </c>
      <c r="F143" s="134">
        <v>25478670</v>
      </c>
      <c r="G143" s="134">
        <v>25974994.039999999</v>
      </c>
      <c r="H143" s="134">
        <v>51975</v>
      </c>
      <c r="I143" s="134">
        <v>8538535</v>
      </c>
      <c r="J143" s="134">
        <v>8721993.6099999994</v>
      </c>
      <c r="K143" s="134">
        <v>17405582</v>
      </c>
      <c r="L143" s="134">
        <v>8702791</v>
      </c>
      <c r="M143" s="134">
        <v>153400</v>
      </c>
      <c r="N143" s="134">
        <v>10978775</v>
      </c>
      <c r="O143" s="134">
        <v>9662658</v>
      </c>
      <c r="P143" s="134">
        <v>19126580.600000001</v>
      </c>
      <c r="Q143" s="134">
        <f t="shared" si="2"/>
        <v>134795954.25</v>
      </c>
      <c r="R143" s="140"/>
      <c r="S143" s="3"/>
      <c r="T143" s="140"/>
      <c r="U143" s="140"/>
      <c r="V143" s="140"/>
      <c r="W143" s="141"/>
      <c r="X143" s="141"/>
      <c r="Y143" s="141"/>
      <c r="Z143" s="141"/>
      <c r="AA143" s="141"/>
      <c r="AB143" s="141"/>
      <c r="AC143" s="141"/>
    </row>
    <row r="144" spans="2:29" x14ac:dyDescent="0.25">
      <c r="B144" s="151" t="s">
        <v>433</v>
      </c>
      <c r="C144" s="125">
        <v>158290000</v>
      </c>
      <c r="D144" s="125">
        <v>113128999.68000001</v>
      </c>
      <c r="E144" s="125">
        <v>0</v>
      </c>
      <c r="F144" s="125">
        <v>25478670</v>
      </c>
      <c r="G144" s="125">
        <v>25974994.039999999</v>
      </c>
      <c r="H144" s="125">
        <v>51975</v>
      </c>
      <c r="I144" s="125">
        <v>8538535</v>
      </c>
      <c r="J144" s="125">
        <v>8721993.6099999994</v>
      </c>
      <c r="K144" s="125">
        <v>17405582</v>
      </c>
      <c r="L144" s="125">
        <v>8702791</v>
      </c>
      <c r="M144" s="125">
        <v>153400</v>
      </c>
      <c r="N144" s="125">
        <v>10978775</v>
      </c>
      <c r="O144" s="125">
        <v>9662658</v>
      </c>
      <c r="P144" s="125">
        <v>19126580.600000001</v>
      </c>
      <c r="Q144" s="125">
        <f t="shared" si="2"/>
        <v>134795954.25</v>
      </c>
      <c r="R144" s="3"/>
      <c r="S144" s="3"/>
      <c r="T144" s="3"/>
      <c r="U144" s="3"/>
      <c r="V144" s="3"/>
      <c r="W144" s="118"/>
      <c r="X144" s="118"/>
      <c r="Y144" s="118"/>
      <c r="Z144" s="118"/>
      <c r="AA144" s="118"/>
      <c r="AB144" s="118"/>
      <c r="AC144" s="118"/>
    </row>
    <row r="145" spans="2:29" s="67" customFormat="1" x14ac:dyDescent="0.25">
      <c r="B145" s="150" t="s">
        <v>434</v>
      </c>
      <c r="C145" s="134">
        <v>7625344</v>
      </c>
      <c r="D145" s="134">
        <v>6948264</v>
      </c>
      <c r="E145" s="134">
        <v>124711.11</v>
      </c>
      <c r="F145" s="134">
        <v>124711.11</v>
      </c>
      <c r="G145" s="134">
        <v>775711.11</v>
      </c>
      <c r="H145" s="134">
        <v>256711.11</v>
      </c>
      <c r="I145" s="134">
        <v>282711.11</v>
      </c>
      <c r="J145" s="134">
        <v>1358307.4100000001</v>
      </c>
      <c r="K145" s="134">
        <v>273471.11</v>
      </c>
      <c r="L145" s="134">
        <v>289971.11</v>
      </c>
      <c r="M145" s="134">
        <v>256971.09999999998</v>
      </c>
      <c r="N145" s="134">
        <v>249971.09999999998</v>
      </c>
      <c r="O145" s="134">
        <v>1035567.41</v>
      </c>
      <c r="P145" s="134">
        <v>699503.21</v>
      </c>
      <c r="Q145" s="134">
        <f t="shared" si="2"/>
        <v>5728317.9999999991</v>
      </c>
      <c r="R145" s="140"/>
      <c r="S145" s="3"/>
      <c r="T145" s="140"/>
      <c r="U145" s="140"/>
      <c r="V145" s="140"/>
      <c r="W145" s="141"/>
      <c r="X145" s="141"/>
      <c r="Y145" s="141"/>
      <c r="Z145" s="141"/>
      <c r="AA145" s="141"/>
      <c r="AB145" s="141"/>
      <c r="AC145" s="141"/>
    </row>
    <row r="146" spans="2:29" x14ac:dyDescent="0.25">
      <c r="B146" s="151" t="s">
        <v>435</v>
      </c>
      <c r="C146" s="125">
        <v>7625344</v>
      </c>
      <c r="D146" s="125">
        <v>6948264</v>
      </c>
      <c r="E146" s="125">
        <v>124711.11</v>
      </c>
      <c r="F146" s="125">
        <v>124711.11</v>
      </c>
      <c r="G146" s="125">
        <v>775711.11</v>
      </c>
      <c r="H146" s="125">
        <v>256711.11</v>
      </c>
      <c r="I146" s="125">
        <v>282711.11</v>
      </c>
      <c r="J146" s="125">
        <v>1358307.4100000001</v>
      </c>
      <c r="K146" s="125">
        <v>273471.11</v>
      </c>
      <c r="L146" s="125">
        <v>289971.11</v>
      </c>
      <c r="M146" s="125">
        <v>256971.09999999998</v>
      </c>
      <c r="N146" s="125">
        <v>249971.09999999998</v>
      </c>
      <c r="O146" s="125">
        <v>1035567.41</v>
      </c>
      <c r="P146" s="125">
        <v>699503.21</v>
      </c>
      <c r="Q146" s="125">
        <f t="shared" si="2"/>
        <v>5728317.9999999991</v>
      </c>
      <c r="R146" s="3"/>
      <c r="S146" s="3"/>
      <c r="T146" s="3"/>
      <c r="U146" s="3"/>
      <c r="V146" s="3"/>
      <c r="W146" s="118"/>
      <c r="X146" s="118"/>
      <c r="Y146" s="118"/>
      <c r="Z146" s="118"/>
      <c r="AA146" s="118"/>
      <c r="AB146" s="118"/>
      <c r="AC146" s="118"/>
    </row>
    <row r="147" spans="2:29" s="67" customFormat="1" x14ac:dyDescent="0.25">
      <c r="B147" s="150" t="s">
        <v>436</v>
      </c>
      <c r="C147" s="134">
        <v>61010504</v>
      </c>
      <c r="D147" s="134">
        <v>21733372.199999988</v>
      </c>
      <c r="E147" s="134">
        <v>0</v>
      </c>
      <c r="F147" s="134">
        <v>0</v>
      </c>
      <c r="G147" s="134">
        <v>0</v>
      </c>
      <c r="H147" s="134">
        <v>2365013.33</v>
      </c>
      <c r="I147" s="134">
        <v>365013.33</v>
      </c>
      <c r="J147" s="134">
        <v>2837013.52</v>
      </c>
      <c r="K147" s="134">
        <v>1747520</v>
      </c>
      <c r="L147" s="134">
        <v>0</v>
      </c>
      <c r="M147" s="134">
        <v>0</v>
      </c>
      <c r="N147" s="134">
        <v>0</v>
      </c>
      <c r="O147" s="134">
        <v>474778.48</v>
      </c>
      <c r="P147" s="134">
        <v>12544574.390000001</v>
      </c>
      <c r="Q147" s="134">
        <f t="shared" si="2"/>
        <v>20333913.050000001</v>
      </c>
      <c r="R147" s="140"/>
      <c r="S147" s="3"/>
      <c r="T147" s="140"/>
      <c r="U147" s="140"/>
      <c r="V147" s="140"/>
      <c r="W147" s="141"/>
      <c r="X147" s="141"/>
      <c r="Y147" s="141"/>
      <c r="Z147" s="141"/>
      <c r="AA147" s="141"/>
      <c r="AB147" s="141"/>
      <c r="AC147" s="141"/>
    </row>
    <row r="148" spans="2:29" x14ac:dyDescent="0.25">
      <c r="B148" s="151" t="s">
        <v>437</v>
      </c>
      <c r="C148" s="125">
        <v>61010504</v>
      </c>
      <c r="D148" s="125">
        <v>21733372.199999988</v>
      </c>
      <c r="E148" s="125">
        <v>0</v>
      </c>
      <c r="F148" s="125">
        <v>0</v>
      </c>
      <c r="G148" s="125">
        <v>0</v>
      </c>
      <c r="H148" s="125">
        <v>2365013.33</v>
      </c>
      <c r="I148" s="125">
        <v>365013.33</v>
      </c>
      <c r="J148" s="125">
        <v>2837013.52</v>
      </c>
      <c r="K148" s="125">
        <v>1747520</v>
      </c>
      <c r="L148" s="125">
        <v>0</v>
      </c>
      <c r="M148" s="125">
        <v>0</v>
      </c>
      <c r="N148" s="125">
        <v>0</v>
      </c>
      <c r="O148" s="125">
        <v>474778.48</v>
      </c>
      <c r="P148" s="125">
        <v>12544574.390000001</v>
      </c>
      <c r="Q148" s="125">
        <f t="shared" si="2"/>
        <v>20333913.050000001</v>
      </c>
      <c r="R148" s="3"/>
      <c r="S148" s="3"/>
      <c r="T148" s="3"/>
      <c r="U148" s="3"/>
      <c r="V148" s="3"/>
      <c r="W148" s="118"/>
      <c r="X148" s="118"/>
      <c r="Y148" s="118"/>
      <c r="Z148" s="118"/>
      <c r="AA148" s="118"/>
      <c r="AB148" s="118"/>
      <c r="AC148" s="118"/>
    </row>
    <row r="149" spans="2:29" s="67" customFormat="1" x14ac:dyDescent="0.25">
      <c r="B149" s="150" t="s">
        <v>438</v>
      </c>
      <c r="C149" s="134">
        <v>141267571</v>
      </c>
      <c r="D149" s="134">
        <v>152388552</v>
      </c>
      <c r="E149" s="134">
        <v>1314880.6299999999</v>
      </c>
      <c r="F149" s="134">
        <v>3428494.12</v>
      </c>
      <c r="G149" s="134">
        <v>5382550.2699999996</v>
      </c>
      <c r="H149" s="134">
        <v>11820287.710000001</v>
      </c>
      <c r="I149" s="134">
        <v>7501585.3199999994</v>
      </c>
      <c r="J149" s="134">
        <v>9950892.6500000004</v>
      </c>
      <c r="K149" s="134">
        <v>7845499.1200000001</v>
      </c>
      <c r="L149" s="134">
        <v>9202066.790000001</v>
      </c>
      <c r="M149" s="134">
        <v>9977557.3800000008</v>
      </c>
      <c r="N149" s="134">
        <v>21410834.050000001</v>
      </c>
      <c r="O149" s="134">
        <v>23776466.220000003</v>
      </c>
      <c r="P149" s="134">
        <v>25865764.390000001</v>
      </c>
      <c r="Q149" s="134">
        <f t="shared" si="2"/>
        <v>137476878.65000001</v>
      </c>
      <c r="R149" s="140"/>
      <c r="S149" s="3"/>
      <c r="T149" s="140"/>
      <c r="U149" s="140"/>
      <c r="V149" s="140"/>
      <c r="W149" s="141"/>
      <c r="X149" s="141"/>
      <c r="Y149" s="141"/>
      <c r="Z149" s="141"/>
      <c r="AA149" s="141"/>
      <c r="AB149" s="141"/>
      <c r="AC149" s="141"/>
    </row>
    <row r="150" spans="2:29" x14ac:dyDescent="0.25">
      <c r="B150" s="151" t="s">
        <v>439</v>
      </c>
      <c r="C150" s="125">
        <v>141267571</v>
      </c>
      <c r="D150" s="125">
        <v>152388552</v>
      </c>
      <c r="E150" s="125">
        <v>1314880.6299999999</v>
      </c>
      <c r="F150" s="125">
        <v>3428494.12</v>
      </c>
      <c r="G150" s="125">
        <v>5382550.2699999996</v>
      </c>
      <c r="H150" s="125">
        <v>11820287.710000001</v>
      </c>
      <c r="I150" s="125">
        <v>7501585.3199999994</v>
      </c>
      <c r="J150" s="125">
        <v>9950892.6500000004</v>
      </c>
      <c r="K150" s="125">
        <v>7845499.1200000001</v>
      </c>
      <c r="L150" s="125">
        <v>9202066.790000001</v>
      </c>
      <c r="M150" s="125">
        <v>9977557.3800000008</v>
      </c>
      <c r="N150" s="125">
        <v>21410834.050000001</v>
      </c>
      <c r="O150" s="125">
        <v>23776466.220000003</v>
      </c>
      <c r="P150" s="125">
        <v>25865764.390000001</v>
      </c>
      <c r="Q150" s="125">
        <f t="shared" si="2"/>
        <v>137476878.65000001</v>
      </c>
      <c r="R150" s="3"/>
      <c r="S150" s="3"/>
      <c r="T150" s="3"/>
      <c r="U150" s="3"/>
      <c r="V150" s="3"/>
      <c r="W150" s="118"/>
      <c r="X150" s="118"/>
      <c r="Y150" s="118"/>
      <c r="Z150" s="118"/>
      <c r="AA150" s="118"/>
      <c r="AB150" s="118"/>
      <c r="AC150" s="118"/>
    </row>
    <row r="151" spans="2:29" s="67" customFormat="1" x14ac:dyDescent="0.25">
      <c r="B151" s="150" t="s">
        <v>440</v>
      </c>
      <c r="C151" s="134">
        <v>1548019864</v>
      </c>
      <c r="D151" s="134">
        <v>1852260777.6800003</v>
      </c>
      <c r="E151" s="134">
        <v>17139106.580000002</v>
      </c>
      <c r="F151" s="134">
        <v>36853300.750000007</v>
      </c>
      <c r="G151" s="134">
        <v>204000289.28000003</v>
      </c>
      <c r="H151" s="134">
        <v>351512411.38000005</v>
      </c>
      <c r="I151" s="134">
        <v>39459268.81000001</v>
      </c>
      <c r="J151" s="134">
        <v>149298723.31999996</v>
      </c>
      <c r="K151" s="134">
        <v>141826542.03999999</v>
      </c>
      <c r="L151" s="134">
        <v>67642216.450000003</v>
      </c>
      <c r="M151" s="134">
        <v>80881836.229999989</v>
      </c>
      <c r="N151" s="134">
        <v>48822632.57</v>
      </c>
      <c r="O151" s="134">
        <v>138191044.64999998</v>
      </c>
      <c r="P151" s="134">
        <v>354573016.74000001</v>
      </c>
      <c r="Q151" s="134">
        <f t="shared" si="2"/>
        <v>1630200388.8000002</v>
      </c>
      <c r="R151" s="140"/>
      <c r="S151" s="3"/>
      <c r="T151" s="140"/>
      <c r="U151" s="140"/>
      <c r="V151" s="140"/>
      <c r="W151" s="141"/>
      <c r="X151" s="141"/>
      <c r="Y151" s="141"/>
      <c r="Z151" s="141"/>
      <c r="AA151" s="141"/>
      <c r="AB151" s="141"/>
      <c r="AC151" s="141"/>
    </row>
    <row r="152" spans="2:29" x14ac:dyDescent="0.25">
      <c r="B152" s="151" t="s">
        <v>441</v>
      </c>
      <c r="C152" s="125">
        <v>1548019864</v>
      </c>
      <c r="D152" s="125">
        <v>1852260777.6800003</v>
      </c>
      <c r="E152" s="125">
        <v>17139106.580000002</v>
      </c>
      <c r="F152" s="125">
        <v>36853300.750000007</v>
      </c>
      <c r="G152" s="125">
        <v>204000289.28000003</v>
      </c>
      <c r="H152" s="125">
        <v>351512411.38000005</v>
      </c>
      <c r="I152" s="125">
        <v>39459268.81000001</v>
      </c>
      <c r="J152" s="125">
        <v>149298723.31999996</v>
      </c>
      <c r="K152" s="125">
        <v>141826542.03999999</v>
      </c>
      <c r="L152" s="125">
        <v>67642216.450000003</v>
      </c>
      <c r="M152" s="125">
        <v>80881836.229999989</v>
      </c>
      <c r="N152" s="125">
        <v>48822632.57</v>
      </c>
      <c r="O152" s="125">
        <v>138191044.64999998</v>
      </c>
      <c r="P152" s="125">
        <v>354573016.74000001</v>
      </c>
      <c r="Q152" s="125">
        <f t="shared" si="2"/>
        <v>1630200388.8000002</v>
      </c>
      <c r="R152" s="3"/>
      <c r="S152" s="3"/>
      <c r="T152" s="3"/>
      <c r="U152" s="3"/>
      <c r="V152" s="3"/>
      <c r="W152" s="118"/>
      <c r="X152" s="118"/>
      <c r="Y152" s="118"/>
      <c r="Z152" s="118"/>
      <c r="AA152" s="118"/>
      <c r="AB152" s="118"/>
      <c r="AC152" s="118"/>
    </row>
    <row r="153" spans="2:29" s="67" customFormat="1" x14ac:dyDescent="0.25">
      <c r="B153" s="149" t="s">
        <v>151</v>
      </c>
      <c r="C153" s="134">
        <v>4821074583</v>
      </c>
      <c r="D153" s="134">
        <v>4699711884.4599991</v>
      </c>
      <c r="E153" s="134">
        <v>209812842.58000004</v>
      </c>
      <c r="F153" s="134">
        <v>750620767.42000008</v>
      </c>
      <c r="G153" s="134">
        <v>322029449.00999999</v>
      </c>
      <c r="H153" s="134">
        <v>298702786.06999999</v>
      </c>
      <c r="I153" s="134">
        <v>444504013.94999999</v>
      </c>
      <c r="J153" s="134">
        <v>260078594.89000002</v>
      </c>
      <c r="K153" s="134">
        <v>440807928.36000001</v>
      </c>
      <c r="L153" s="134">
        <v>326835206.52999997</v>
      </c>
      <c r="M153" s="134">
        <v>301280020.01000011</v>
      </c>
      <c r="N153" s="134">
        <v>281822465.70999992</v>
      </c>
      <c r="O153" s="134">
        <v>589274926.93000007</v>
      </c>
      <c r="P153" s="134">
        <v>456368933.64000016</v>
      </c>
      <c r="Q153" s="134">
        <f t="shared" si="2"/>
        <v>4682137935.1000013</v>
      </c>
      <c r="R153" s="140"/>
      <c r="S153" s="3"/>
      <c r="T153" s="140"/>
      <c r="U153" s="140"/>
      <c r="V153" s="140"/>
      <c r="W153" s="141"/>
      <c r="X153" s="141"/>
      <c r="Y153" s="141"/>
      <c r="Z153" s="141"/>
      <c r="AA153" s="141"/>
      <c r="AB153" s="141"/>
      <c r="AC153" s="141"/>
    </row>
    <row r="154" spans="2:29" s="67" customFormat="1" x14ac:dyDescent="0.25">
      <c r="B154" s="150" t="s">
        <v>442</v>
      </c>
      <c r="C154" s="134">
        <v>394597339</v>
      </c>
      <c r="D154" s="134">
        <v>232888290.11000001</v>
      </c>
      <c r="E154" s="134">
        <v>4949384.7299999995</v>
      </c>
      <c r="F154" s="134">
        <v>6881641.7799999993</v>
      </c>
      <c r="G154" s="134">
        <v>10110550.27</v>
      </c>
      <c r="H154" s="134">
        <v>20022568.93</v>
      </c>
      <c r="I154" s="134">
        <v>3888156.09</v>
      </c>
      <c r="J154" s="134">
        <v>5171794.87</v>
      </c>
      <c r="K154" s="134">
        <v>19986346.600000001</v>
      </c>
      <c r="L154" s="134">
        <v>9953071.1300000008</v>
      </c>
      <c r="M154" s="134">
        <v>13344878.120000001</v>
      </c>
      <c r="N154" s="134">
        <v>11884947.330000002</v>
      </c>
      <c r="O154" s="134">
        <v>46742137.140000001</v>
      </c>
      <c r="P154" s="134">
        <v>5406579.7700000005</v>
      </c>
      <c r="Q154" s="134">
        <f t="shared" si="2"/>
        <v>158342056.76000002</v>
      </c>
      <c r="R154" s="140"/>
      <c r="S154" s="3"/>
      <c r="T154" s="140"/>
      <c r="U154" s="140"/>
      <c r="V154" s="140"/>
      <c r="W154" s="141"/>
      <c r="X154" s="141"/>
      <c r="Y154" s="141"/>
      <c r="Z154" s="141"/>
      <c r="AA154" s="141"/>
      <c r="AB154" s="141"/>
      <c r="AC154" s="141"/>
    </row>
    <row r="155" spans="2:29" x14ac:dyDescent="0.25">
      <c r="B155" s="151" t="s">
        <v>443</v>
      </c>
      <c r="C155" s="125">
        <v>394597339</v>
      </c>
      <c r="D155" s="125">
        <v>232888290.11000001</v>
      </c>
      <c r="E155" s="143">
        <v>4949384.7299999995</v>
      </c>
      <c r="F155" s="143">
        <v>6881641.7799999993</v>
      </c>
      <c r="G155" s="143">
        <v>10110550.27</v>
      </c>
      <c r="H155" s="143">
        <v>20022568.93</v>
      </c>
      <c r="I155" s="143">
        <v>3888156.09</v>
      </c>
      <c r="J155" s="143">
        <v>5171794.87</v>
      </c>
      <c r="K155" s="143">
        <v>19986346.600000001</v>
      </c>
      <c r="L155" s="143">
        <v>9953071.1300000008</v>
      </c>
      <c r="M155" s="143">
        <v>13344878.120000001</v>
      </c>
      <c r="N155" s="143">
        <v>11884947.330000002</v>
      </c>
      <c r="O155" s="143">
        <v>46742137.140000001</v>
      </c>
      <c r="P155" s="143">
        <v>5406579.7700000005</v>
      </c>
      <c r="Q155" s="143">
        <f t="shared" si="2"/>
        <v>158342056.76000002</v>
      </c>
      <c r="R155" s="3"/>
      <c r="S155" s="3"/>
      <c r="T155" s="3"/>
      <c r="U155" s="3"/>
      <c r="V155" s="3"/>
      <c r="W155" s="118"/>
      <c r="X155" s="118"/>
      <c r="Y155" s="118"/>
      <c r="Z155" s="118"/>
      <c r="AA155" s="118"/>
      <c r="AB155" s="118"/>
      <c r="AC155" s="118"/>
    </row>
    <row r="156" spans="2:29" s="67" customFormat="1" x14ac:dyDescent="0.25">
      <c r="B156" s="150" t="s">
        <v>444</v>
      </c>
      <c r="C156" s="134">
        <v>1332902449</v>
      </c>
      <c r="D156" s="134">
        <v>1437707817.4999995</v>
      </c>
      <c r="E156" s="134">
        <v>7634959.75</v>
      </c>
      <c r="F156" s="134">
        <v>514573827.95000005</v>
      </c>
      <c r="G156" s="134">
        <v>89624479.979999989</v>
      </c>
      <c r="H156" s="134">
        <v>51836351.870000005</v>
      </c>
      <c r="I156" s="134">
        <v>87062991.859999999</v>
      </c>
      <c r="J156" s="134">
        <v>38208032.520000011</v>
      </c>
      <c r="K156" s="134">
        <v>184868493.06999999</v>
      </c>
      <c r="L156" s="134">
        <v>86841387.520000011</v>
      </c>
      <c r="M156" s="134">
        <v>48402645.890000001</v>
      </c>
      <c r="N156" s="134">
        <v>60712471.269999988</v>
      </c>
      <c r="O156" s="134">
        <v>191171819.7400001</v>
      </c>
      <c r="P156" s="134">
        <v>137535087.32000002</v>
      </c>
      <c r="Q156" s="134">
        <f t="shared" si="2"/>
        <v>1498472548.74</v>
      </c>
      <c r="R156" s="140"/>
      <c r="S156" s="3"/>
      <c r="T156" s="140"/>
      <c r="U156" s="140"/>
      <c r="V156" s="140"/>
      <c r="W156" s="141"/>
      <c r="X156" s="141"/>
      <c r="Y156" s="141"/>
      <c r="Z156" s="141"/>
      <c r="AA156" s="141"/>
      <c r="AB156" s="141"/>
      <c r="AC156" s="141"/>
    </row>
    <row r="157" spans="2:29" x14ac:dyDescent="0.25">
      <c r="B157" s="151" t="s">
        <v>445</v>
      </c>
      <c r="C157" s="125">
        <v>1332902449</v>
      </c>
      <c r="D157" s="125">
        <v>1437707817.4999995</v>
      </c>
      <c r="E157" s="125">
        <v>7634959.75</v>
      </c>
      <c r="F157" s="125">
        <v>514573827.95000005</v>
      </c>
      <c r="G157" s="125">
        <v>89624479.979999989</v>
      </c>
      <c r="H157" s="125">
        <v>51836351.870000005</v>
      </c>
      <c r="I157" s="125">
        <v>87062991.859999999</v>
      </c>
      <c r="J157" s="125">
        <v>38208032.520000011</v>
      </c>
      <c r="K157" s="125">
        <v>184868493.06999999</v>
      </c>
      <c r="L157" s="125">
        <v>86841387.520000011</v>
      </c>
      <c r="M157" s="125">
        <v>48402645.890000001</v>
      </c>
      <c r="N157" s="125">
        <v>60712471.269999988</v>
      </c>
      <c r="O157" s="125">
        <v>191171819.7400001</v>
      </c>
      <c r="P157" s="125">
        <v>137535087.32000002</v>
      </c>
      <c r="Q157" s="125">
        <f t="shared" si="2"/>
        <v>1498472548.74</v>
      </c>
      <c r="R157" s="3"/>
      <c r="S157" s="3"/>
      <c r="T157" s="3"/>
      <c r="U157" s="3"/>
      <c r="V157" s="3"/>
      <c r="W157" s="118"/>
      <c r="X157" s="118"/>
      <c r="Y157" s="118"/>
      <c r="Z157" s="118"/>
      <c r="AA157" s="118"/>
      <c r="AB157" s="118"/>
      <c r="AC157" s="118"/>
    </row>
    <row r="158" spans="2:29" s="67" customFormat="1" x14ac:dyDescent="0.25">
      <c r="B158" s="150" t="s">
        <v>446</v>
      </c>
      <c r="C158" s="134">
        <v>2895083893</v>
      </c>
      <c r="D158" s="134">
        <v>2854898042.6399994</v>
      </c>
      <c r="E158" s="134">
        <v>184728498.10000005</v>
      </c>
      <c r="F158" s="134">
        <v>214674230.00000006</v>
      </c>
      <c r="G158" s="134">
        <v>209790343.56</v>
      </c>
      <c r="H158" s="134">
        <v>208092664.69000003</v>
      </c>
      <c r="I158" s="134">
        <v>341052866</v>
      </c>
      <c r="J158" s="134">
        <v>204198767.5</v>
      </c>
      <c r="K158" s="134">
        <v>208560320.06</v>
      </c>
      <c r="L158" s="134">
        <v>217526972.87999994</v>
      </c>
      <c r="M158" s="134">
        <v>227014357.00000012</v>
      </c>
      <c r="N158" s="134">
        <v>195863874.08999997</v>
      </c>
      <c r="O158" s="134">
        <v>338857970.04999995</v>
      </c>
      <c r="P158" s="134">
        <v>300921683.20000011</v>
      </c>
      <c r="Q158" s="134">
        <f t="shared" si="2"/>
        <v>2851282547.1300006</v>
      </c>
      <c r="R158" s="140"/>
      <c r="S158" s="3"/>
      <c r="T158" s="140"/>
      <c r="U158" s="140"/>
      <c r="V158" s="140"/>
      <c r="W158" s="141"/>
      <c r="X158" s="141"/>
      <c r="Y158" s="141"/>
      <c r="Z158" s="141"/>
      <c r="AA158" s="141"/>
      <c r="AB158" s="141"/>
      <c r="AC158" s="141"/>
    </row>
    <row r="159" spans="2:29" x14ac:dyDescent="0.25">
      <c r="B159" s="151" t="s">
        <v>447</v>
      </c>
      <c r="C159" s="125">
        <v>2895083893</v>
      </c>
      <c r="D159" s="125">
        <v>2854898042.6399994</v>
      </c>
      <c r="E159" s="125">
        <v>184728498.10000005</v>
      </c>
      <c r="F159" s="125">
        <v>214674230.00000006</v>
      </c>
      <c r="G159" s="125">
        <v>209790343.56</v>
      </c>
      <c r="H159" s="125">
        <v>208092664.69000003</v>
      </c>
      <c r="I159" s="125">
        <v>341052866</v>
      </c>
      <c r="J159" s="125">
        <v>204198767.5</v>
      </c>
      <c r="K159" s="125">
        <v>208560320.06</v>
      </c>
      <c r="L159" s="125">
        <v>217526972.87999994</v>
      </c>
      <c r="M159" s="125">
        <v>227014357.00000012</v>
      </c>
      <c r="N159" s="125">
        <v>195863874.08999997</v>
      </c>
      <c r="O159" s="125">
        <v>338857970.04999995</v>
      </c>
      <c r="P159" s="125">
        <v>300921683.20000011</v>
      </c>
      <c r="Q159" s="125">
        <f t="shared" si="2"/>
        <v>2851282547.1300006</v>
      </c>
      <c r="R159" s="3"/>
      <c r="S159" s="3"/>
      <c r="T159" s="3"/>
      <c r="U159" s="3"/>
      <c r="V159" s="3"/>
      <c r="W159" s="118"/>
      <c r="X159" s="118"/>
      <c r="Y159" s="118"/>
      <c r="Z159" s="118"/>
      <c r="AA159" s="118"/>
      <c r="AB159" s="118"/>
      <c r="AC159" s="118"/>
    </row>
    <row r="160" spans="2:29" s="67" customFormat="1" x14ac:dyDescent="0.25">
      <c r="B160" s="150" t="s">
        <v>448</v>
      </c>
      <c r="C160" s="134">
        <v>150000000</v>
      </c>
      <c r="D160" s="134">
        <v>150000000</v>
      </c>
      <c r="E160" s="134">
        <v>12500000</v>
      </c>
      <c r="F160" s="134">
        <v>12500000</v>
      </c>
      <c r="G160" s="134">
        <v>12500000</v>
      </c>
      <c r="H160" s="134">
        <v>12500000</v>
      </c>
      <c r="I160" s="134">
        <v>12500000</v>
      </c>
      <c r="J160" s="134">
        <v>12500000</v>
      </c>
      <c r="K160" s="134">
        <v>12500000</v>
      </c>
      <c r="L160" s="134">
        <v>12500000</v>
      </c>
      <c r="M160" s="134">
        <v>12500000</v>
      </c>
      <c r="N160" s="134">
        <v>12500000</v>
      </c>
      <c r="O160" s="134">
        <v>12500000</v>
      </c>
      <c r="P160" s="134">
        <v>12500000</v>
      </c>
      <c r="Q160" s="134">
        <f t="shared" si="2"/>
        <v>150000000</v>
      </c>
      <c r="R160" s="140"/>
      <c r="S160" s="3"/>
      <c r="T160" s="140"/>
      <c r="U160" s="140"/>
      <c r="V160" s="140"/>
      <c r="W160" s="141"/>
      <c r="X160" s="141"/>
      <c r="Y160" s="141"/>
      <c r="Z160" s="141"/>
      <c r="AA160" s="141"/>
      <c r="AB160" s="141"/>
      <c r="AC160" s="141"/>
    </row>
    <row r="161" spans="2:29" x14ac:dyDescent="0.25">
      <c r="B161" s="151" t="s">
        <v>449</v>
      </c>
      <c r="C161" s="125">
        <v>150000000</v>
      </c>
      <c r="D161" s="125">
        <v>150000000</v>
      </c>
      <c r="E161" s="125">
        <v>12500000</v>
      </c>
      <c r="F161" s="125">
        <v>12500000</v>
      </c>
      <c r="G161" s="125">
        <v>12500000</v>
      </c>
      <c r="H161" s="125">
        <v>12500000</v>
      </c>
      <c r="I161" s="125">
        <v>12500000</v>
      </c>
      <c r="J161" s="125">
        <v>12500000</v>
      </c>
      <c r="K161" s="125">
        <v>12500000</v>
      </c>
      <c r="L161" s="125">
        <v>12500000</v>
      </c>
      <c r="M161" s="125">
        <v>12500000</v>
      </c>
      <c r="N161" s="125">
        <v>12500000</v>
      </c>
      <c r="O161" s="125">
        <v>12500000</v>
      </c>
      <c r="P161" s="125">
        <v>12500000</v>
      </c>
      <c r="Q161" s="125">
        <f t="shared" si="2"/>
        <v>150000000</v>
      </c>
      <c r="R161" s="3"/>
      <c r="S161" s="3"/>
      <c r="T161" s="3"/>
      <c r="U161" s="3"/>
      <c r="V161" s="3"/>
      <c r="W161" s="118"/>
      <c r="X161" s="118"/>
      <c r="Y161" s="118"/>
      <c r="Z161" s="118"/>
      <c r="AA161" s="118"/>
      <c r="AB161" s="118"/>
      <c r="AC161" s="118"/>
    </row>
    <row r="162" spans="2:29" s="67" customFormat="1" x14ac:dyDescent="0.25">
      <c r="B162" s="150" t="s">
        <v>450</v>
      </c>
      <c r="C162" s="134">
        <v>300000</v>
      </c>
      <c r="D162" s="134">
        <v>310000</v>
      </c>
      <c r="E162" s="134">
        <v>0</v>
      </c>
      <c r="F162" s="134"/>
      <c r="G162" s="134">
        <v>0</v>
      </c>
      <c r="H162" s="134">
        <v>0</v>
      </c>
      <c r="I162" s="134">
        <v>0</v>
      </c>
      <c r="J162" s="134"/>
      <c r="K162" s="134"/>
      <c r="L162" s="134"/>
      <c r="M162" s="134"/>
      <c r="N162" s="134"/>
      <c r="O162" s="134"/>
      <c r="P162" s="134"/>
      <c r="Q162" s="134">
        <f t="shared" si="2"/>
        <v>0</v>
      </c>
      <c r="R162" s="140"/>
      <c r="S162" s="3"/>
      <c r="T162" s="140"/>
      <c r="U162" s="140"/>
      <c r="V162" s="140"/>
      <c r="W162" s="141"/>
      <c r="X162" s="141"/>
      <c r="Y162" s="141"/>
      <c r="Z162" s="141"/>
      <c r="AA162" s="141"/>
      <c r="AB162" s="141"/>
      <c r="AC162" s="141"/>
    </row>
    <row r="163" spans="2:29" x14ac:dyDescent="0.25">
      <c r="B163" s="151" t="s">
        <v>451</v>
      </c>
      <c r="C163" s="125">
        <v>300000</v>
      </c>
      <c r="D163" s="125">
        <v>310000</v>
      </c>
      <c r="E163" s="125">
        <v>0</v>
      </c>
      <c r="F163" s="125"/>
      <c r="G163" s="125">
        <v>0</v>
      </c>
      <c r="H163" s="125">
        <v>0</v>
      </c>
      <c r="I163" s="125">
        <v>0</v>
      </c>
      <c r="J163" s="125"/>
      <c r="K163" s="125"/>
      <c r="L163" s="125"/>
      <c r="M163" s="125"/>
      <c r="N163" s="125"/>
      <c r="O163" s="125"/>
      <c r="P163" s="125"/>
      <c r="Q163" s="125">
        <f t="shared" si="2"/>
        <v>0</v>
      </c>
      <c r="R163" s="3"/>
      <c r="S163" s="3"/>
      <c r="T163" s="3"/>
      <c r="U163" s="3"/>
      <c r="V163" s="3"/>
      <c r="W163" s="118"/>
      <c r="X163" s="118"/>
      <c r="Y163" s="118"/>
      <c r="Z163" s="118"/>
      <c r="AA163" s="118"/>
      <c r="AB163" s="118"/>
      <c r="AC163" s="118"/>
    </row>
    <row r="164" spans="2:29" x14ac:dyDescent="0.25">
      <c r="B164" s="150" t="s">
        <v>922</v>
      </c>
      <c r="C164" s="125">
        <v>0</v>
      </c>
      <c r="D164" s="125">
        <v>10000</v>
      </c>
      <c r="E164" s="125"/>
      <c r="F164" s="125"/>
      <c r="G164" s="125"/>
      <c r="H164" s="125">
        <v>0</v>
      </c>
      <c r="I164" s="125"/>
      <c r="J164" s="125"/>
      <c r="K164" s="125"/>
      <c r="L164" s="125"/>
      <c r="M164" s="125"/>
      <c r="N164" s="125"/>
      <c r="O164" s="125"/>
      <c r="P164" s="125">
        <v>0</v>
      </c>
      <c r="Q164" s="125">
        <f t="shared" si="2"/>
        <v>0</v>
      </c>
      <c r="R164" s="3"/>
      <c r="S164" s="3"/>
      <c r="T164" s="3"/>
      <c r="U164" s="3"/>
      <c r="V164" s="3"/>
      <c r="W164" s="118"/>
      <c r="X164" s="118"/>
      <c r="Y164" s="118"/>
      <c r="Z164" s="118"/>
      <c r="AA164" s="118"/>
      <c r="AB164" s="118"/>
      <c r="AC164" s="118"/>
    </row>
    <row r="165" spans="2:29" x14ac:dyDescent="0.25">
      <c r="B165" s="151" t="s">
        <v>923</v>
      </c>
      <c r="C165" s="125">
        <v>0</v>
      </c>
      <c r="D165" s="125">
        <v>10000</v>
      </c>
      <c r="E165" s="125"/>
      <c r="F165" s="125"/>
      <c r="G165" s="125"/>
      <c r="H165" s="125">
        <v>0</v>
      </c>
      <c r="I165" s="125"/>
      <c r="J165" s="125"/>
      <c r="K165" s="125"/>
      <c r="L165" s="125"/>
      <c r="M165" s="125"/>
      <c r="N165" s="125"/>
      <c r="O165" s="125"/>
      <c r="P165" s="125">
        <v>0</v>
      </c>
      <c r="Q165" s="125">
        <f t="shared" si="2"/>
        <v>0</v>
      </c>
      <c r="R165" s="3"/>
      <c r="S165" s="3"/>
      <c r="T165" s="3"/>
      <c r="U165" s="3"/>
      <c r="V165" s="3"/>
      <c r="W165" s="118"/>
      <c r="X165" s="118"/>
      <c r="Y165" s="118"/>
      <c r="Z165" s="118"/>
      <c r="AA165" s="118"/>
      <c r="AB165" s="118"/>
      <c r="AC165" s="118"/>
    </row>
    <row r="166" spans="2:29" s="67" customFormat="1" x14ac:dyDescent="0.25">
      <c r="B166" s="150" t="s">
        <v>452</v>
      </c>
      <c r="C166" s="134">
        <v>300000</v>
      </c>
      <c r="D166" s="134">
        <v>0</v>
      </c>
      <c r="E166" s="134">
        <v>0</v>
      </c>
      <c r="F166" s="134"/>
      <c r="G166" s="134"/>
      <c r="H166" s="134">
        <v>0</v>
      </c>
      <c r="I166" s="134"/>
      <c r="J166" s="134"/>
      <c r="K166" s="134"/>
      <c r="L166" s="134"/>
      <c r="M166" s="134"/>
      <c r="N166" s="134"/>
      <c r="O166" s="134"/>
      <c r="P166" s="134">
        <v>0</v>
      </c>
      <c r="Q166" s="134">
        <f t="shared" si="2"/>
        <v>0</v>
      </c>
      <c r="R166" s="140"/>
      <c r="S166" s="3"/>
      <c r="T166" s="140"/>
      <c r="U166" s="140"/>
      <c r="V166" s="140"/>
      <c r="W166" s="141"/>
      <c r="X166" s="141"/>
      <c r="Y166" s="141"/>
      <c r="Z166" s="141"/>
      <c r="AA166" s="141"/>
      <c r="AB166" s="141"/>
      <c r="AC166" s="141"/>
    </row>
    <row r="167" spans="2:29" x14ac:dyDescent="0.25">
      <c r="B167" s="151" t="s">
        <v>453</v>
      </c>
      <c r="C167" s="125">
        <v>300000</v>
      </c>
      <c r="D167" s="125">
        <v>0</v>
      </c>
      <c r="E167" s="125">
        <v>0</v>
      </c>
      <c r="F167" s="125"/>
      <c r="G167" s="125"/>
      <c r="H167" s="125">
        <v>0</v>
      </c>
      <c r="I167" s="125"/>
      <c r="J167" s="125"/>
      <c r="K167" s="125"/>
      <c r="L167" s="125"/>
      <c r="M167" s="125"/>
      <c r="N167" s="125"/>
      <c r="O167" s="125"/>
      <c r="P167" s="125">
        <v>0</v>
      </c>
      <c r="Q167" s="125">
        <f t="shared" si="2"/>
        <v>0</v>
      </c>
      <c r="R167" s="3"/>
      <c r="S167" s="3"/>
      <c r="T167" s="3"/>
      <c r="U167" s="3"/>
      <c r="V167" s="3"/>
      <c r="W167" s="118"/>
      <c r="X167" s="118"/>
      <c r="Y167" s="118"/>
      <c r="Z167" s="118"/>
      <c r="AA167" s="118"/>
      <c r="AB167" s="118"/>
      <c r="AC167" s="118"/>
    </row>
    <row r="168" spans="2:29" s="67" customFormat="1" x14ac:dyDescent="0.25">
      <c r="B168" s="150" t="s">
        <v>454</v>
      </c>
      <c r="C168" s="134">
        <v>47890902</v>
      </c>
      <c r="D168" s="134">
        <v>23897734.209999997</v>
      </c>
      <c r="E168" s="134">
        <v>0</v>
      </c>
      <c r="F168" s="134">
        <v>1991067.69</v>
      </c>
      <c r="G168" s="134">
        <v>4075.2</v>
      </c>
      <c r="H168" s="134">
        <v>6251200.5800000001</v>
      </c>
      <c r="I168" s="134">
        <v>0</v>
      </c>
      <c r="J168" s="134">
        <v>0</v>
      </c>
      <c r="K168" s="134">
        <v>14892768.630000001</v>
      </c>
      <c r="L168" s="134">
        <v>13775</v>
      </c>
      <c r="M168" s="134">
        <v>18139</v>
      </c>
      <c r="N168" s="134">
        <v>861173.02</v>
      </c>
      <c r="O168" s="134">
        <v>3000</v>
      </c>
      <c r="P168" s="134">
        <v>5583.35</v>
      </c>
      <c r="Q168" s="134">
        <f t="shared" si="2"/>
        <v>24040782.470000003</v>
      </c>
      <c r="R168" s="140"/>
      <c r="S168" s="3"/>
      <c r="T168" s="140"/>
      <c r="U168" s="140"/>
      <c r="V168" s="140"/>
      <c r="W168" s="141"/>
      <c r="X168" s="141"/>
      <c r="Y168" s="141"/>
      <c r="Z168" s="141"/>
      <c r="AA168" s="141"/>
      <c r="AB168" s="141"/>
      <c r="AC168" s="141"/>
    </row>
    <row r="169" spans="2:29" x14ac:dyDescent="0.25">
      <c r="B169" s="151" t="s">
        <v>455</v>
      </c>
      <c r="C169" s="125">
        <v>47890902</v>
      </c>
      <c r="D169" s="125">
        <v>23897734.209999997</v>
      </c>
      <c r="E169" s="125">
        <v>0</v>
      </c>
      <c r="F169" s="125">
        <v>1991067.69</v>
      </c>
      <c r="G169" s="125">
        <v>4075.2</v>
      </c>
      <c r="H169" s="125">
        <v>6251200.5800000001</v>
      </c>
      <c r="I169" s="125">
        <v>0</v>
      </c>
      <c r="J169" s="125">
        <v>0</v>
      </c>
      <c r="K169" s="125">
        <v>14892768.630000001</v>
      </c>
      <c r="L169" s="125">
        <v>13775</v>
      </c>
      <c r="M169" s="125">
        <v>18139</v>
      </c>
      <c r="N169" s="125">
        <v>861173.02</v>
      </c>
      <c r="O169" s="125">
        <v>3000</v>
      </c>
      <c r="P169" s="125">
        <v>5583.35</v>
      </c>
      <c r="Q169" s="125">
        <f t="shared" si="2"/>
        <v>24040782.470000003</v>
      </c>
      <c r="R169" s="3"/>
      <c r="S169" s="3"/>
      <c r="T169" s="3"/>
      <c r="U169" s="3"/>
      <c r="V169" s="3"/>
      <c r="W169" s="118"/>
      <c r="X169" s="118"/>
      <c r="Y169" s="118"/>
      <c r="Z169" s="118"/>
      <c r="AA169" s="118"/>
      <c r="AB169" s="118"/>
      <c r="AC169" s="118"/>
    </row>
    <row r="170" spans="2:29" s="67" customFormat="1" x14ac:dyDescent="0.25">
      <c r="B170" s="149" t="s">
        <v>152</v>
      </c>
      <c r="C170" s="134">
        <v>4686533086</v>
      </c>
      <c r="D170" s="134">
        <v>3829040497.1300006</v>
      </c>
      <c r="E170" s="134">
        <v>31101177.719999999</v>
      </c>
      <c r="F170" s="134">
        <v>67091611.95000001</v>
      </c>
      <c r="G170" s="134">
        <v>306956694.92999995</v>
      </c>
      <c r="H170" s="134">
        <v>203731390.82000002</v>
      </c>
      <c r="I170" s="134">
        <v>153980264.51000002</v>
      </c>
      <c r="J170" s="134">
        <v>213915317.92000002</v>
      </c>
      <c r="K170" s="134">
        <v>188534457.42000002</v>
      </c>
      <c r="L170" s="134">
        <v>452602307.46000004</v>
      </c>
      <c r="M170" s="134">
        <v>231034575.70000002</v>
      </c>
      <c r="N170" s="134">
        <v>288171584.60999995</v>
      </c>
      <c r="O170" s="134">
        <v>368174327.65000004</v>
      </c>
      <c r="P170" s="134">
        <v>1071926095.6900001</v>
      </c>
      <c r="Q170" s="134">
        <f t="shared" si="2"/>
        <v>3577219806.3800001</v>
      </c>
      <c r="R170" s="140"/>
      <c r="S170" s="3"/>
      <c r="T170" s="140"/>
      <c r="U170" s="140"/>
      <c r="V170" s="140"/>
      <c r="W170" s="141"/>
      <c r="X170" s="141"/>
      <c r="Y170" s="141"/>
      <c r="Z170" s="141"/>
      <c r="AA170" s="141"/>
      <c r="AB170" s="141"/>
      <c r="AC170" s="141"/>
    </row>
    <row r="171" spans="2:29" s="67" customFormat="1" x14ac:dyDescent="0.25">
      <c r="B171" s="150" t="s">
        <v>456</v>
      </c>
      <c r="C171" s="134">
        <v>2136393441</v>
      </c>
      <c r="D171" s="134">
        <v>1481382466.4600003</v>
      </c>
      <c r="E171" s="134">
        <v>12721211.529999999</v>
      </c>
      <c r="F171" s="134">
        <v>20241832.969999999</v>
      </c>
      <c r="G171" s="134">
        <v>74443273.530000001</v>
      </c>
      <c r="H171" s="134">
        <v>52792198.769999996</v>
      </c>
      <c r="I171" s="134">
        <v>37764371.770000003</v>
      </c>
      <c r="J171" s="134">
        <v>75177957.210000023</v>
      </c>
      <c r="K171" s="134">
        <v>64817066.759999998</v>
      </c>
      <c r="L171" s="134">
        <v>144849192.68999997</v>
      </c>
      <c r="M171" s="134">
        <v>37973385.43</v>
      </c>
      <c r="N171" s="134">
        <v>81649204.109999999</v>
      </c>
      <c r="O171" s="134">
        <v>100086189.25999999</v>
      </c>
      <c r="P171" s="134">
        <v>614403276.26999998</v>
      </c>
      <c r="Q171" s="134">
        <f t="shared" si="2"/>
        <v>1316919160.3000002</v>
      </c>
      <c r="R171" s="140"/>
      <c r="S171" s="3"/>
      <c r="T171" s="140"/>
      <c r="U171" s="140"/>
      <c r="V171" s="140"/>
      <c r="W171" s="141"/>
      <c r="X171" s="141"/>
      <c r="Y171" s="141"/>
      <c r="Z171" s="141"/>
      <c r="AA171" s="141"/>
      <c r="AB171" s="141"/>
      <c r="AC171" s="141"/>
    </row>
    <row r="172" spans="2:29" x14ac:dyDescent="0.25">
      <c r="B172" s="151" t="s">
        <v>457</v>
      </c>
      <c r="C172" s="125">
        <v>1047567393</v>
      </c>
      <c r="D172" s="125">
        <v>319155820.19</v>
      </c>
      <c r="E172" s="125">
        <v>9802371.4000000004</v>
      </c>
      <c r="F172" s="125">
        <v>13347203.789999999</v>
      </c>
      <c r="G172" s="125">
        <v>24787278.389999997</v>
      </c>
      <c r="H172" s="125">
        <v>15300247.319999998</v>
      </c>
      <c r="I172" s="125">
        <v>14078462.629999999</v>
      </c>
      <c r="J172" s="125">
        <v>22717010.710000005</v>
      </c>
      <c r="K172" s="125">
        <v>30755314.140000004</v>
      </c>
      <c r="L172" s="125">
        <v>20190594.109999996</v>
      </c>
      <c r="M172" s="125">
        <v>21361268.919999998</v>
      </c>
      <c r="N172" s="125">
        <v>20159243.680000003</v>
      </c>
      <c r="O172" s="125">
        <v>26346071.920000002</v>
      </c>
      <c r="P172" s="125">
        <v>73699866.649999991</v>
      </c>
      <c r="Q172" s="125">
        <f t="shared" si="2"/>
        <v>292544933.65999997</v>
      </c>
      <c r="R172" s="3"/>
      <c r="S172" s="3"/>
      <c r="T172" s="3"/>
      <c r="U172" s="3"/>
      <c r="V172" s="3"/>
      <c r="W172" s="118"/>
      <c r="X172" s="118"/>
      <c r="Y172" s="118"/>
      <c r="Z172" s="118"/>
      <c r="AA172" s="118"/>
      <c r="AB172" s="118"/>
      <c r="AC172" s="118"/>
    </row>
    <row r="173" spans="2:29" x14ac:dyDescent="0.25">
      <c r="B173" s="151" t="s">
        <v>458</v>
      </c>
      <c r="C173" s="125">
        <v>347558897</v>
      </c>
      <c r="D173" s="125">
        <v>205377056.79000002</v>
      </c>
      <c r="E173" s="125">
        <v>2456933.6799999997</v>
      </c>
      <c r="F173" s="125">
        <v>3677563.05</v>
      </c>
      <c r="G173" s="125">
        <v>8346385.1600000011</v>
      </c>
      <c r="H173" s="125">
        <v>6215697.1600000001</v>
      </c>
      <c r="I173" s="125">
        <v>11049140.430000002</v>
      </c>
      <c r="J173" s="125">
        <v>22424395.670000002</v>
      </c>
      <c r="K173" s="125">
        <v>9992287.9500000011</v>
      </c>
      <c r="L173" s="125">
        <v>76240643.61999999</v>
      </c>
      <c r="M173" s="125">
        <v>7474998.5200000005</v>
      </c>
      <c r="N173" s="125">
        <v>29818110.329999998</v>
      </c>
      <c r="O173" s="125">
        <v>16340333.540000001</v>
      </c>
      <c r="P173" s="125">
        <v>24830193.160000004</v>
      </c>
      <c r="Q173" s="125">
        <f t="shared" si="2"/>
        <v>218866682.27000001</v>
      </c>
      <c r="R173" s="3"/>
      <c r="S173" s="3"/>
      <c r="T173" s="3"/>
      <c r="U173" s="3"/>
      <c r="V173" s="3"/>
      <c r="W173" s="118"/>
      <c r="X173" s="118"/>
      <c r="Y173" s="118"/>
      <c r="Z173" s="118"/>
      <c r="AA173" s="118"/>
      <c r="AB173" s="118"/>
      <c r="AC173" s="118"/>
    </row>
    <row r="174" spans="2:29" x14ac:dyDescent="0.25">
      <c r="B174" s="151" t="s">
        <v>459</v>
      </c>
      <c r="C174" s="125">
        <v>61306205</v>
      </c>
      <c r="D174" s="125">
        <v>14621660.100000001</v>
      </c>
      <c r="E174" s="125">
        <v>0</v>
      </c>
      <c r="F174" s="125">
        <v>188609.57</v>
      </c>
      <c r="G174" s="125">
        <v>214260.91</v>
      </c>
      <c r="H174" s="125">
        <v>131969.57</v>
      </c>
      <c r="I174" s="125">
        <v>59090.91</v>
      </c>
      <c r="J174" s="125">
        <v>223914.24000000002</v>
      </c>
      <c r="K174" s="125">
        <v>95530.240000000005</v>
      </c>
      <c r="L174" s="125">
        <v>269309.77</v>
      </c>
      <c r="M174" s="125">
        <v>368820.52</v>
      </c>
      <c r="N174" s="125">
        <v>2576485.64</v>
      </c>
      <c r="O174" s="125">
        <v>495146.93000000005</v>
      </c>
      <c r="P174" s="125">
        <v>285069.46000000002</v>
      </c>
      <c r="Q174" s="125">
        <f t="shared" si="2"/>
        <v>4908207.7600000007</v>
      </c>
      <c r="R174" s="3"/>
      <c r="S174" s="3"/>
      <c r="T174" s="3"/>
      <c r="U174" s="3"/>
      <c r="V174" s="3"/>
      <c r="W174" s="118"/>
      <c r="X174" s="118"/>
      <c r="Y174" s="118"/>
      <c r="Z174" s="118"/>
      <c r="AA174" s="118"/>
      <c r="AB174" s="118"/>
      <c r="AC174" s="118"/>
    </row>
    <row r="175" spans="2:29" x14ac:dyDescent="0.25">
      <c r="B175" s="151" t="s">
        <v>460</v>
      </c>
      <c r="C175" s="125">
        <v>384661778</v>
      </c>
      <c r="D175" s="125">
        <v>304083553.85999995</v>
      </c>
      <c r="E175" s="125">
        <v>233333.33</v>
      </c>
      <c r="F175" s="125">
        <v>1624842.52</v>
      </c>
      <c r="G175" s="125">
        <v>25349337.460000001</v>
      </c>
      <c r="H175" s="125">
        <v>15948652.4</v>
      </c>
      <c r="I175" s="125">
        <v>1696441.8699999999</v>
      </c>
      <c r="J175" s="125">
        <v>23042236.079999998</v>
      </c>
      <c r="K175" s="125">
        <v>1155621.4000000001</v>
      </c>
      <c r="L175" s="125">
        <v>22639346.59</v>
      </c>
      <c r="M175" s="125">
        <v>590984.36</v>
      </c>
      <c r="N175" s="125">
        <v>18591994.649999999</v>
      </c>
      <c r="O175" s="125">
        <v>22599574.16</v>
      </c>
      <c r="P175" s="125">
        <v>43484458.609999999</v>
      </c>
      <c r="Q175" s="125">
        <f t="shared" si="2"/>
        <v>176956823.43000001</v>
      </c>
      <c r="R175" s="3"/>
      <c r="S175" s="3"/>
      <c r="T175" s="3"/>
      <c r="U175" s="3"/>
      <c r="V175" s="3"/>
      <c r="W175" s="118"/>
      <c r="X175" s="118"/>
      <c r="Y175" s="118"/>
      <c r="Z175" s="118"/>
      <c r="AA175" s="118"/>
      <c r="AB175" s="118"/>
      <c r="AC175" s="118"/>
    </row>
    <row r="176" spans="2:29" x14ac:dyDescent="0.25">
      <c r="B176" s="151" t="s">
        <v>461</v>
      </c>
      <c r="C176" s="125">
        <v>450000</v>
      </c>
      <c r="D176" s="125">
        <v>398873108.48000002</v>
      </c>
      <c r="E176" s="125">
        <v>0</v>
      </c>
      <c r="F176" s="125">
        <v>0</v>
      </c>
      <c r="G176" s="125"/>
      <c r="H176" s="125"/>
      <c r="I176" s="125"/>
      <c r="J176" s="125"/>
      <c r="K176" s="125"/>
      <c r="L176" s="125"/>
      <c r="M176" s="125"/>
      <c r="N176" s="125">
        <v>0</v>
      </c>
      <c r="O176" s="125">
        <v>0</v>
      </c>
      <c r="P176" s="125">
        <v>394642901.25</v>
      </c>
      <c r="Q176" s="125">
        <f t="shared" si="2"/>
        <v>394642901.25</v>
      </c>
      <c r="R176" s="3"/>
      <c r="S176" s="3"/>
      <c r="T176" s="3"/>
      <c r="U176" s="3"/>
      <c r="V176" s="3"/>
      <c r="W176" s="118"/>
      <c r="X176" s="118"/>
      <c r="Y176" s="118"/>
      <c r="Z176" s="118"/>
      <c r="AA176" s="118"/>
      <c r="AB176" s="118"/>
      <c r="AC176" s="118"/>
    </row>
    <row r="177" spans="2:29" x14ac:dyDescent="0.25">
      <c r="B177" s="151" t="s">
        <v>462</v>
      </c>
      <c r="C177" s="125">
        <v>245603134</v>
      </c>
      <c r="D177" s="125">
        <v>183602107.40000001</v>
      </c>
      <c r="E177" s="125">
        <v>70833</v>
      </c>
      <c r="F177" s="125">
        <v>1141646.58</v>
      </c>
      <c r="G177" s="125">
        <v>15271072.650000002</v>
      </c>
      <c r="H177" s="125">
        <v>14680537.270000001</v>
      </c>
      <c r="I177" s="125">
        <v>8194628.4199999999</v>
      </c>
      <c r="J177" s="125">
        <v>6461904.1200000001</v>
      </c>
      <c r="K177" s="125">
        <v>22228241.989999998</v>
      </c>
      <c r="L177" s="125">
        <v>24222027.559999999</v>
      </c>
      <c r="M177" s="125">
        <v>7868130.2600000007</v>
      </c>
      <c r="N177" s="125">
        <v>7197432.4900000002</v>
      </c>
      <c r="O177" s="125">
        <v>22643776.470000003</v>
      </c>
      <c r="P177" s="125">
        <v>59320577.319999993</v>
      </c>
      <c r="Q177" s="125">
        <f t="shared" si="2"/>
        <v>189300808.13</v>
      </c>
      <c r="R177" s="3"/>
      <c r="S177" s="3"/>
      <c r="T177" s="3"/>
      <c r="U177" s="3"/>
      <c r="V177" s="3"/>
      <c r="W177" s="118"/>
      <c r="X177" s="118"/>
      <c r="Y177" s="118"/>
      <c r="Z177" s="118"/>
      <c r="AA177" s="118"/>
      <c r="AB177" s="118"/>
      <c r="AC177" s="118"/>
    </row>
    <row r="178" spans="2:29" x14ac:dyDescent="0.25">
      <c r="B178" s="151" t="s">
        <v>463</v>
      </c>
      <c r="C178" s="125">
        <v>36521723</v>
      </c>
      <c r="D178" s="125">
        <v>54891073.460000001</v>
      </c>
      <c r="E178" s="125">
        <v>157740.12</v>
      </c>
      <c r="F178" s="125">
        <v>261967.46000000002</v>
      </c>
      <c r="G178" s="125">
        <v>474938.95999999996</v>
      </c>
      <c r="H178" s="125">
        <v>515095.05</v>
      </c>
      <c r="I178" s="125">
        <v>2686607.51</v>
      </c>
      <c r="J178" s="125">
        <v>286896.15999999997</v>
      </c>
      <c r="K178" s="125">
        <v>436671.04</v>
      </c>
      <c r="L178" s="125">
        <v>1284835.0299999998</v>
      </c>
      <c r="M178" s="125">
        <v>306207.76</v>
      </c>
      <c r="N178" s="125">
        <v>3192896.69</v>
      </c>
      <c r="O178" s="125">
        <v>11626258.240000002</v>
      </c>
      <c r="P178" s="125">
        <v>18129251.809999999</v>
      </c>
      <c r="Q178" s="125">
        <f t="shared" si="2"/>
        <v>39359365.829999998</v>
      </c>
      <c r="R178" s="3"/>
      <c r="S178" s="3"/>
      <c r="T178" s="3"/>
      <c r="U178" s="3"/>
      <c r="V178" s="3"/>
      <c r="W178" s="118"/>
      <c r="X178" s="118"/>
      <c r="Y178" s="118"/>
      <c r="Z178" s="118"/>
      <c r="AA178" s="118"/>
      <c r="AB178" s="118"/>
      <c r="AC178" s="118"/>
    </row>
    <row r="179" spans="2:29" x14ac:dyDescent="0.25">
      <c r="B179" s="151" t="s">
        <v>464</v>
      </c>
      <c r="C179" s="125">
        <v>12724311</v>
      </c>
      <c r="D179" s="125">
        <v>778086.1800000004</v>
      </c>
      <c r="E179" s="125">
        <v>0</v>
      </c>
      <c r="F179" s="125">
        <v>0</v>
      </c>
      <c r="G179" s="125">
        <v>0</v>
      </c>
      <c r="H179" s="125">
        <v>0</v>
      </c>
      <c r="I179" s="125">
        <v>0</v>
      </c>
      <c r="J179" s="125">
        <v>21600.23</v>
      </c>
      <c r="K179" s="125">
        <v>153400</v>
      </c>
      <c r="L179" s="125">
        <v>2436.0100000000002</v>
      </c>
      <c r="M179" s="125">
        <v>2975.09</v>
      </c>
      <c r="N179" s="125">
        <v>113040.63</v>
      </c>
      <c r="O179" s="125">
        <v>35028</v>
      </c>
      <c r="P179" s="125">
        <v>10958.01</v>
      </c>
      <c r="Q179" s="125">
        <f t="shared" si="2"/>
        <v>339437.97000000003</v>
      </c>
      <c r="R179" s="3"/>
      <c r="S179" s="3"/>
      <c r="T179" s="3"/>
      <c r="U179" s="3"/>
      <c r="V179" s="3"/>
      <c r="W179" s="118"/>
      <c r="X179" s="118"/>
      <c r="Y179" s="118"/>
      <c r="Z179" s="118"/>
      <c r="AA179" s="118"/>
      <c r="AB179" s="118"/>
      <c r="AC179" s="118"/>
    </row>
    <row r="180" spans="2:29" s="67" customFormat="1" x14ac:dyDescent="0.25">
      <c r="B180" s="150" t="s">
        <v>465</v>
      </c>
      <c r="C180" s="134">
        <v>2542574645</v>
      </c>
      <c r="D180" s="134">
        <v>2344333678.2500005</v>
      </c>
      <c r="E180" s="134">
        <v>18338300.189999998</v>
      </c>
      <c r="F180" s="134">
        <v>46808112.980000004</v>
      </c>
      <c r="G180" s="134">
        <v>232171755.39999998</v>
      </c>
      <c r="H180" s="134">
        <v>150897526.05000001</v>
      </c>
      <c r="I180" s="134">
        <v>116174226.74000001</v>
      </c>
      <c r="J180" s="134">
        <v>137468494.70999998</v>
      </c>
      <c r="K180" s="134">
        <v>123675724.66</v>
      </c>
      <c r="L180" s="134">
        <v>307571448.76999998</v>
      </c>
      <c r="M180" s="134">
        <v>192879522.27000001</v>
      </c>
      <c r="N180" s="134">
        <v>206340714.49999997</v>
      </c>
      <c r="O180" s="134">
        <v>267906472.39000002</v>
      </c>
      <c r="P180" s="134">
        <v>457334030.38999999</v>
      </c>
      <c r="Q180" s="134">
        <f t="shared" si="2"/>
        <v>2257566329.0500002</v>
      </c>
      <c r="R180" s="140"/>
      <c r="S180" s="3"/>
      <c r="T180" s="140"/>
      <c r="U180" s="140"/>
      <c r="V180" s="140"/>
      <c r="W180" s="141"/>
      <c r="X180" s="141"/>
      <c r="Y180" s="141"/>
      <c r="Z180" s="141"/>
      <c r="AA180" s="141"/>
      <c r="AB180" s="141"/>
      <c r="AC180" s="141"/>
    </row>
    <row r="181" spans="2:29" x14ac:dyDescent="0.25">
      <c r="B181" s="151" t="s">
        <v>466</v>
      </c>
      <c r="C181" s="125">
        <v>309127782</v>
      </c>
      <c r="D181" s="125">
        <v>52429932.39000003</v>
      </c>
      <c r="E181" s="125">
        <v>3050346.16</v>
      </c>
      <c r="F181" s="125">
        <v>5164417.92</v>
      </c>
      <c r="G181" s="125">
        <v>3626053.9000000004</v>
      </c>
      <c r="H181" s="125">
        <v>2959185.6799999997</v>
      </c>
      <c r="I181" s="125">
        <v>3527772.3</v>
      </c>
      <c r="J181" s="125">
        <v>2103227.96</v>
      </c>
      <c r="K181" s="125">
        <v>2898731.13</v>
      </c>
      <c r="L181" s="125">
        <v>1879484.5599999998</v>
      </c>
      <c r="M181" s="125">
        <v>3506056.1999999997</v>
      </c>
      <c r="N181" s="125">
        <v>1519923.3699999999</v>
      </c>
      <c r="O181" s="125">
        <v>2675976.88</v>
      </c>
      <c r="P181" s="125">
        <v>5765787.2400000002</v>
      </c>
      <c r="Q181" s="125">
        <f t="shared" si="2"/>
        <v>38676963.299999997</v>
      </c>
      <c r="R181" s="3"/>
      <c r="S181" s="3"/>
      <c r="T181" s="3"/>
      <c r="U181" s="3"/>
      <c r="V181" s="3"/>
      <c r="W181" s="118"/>
      <c r="X181" s="118"/>
      <c r="Y181" s="118"/>
      <c r="Z181" s="118"/>
      <c r="AA181" s="118"/>
      <c r="AB181" s="118"/>
      <c r="AC181" s="118"/>
    </row>
    <row r="182" spans="2:29" x14ac:dyDescent="0.25">
      <c r="B182" s="151" t="s">
        <v>467</v>
      </c>
      <c r="C182" s="125">
        <v>156431404</v>
      </c>
      <c r="D182" s="125">
        <v>173601112.27999997</v>
      </c>
      <c r="E182" s="125">
        <v>3128013.95</v>
      </c>
      <c r="F182" s="125">
        <v>2501089.7800000003</v>
      </c>
      <c r="G182" s="125">
        <v>5618243.3900000006</v>
      </c>
      <c r="H182" s="125">
        <v>35253802.009999998</v>
      </c>
      <c r="I182" s="125">
        <v>2272311.71</v>
      </c>
      <c r="J182" s="125">
        <v>10293260.4</v>
      </c>
      <c r="K182" s="125">
        <v>18758484.909999996</v>
      </c>
      <c r="L182" s="125">
        <v>16245909.289999999</v>
      </c>
      <c r="M182" s="125">
        <v>9586394.0700000022</v>
      </c>
      <c r="N182" s="125">
        <v>6417817.1800000006</v>
      </c>
      <c r="O182" s="125">
        <v>12856830.179999998</v>
      </c>
      <c r="P182" s="125">
        <v>27483614.880000003</v>
      </c>
      <c r="Q182" s="125">
        <f t="shared" si="2"/>
        <v>150415771.75</v>
      </c>
      <c r="R182" s="3"/>
      <c r="S182" s="3"/>
      <c r="T182" s="3"/>
      <c r="U182" s="3"/>
      <c r="V182" s="3"/>
      <c r="W182" s="118"/>
      <c r="X182" s="118"/>
      <c r="Y182" s="118"/>
      <c r="Z182" s="118"/>
      <c r="AA182" s="118"/>
      <c r="AB182" s="118"/>
      <c r="AC182" s="118"/>
    </row>
    <row r="183" spans="2:29" x14ac:dyDescent="0.25">
      <c r="B183" s="151" t="s">
        <v>468</v>
      </c>
      <c r="C183" s="125">
        <v>2469005</v>
      </c>
      <c r="D183" s="125">
        <v>1468549.7600000002</v>
      </c>
      <c r="E183" s="125">
        <v>0</v>
      </c>
      <c r="F183" s="125"/>
      <c r="G183" s="125">
        <v>0</v>
      </c>
      <c r="H183" s="125"/>
      <c r="I183" s="125">
        <v>578319.09</v>
      </c>
      <c r="J183" s="125">
        <v>0</v>
      </c>
      <c r="K183" s="125">
        <v>0</v>
      </c>
      <c r="L183" s="125">
        <v>0</v>
      </c>
      <c r="M183" s="125">
        <v>0</v>
      </c>
      <c r="N183" s="125">
        <v>0</v>
      </c>
      <c r="O183" s="125">
        <v>0</v>
      </c>
      <c r="P183" s="125">
        <v>674.54</v>
      </c>
      <c r="Q183" s="125">
        <f t="shared" si="2"/>
        <v>578993.63</v>
      </c>
      <c r="R183" s="3"/>
      <c r="S183" s="3"/>
      <c r="T183" s="3"/>
      <c r="U183" s="3"/>
      <c r="V183" s="3"/>
      <c r="W183" s="118"/>
      <c r="X183" s="118"/>
      <c r="Y183" s="118"/>
      <c r="Z183" s="118"/>
      <c r="AA183" s="118"/>
      <c r="AB183" s="118"/>
      <c r="AC183" s="118"/>
    </row>
    <row r="184" spans="2:29" x14ac:dyDescent="0.25">
      <c r="B184" s="151" t="s">
        <v>469</v>
      </c>
      <c r="C184" s="125">
        <v>14280766</v>
      </c>
      <c r="D184" s="125">
        <v>7571406.8099999996</v>
      </c>
      <c r="E184" s="125">
        <v>159694.11000000002</v>
      </c>
      <c r="F184" s="125">
        <v>9090.91</v>
      </c>
      <c r="G184" s="125">
        <v>248766.88999999998</v>
      </c>
      <c r="H184" s="125">
        <v>431158.00999999995</v>
      </c>
      <c r="I184" s="125">
        <v>578087.95000000007</v>
      </c>
      <c r="J184" s="125">
        <v>227335.81</v>
      </c>
      <c r="K184" s="125">
        <v>597513.65</v>
      </c>
      <c r="L184" s="125">
        <v>349078.38999999996</v>
      </c>
      <c r="M184" s="125">
        <v>584666.49</v>
      </c>
      <c r="N184" s="125">
        <v>563118.49000000011</v>
      </c>
      <c r="O184" s="125">
        <v>87888.650000000009</v>
      </c>
      <c r="P184" s="125">
        <v>1136657.21</v>
      </c>
      <c r="Q184" s="125">
        <f t="shared" si="2"/>
        <v>4973056.5600000005</v>
      </c>
      <c r="R184" s="3"/>
      <c r="S184" s="3"/>
      <c r="T184" s="3"/>
      <c r="U184" s="3"/>
      <c r="V184" s="3"/>
      <c r="W184" s="118"/>
      <c r="X184" s="118"/>
      <c r="Y184" s="118"/>
      <c r="Z184" s="118"/>
      <c r="AA184" s="118"/>
      <c r="AB184" s="118"/>
      <c r="AC184" s="118"/>
    </row>
    <row r="185" spans="2:29" x14ac:dyDescent="0.25">
      <c r="B185" s="151" t="s">
        <v>924</v>
      </c>
      <c r="C185" s="125">
        <v>67511226</v>
      </c>
      <c r="D185" s="125">
        <v>20428574.209999997</v>
      </c>
      <c r="E185" s="125">
        <v>91666.33</v>
      </c>
      <c r="F185" s="125">
        <v>108555.07</v>
      </c>
      <c r="G185" s="125">
        <v>170726.33000000002</v>
      </c>
      <c r="H185" s="125">
        <v>1044557</v>
      </c>
      <c r="I185" s="125">
        <v>91666.33</v>
      </c>
      <c r="J185" s="125">
        <v>163056.33000000002</v>
      </c>
      <c r="K185" s="125">
        <v>380924.33</v>
      </c>
      <c r="L185" s="125">
        <v>192165.03</v>
      </c>
      <c r="M185" s="125">
        <v>717940.33000000007</v>
      </c>
      <c r="N185" s="125">
        <v>28018.33</v>
      </c>
      <c r="O185" s="125">
        <v>6095941.580000001</v>
      </c>
      <c r="P185" s="125">
        <v>3364007.8300000005</v>
      </c>
      <c r="Q185" s="125">
        <f t="shared" si="2"/>
        <v>12449224.82</v>
      </c>
      <c r="R185" s="3"/>
      <c r="S185" s="3"/>
      <c r="T185" s="3"/>
      <c r="U185" s="3"/>
      <c r="V185" s="3"/>
      <c r="W185" s="118"/>
      <c r="X185" s="118"/>
      <c r="Y185" s="118"/>
      <c r="Z185" s="118"/>
      <c r="AA185" s="118"/>
      <c r="AB185" s="118"/>
      <c r="AC185" s="118"/>
    </row>
    <row r="186" spans="2:29" x14ac:dyDescent="0.25">
      <c r="B186" s="151" t="s">
        <v>471</v>
      </c>
      <c r="C186" s="125">
        <v>1654894981</v>
      </c>
      <c r="D186" s="125">
        <v>1707300128.2000003</v>
      </c>
      <c r="E186" s="125">
        <v>10370961.410000002</v>
      </c>
      <c r="F186" s="125">
        <v>35314735.820000008</v>
      </c>
      <c r="G186" s="125">
        <v>205071286.16999999</v>
      </c>
      <c r="H186" s="125">
        <v>86329562.110000014</v>
      </c>
      <c r="I186" s="125">
        <v>86828855.160000011</v>
      </c>
      <c r="J186" s="125">
        <v>97202970.87999998</v>
      </c>
      <c r="K186" s="125">
        <v>77750367.760000005</v>
      </c>
      <c r="L186" s="125">
        <v>134464252.44</v>
      </c>
      <c r="M186" s="125">
        <v>121478027.68000001</v>
      </c>
      <c r="N186" s="125">
        <v>96761897.150000006</v>
      </c>
      <c r="O186" s="125">
        <v>173728618.86000004</v>
      </c>
      <c r="P186" s="125">
        <v>208673398.40000004</v>
      </c>
      <c r="Q186" s="125">
        <f t="shared" si="2"/>
        <v>1333974933.8400002</v>
      </c>
      <c r="R186" s="3"/>
      <c r="S186" s="3"/>
      <c r="T186" s="3"/>
      <c r="U186" s="3"/>
      <c r="V186" s="3"/>
      <c r="W186" s="118"/>
      <c r="X186" s="118"/>
      <c r="Y186" s="118"/>
      <c r="Z186" s="118"/>
      <c r="AA186" s="118"/>
      <c r="AB186" s="118"/>
      <c r="AC186" s="118"/>
    </row>
    <row r="187" spans="2:29" x14ac:dyDescent="0.25">
      <c r="B187" s="151" t="s">
        <v>472</v>
      </c>
      <c r="C187" s="125">
        <v>86687582</v>
      </c>
      <c r="D187" s="125">
        <v>29404984.5</v>
      </c>
      <c r="E187" s="125">
        <v>75876.58</v>
      </c>
      <c r="F187" s="125">
        <v>332773.68</v>
      </c>
      <c r="G187" s="125">
        <v>961807.09</v>
      </c>
      <c r="H187" s="125">
        <v>1765397.83</v>
      </c>
      <c r="I187" s="125">
        <v>2115922.7800000003</v>
      </c>
      <c r="J187" s="125">
        <v>698297.64999999991</v>
      </c>
      <c r="K187" s="125">
        <v>2910763.57</v>
      </c>
      <c r="L187" s="125">
        <v>1045025.6</v>
      </c>
      <c r="M187" s="125">
        <v>1551376.3199999998</v>
      </c>
      <c r="N187" s="125">
        <v>1471184.73</v>
      </c>
      <c r="O187" s="125">
        <v>2953840.8200000003</v>
      </c>
      <c r="P187" s="125">
        <v>3289492.5500000003</v>
      </c>
      <c r="Q187" s="125">
        <f t="shared" si="2"/>
        <v>19171759.200000003</v>
      </c>
      <c r="R187" s="3"/>
      <c r="S187" s="3"/>
      <c r="T187" s="3"/>
      <c r="U187" s="3"/>
      <c r="V187" s="3"/>
      <c r="W187" s="118"/>
      <c r="X187" s="118"/>
      <c r="Y187" s="118"/>
      <c r="Z187" s="118"/>
      <c r="AA187" s="118"/>
      <c r="AB187" s="118"/>
      <c r="AC187" s="118"/>
    </row>
    <row r="188" spans="2:29" x14ac:dyDescent="0.25">
      <c r="B188" s="151" t="s">
        <v>473</v>
      </c>
      <c r="C188" s="125">
        <v>235646899</v>
      </c>
      <c r="D188" s="125">
        <v>347012645.10000002</v>
      </c>
      <c r="E188" s="125">
        <v>1461741.6500000001</v>
      </c>
      <c r="F188" s="125">
        <v>3377449.8</v>
      </c>
      <c r="G188" s="125">
        <v>15735048.75</v>
      </c>
      <c r="H188" s="125">
        <v>23113863.41</v>
      </c>
      <c r="I188" s="125">
        <v>20017377.220000003</v>
      </c>
      <c r="J188" s="125">
        <v>26780345.680000003</v>
      </c>
      <c r="K188" s="125">
        <v>20297692.41</v>
      </c>
      <c r="L188" s="125">
        <v>153395533.46000001</v>
      </c>
      <c r="M188" s="125">
        <v>55402433.180000007</v>
      </c>
      <c r="N188" s="125">
        <v>99517431.579999983</v>
      </c>
      <c r="O188" s="125">
        <v>69468449.75</v>
      </c>
      <c r="P188" s="125">
        <v>207544056.51999995</v>
      </c>
      <c r="Q188" s="125">
        <f t="shared" si="2"/>
        <v>696111423.40999997</v>
      </c>
      <c r="R188" s="3"/>
      <c r="S188" s="3"/>
      <c r="T188" s="3"/>
      <c r="U188" s="3"/>
      <c r="V188" s="3"/>
      <c r="W188" s="118"/>
      <c r="X188" s="118"/>
      <c r="Y188" s="118"/>
      <c r="Z188" s="118"/>
      <c r="AA188" s="118"/>
      <c r="AB188" s="118"/>
      <c r="AC188" s="118"/>
    </row>
    <row r="189" spans="2:29" x14ac:dyDescent="0.25">
      <c r="B189" s="151" t="s">
        <v>474</v>
      </c>
      <c r="C189" s="125">
        <v>15525000</v>
      </c>
      <c r="D189" s="125">
        <v>5116345</v>
      </c>
      <c r="E189" s="125">
        <v>0</v>
      </c>
      <c r="F189" s="125">
        <v>0</v>
      </c>
      <c r="G189" s="125">
        <v>739822.88</v>
      </c>
      <c r="H189" s="125">
        <v>0</v>
      </c>
      <c r="I189" s="125">
        <v>163914.20000000001</v>
      </c>
      <c r="J189" s="125">
        <v>0</v>
      </c>
      <c r="K189" s="125">
        <v>81246.899999999994</v>
      </c>
      <c r="L189" s="125">
        <v>0</v>
      </c>
      <c r="M189" s="125">
        <v>52628</v>
      </c>
      <c r="N189" s="125">
        <v>61323.67</v>
      </c>
      <c r="O189" s="125">
        <v>38925.67</v>
      </c>
      <c r="P189" s="125">
        <v>76341.22</v>
      </c>
      <c r="Q189" s="125">
        <f t="shared" si="2"/>
        <v>1214202.54</v>
      </c>
      <c r="R189" s="3"/>
      <c r="S189" s="3"/>
      <c r="T189" s="3"/>
      <c r="U189" s="3"/>
      <c r="V189" s="3"/>
      <c r="W189" s="118"/>
      <c r="X189" s="118"/>
      <c r="Y189" s="118"/>
      <c r="Z189" s="118"/>
      <c r="AA189" s="118"/>
      <c r="AB189" s="118"/>
      <c r="AC189" s="118"/>
    </row>
    <row r="190" spans="2:29" s="67" customFormat="1" x14ac:dyDescent="0.25">
      <c r="B190" s="150" t="s">
        <v>475</v>
      </c>
      <c r="C190" s="134">
        <v>7565000</v>
      </c>
      <c r="D190" s="134">
        <v>3324352.42</v>
      </c>
      <c r="E190" s="134">
        <v>41666</v>
      </c>
      <c r="F190" s="134">
        <v>41666</v>
      </c>
      <c r="G190" s="134">
        <v>341666</v>
      </c>
      <c r="H190" s="134">
        <v>41666</v>
      </c>
      <c r="I190" s="134">
        <v>41666</v>
      </c>
      <c r="J190" s="134">
        <v>1268866</v>
      </c>
      <c r="K190" s="134">
        <v>41666</v>
      </c>
      <c r="L190" s="134">
        <v>181666</v>
      </c>
      <c r="M190" s="134">
        <v>181668</v>
      </c>
      <c r="N190" s="134">
        <v>181666</v>
      </c>
      <c r="O190" s="134">
        <v>181666</v>
      </c>
      <c r="P190" s="134">
        <v>188789.03</v>
      </c>
      <c r="Q190" s="134">
        <f t="shared" si="2"/>
        <v>2734317.03</v>
      </c>
      <c r="R190" s="140"/>
      <c r="S190" s="3"/>
      <c r="T190" s="140"/>
      <c r="U190" s="140"/>
      <c r="V190" s="140"/>
      <c r="W190" s="141"/>
      <c r="X190" s="141"/>
      <c r="Y190" s="141"/>
      <c r="Z190" s="141"/>
      <c r="AA190" s="141"/>
      <c r="AB190" s="141"/>
      <c r="AC190" s="141"/>
    </row>
    <row r="191" spans="2:29" x14ac:dyDescent="0.25">
      <c r="B191" s="151" t="s">
        <v>476</v>
      </c>
      <c r="C191" s="125">
        <v>7565000</v>
      </c>
      <c r="D191" s="125">
        <v>3324352.42</v>
      </c>
      <c r="E191" s="125">
        <v>41666</v>
      </c>
      <c r="F191" s="125">
        <v>41666</v>
      </c>
      <c r="G191" s="125">
        <v>341666</v>
      </c>
      <c r="H191" s="125">
        <v>41666</v>
      </c>
      <c r="I191" s="125">
        <v>41666</v>
      </c>
      <c r="J191" s="125">
        <v>1268866</v>
      </c>
      <c r="K191" s="125">
        <v>41666</v>
      </c>
      <c r="L191" s="125">
        <v>181666</v>
      </c>
      <c r="M191" s="125">
        <v>181668</v>
      </c>
      <c r="N191" s="125">
        <v>181666</v>
      </c>
      <c r="O191" s="125">
        <v>181666</v>
      </c>
      <c r="P191" s="125">
        <v>188789.03</v>
      </c>
      <c r="Q191" s="125">
        <f t="shared" si="2"/>
        <v>2734317.03</v>
      </c>
      <c r="R191" s="3"/>
      <c r="S191" s="3"/>
      <c r="T191" s="3"/>
      <c r="U191" s="3"/>
      <c r="V191" s="3"/>
      <c r="W191" s="118"/>
      <c r="X191" s="118"/>
      <c r="Y191" s="118"/>
      <c r="Z191" s="118"/>
      <c r="AA191" s="118"/>
      <c r="AB191" s="118"/>
      <c r="AC191" s="118"/>
    </row>
    <row r="192" spans="2:29" s="67" customFormat="1" x14ac:dyDescent="0.25">
      <c r="B192" s="149" t="s">
        <v>153</v>
      </c>
      <c r="C192" s="134">
        <v>16547949348</v>
      </c>
      <c r="D192" s="134">
        <v>16016811346.379997</v>
      </c>
      <c r="E192" s="134">
        <v>213697914.05000001</v>
      </c>
      <c r="F192" s="134">
        <v>434589386.50999999</v>
      </c>
      <c r="G192" s="134">
        <v>709202332.74999988</v>
      </c>
      <c r="H192" s="134">
        <v>339560815.81000006</v>
      </c>
      <c r="I192" s="134">
        <v>864693110.16000021</v>
      </c>
      <c r="J192" s="134">
        <v>753653818.76999998</v>
      </c>
      <c r="K192" s="134">
        <v>783043149.33999991</v>
      </c>
      <c r="L192" s="134">
        <v>658376551.69000006</v>
      </c>
      <c r="M192" s="134">
        <v>1058620779.29</v>
      </c>
      <c r="N192" s="134">
        <v>655373114.24999988</v>
      </c>
      <c r="O192" s="134">
        <v>4999338418.0200005</v>
      </c>
      <c r="P192" s="134">
        <v>2780785703.5300002</v>
      </c>
      <c r="Q192" s="134">
        <f t="shared" si="2"/>
        <v>14250935094.17</v>
      </c>
      <c r="R192" s="140"/>
      <c r="S192" s="3"/>
      <c r="T192" s="140"/>
      <c r="U192" s="140"/>
      <c r="V192" s="140"/>
      <c r="W192" s="141"/>
      <c r="X192" s="141"/>
      <c r="Y192" s="141"/>
      <c r="Z192" s="141"/>
      <c r="AA192" s="141"/>
      <c r="AB192" s="141"/>
      <c r="AC192" s="141"/>
    </row>
    <row r="193" spans="2:29" s="67" customFormat="1" x14ac:dyDescent="0.25">
      <c r="B193" s="150" t="s">
        <v>477</v>
      </c>
      <c r="C193" s="134">
        <v>47413587</v>
      </c>
      <c r="D193" s="134">
        <v>33411863.499999996</v>
      </c>
      <c r="E193" s="134">
        <v>1185606.28</v>
      </c>
      <c r="F193" s="134">
        <v>1489789.1</v>
      </c>
      <c r="G193" s="134">
        <v>2189885.08</v>
      </c>
      <c r="H193" s="134">
        <v>1462627.55</v>
      </c>
      <c r="I193" s="134">
        <v>2452930.58</v>
      </c>
      <c r="J193" s="134">
        <v>1345220.81</v>
      </c>
      <c r="K193" s="134">
        <v>17152177.600000001</v>
      </c>
      <c r="L193" s="134">
        <v>931567.77</v>
      </c>
      <c r="M193" s="134">
        <v>1254440.3600000001</v>
      </c>
      <c r="N193" s="134">
        <v>1133621.94</v>
      </c>
      <c r="O193" s="134">
        <v>12132702.310000001</v>
      </c>
      <c r="P193" s="134">
        <v>1278608.5499999998</v>
      </c>
      <c r="Q193" s="134">
        <f t="shared" si="2"/>
        <v>44009177.929999992</v>
      </c>
      <c r="R193" s="140"/>
      <c r="S193" s="3"/>
      <c r="T193" s="140"/>
      <c r="U193" s="140"/>
      <c r="V193" s="140"/>
      <c r="W193" s="141"/>
      <c r="X193" s="141"/>
      <c r="Y193" s="141"/>
      <c r="Z193" s="141"/>
      <c r="AA193" s="141"/>
      <c r="AB193" s="141"/>
      <c r="AC193" s="141"/>
    </row>
    <row r="194" spans="2:29" x14ac:dyDescent="0.25">
      <c r="B194" s="151" t="s">
        <v>478</v>
      </c>
      <c r="C194" s="125">
        <v>47413587</v>
      </c>
      <c r="D194" s="125">
        <v>33411863.499999996</v>
      </c>
      <c r="E194" s="125">
        <v>1185606.28</v>
      </c>
      <c r="F194" s="125">
        <v>1489789.1</v>
      </c>
      <c r="G194" s="125">
        <v>2189885.08</v>
      </c>
      <c r="H194" s="125">
        <v>1462627.55</v>
      </c>
      <c r="I194" s="125">
        <v>2452930.58</v>
      </c>
      <c r="J194" s="125">
        <v>1345220.81</v>
      </c>
      <c r="K194" s="125">
        <v>17152177.600000001</v>
      </c>
      <c r="L194" s="125">
        <v>931567.77</v>
      </c>
      <c r="M194" s="125">
        <v>1254440.3600000001</v>
      </c>
      <c r="N194" s="125">
        <v>1133621.94</v>
      </c>
      <c r="O194" s="125">
        <v>12132702.310000001</v>
      </c>
      <c r="P194" s="125">
        <v>1278608.5499999998</v>
      </c>
      <c r="Q194" s="125">
        <f t="shared" si="2"/>
        <v>44009177.929999992</v>
      </c>
      <c r="R194" s="3"/>
      <c r="S194" s="3"/>
      <c r="T194" s="3"/>
      <c r="U194" s="3"/>
      <c r="V194" s="3"/>
      <c r="W194" s="118"/>
      <c r="X194" s="118"/>
      <c r="Y194" s="118"/>
      <c r="Z194" s="118"/>
      <c r="AA194" s="118"/>
      <c r="AB194" s="118"/>
      <c r="AC194" s="118"/>
    </row>
    <row r="195" spans="2:29" s="67" customFormat="1" x14ac:dyDescent="0.25">
      <c r="B195" s="150" t="s">
        <v>479</v>
      </c>
      <c r="C195" s="134">
        <v>63518819</v>
      </c>
      <c r="D195" s="134">
        <v>1868040222.6199999</v>
      </c>
      <c r="E195" s="134">
        <v>4308573.33</v>
      </c>
      <c r="F195" s="134">
        <v>4443648</v>
      </c>
      <c r="G195" s="134">
        <v>2890926.2500000005</v>
      </c>
      <c r="H195" s="134">
        <v>3158565.5300000003</v>
      </c>
      <c r="I195" s="134">
        <v>33443665.990000006</v>
      </c>
      <c r="J195" s="134">
        <v>2402268.1700000004</v>
      </c>
      <c r="K195" s="134">
        <v>4208948.0699999994</v>
      </c>
      <c r="L195" s="134">
        <v>2896338.4400000004</v>
      </c>
      <c r="M195" s="134">
        <v>4285581.7699999996</v>
      </c>
      <c r="N195" s="134">
        <v>4332423.7999999989</v>
      </c>
      <c r="O195" s="134">
        <v>1468480768.0900002</v>
      </c>
      <c r="P195" s="134">
        <v>326022078.83999997</v>
      </c>
      <c r="Q195" s="134">
        <f t="shared" si="2"/>
        <v>1860873786.28</v>
      </c>
      <c r="R195" s="140"/>
      <c r="S195" s="3"/>
      <c r="T195" s="140"/>
      <c r="U195" s="140"/>
      <c r="V195" s="140"/>
      <c r="W195" s="141"/>
      <c r="X195" s="141"/>
      <c r="Y195" s="141"/>
      <c r="Z195" s="141"/>
      <c r="AA195" s="141"/>
      <c r="AB195" s="141"/>
      <c r="AC195" s="141"/>
    </row>
    <row r="196" spans="2:29" x14ac:dyDescent="0.25">
      <c r="B196" s="151" t="s">
        <v>480</v>
      </c>
      <c r="C196" s="125">
        <v>63518819</v>
      </c>
      <c r="D196" s="125">
        <v>1868030222.6199999</v>
      </c>
      <c r="E196" s="125">
        <v>4308573.33</v>
      </c>
      <c r="F196" s="125">
        <v>4443648</v>
      </c>
      <c r="G196" s="125">
        <v>2890926.2500000005</v>
      </c>
      <c r="H196" s="125">
        <v>3158565.5300000003</v>
      </c>
      <c r="I196" s="125">
        <v>33443665.990000006</v>
      </c>
      <c r="J196" s="125">
        <v>2402268.1700000004</v>
      </c>
      <c r="K196" s="125">
        <v>4208948.0699999994</v>
      </c>
      <c r="L196" s="125">
        <v>2896338.4400000004</v>
      </c>
      <c r="M196" s="125">
        <v>4285581.7699999996</v>
      </c>
      <c r="N196" s="125">
        <v>4332423.7999999989</v>
      </c>
      <c r="O196" s="125">
        <v>1468480768.0900002</v>
      </c>
      <c r="P196" s="125">
        <v>326022078.83999997</v>
      </c>
      <c r="Q196" s="125">
        <f t="shared" si="2"/>
        <v>1860873786.28</v>
      </c>
      <c r="R196" s="3"/>
      <c r="S196" s="3"/>
      <c r="T196" s="3"/>
      <c r="U196" s="3"/>
      <c r="V196" s="3"/>
      <c r="W196" s="118"/>
      <c r="X196" s="118"/>
      <c r="Y196" s="118"/>
      <c r="Z196" s="118"/>
      <c r="AA196" s="118"/>
      <c r="AB196" s="118"/>
      <c r="AC196" s="118"/>
    </row>
    <row r="197" spans="2:29" x14ac:dyDescent="0.25">
      <c r="B197" s="151" t="s">
        <v>481</v>
      </c>
      <c r="C197" s="125">
        <v>0</v>
      </c>
      <c r="D197" s="125">
        <v>10000</v>
      </c>
      <c r="E197" s="125"/>
      <c r="F197" s="125"/>
      <c r="G197" s="125"/>
      <c r="H197" s="125"/>
      <c r="I197" s="125"/>
      <c r="J197" s="125"/>
      <c r="K197" s="125"/>
      <c r="L197" s="125"/>
      <c r="M197" s="125"/>
      <c r="N197" s="125"/>
      <c r="O197" s="125">
        <v>0</v>
      </c>
      <c r="P197" s="125">
        <v>0</v>
      </c>
      <c r="Q197" s="125">
        <f t="shared" si="2"/>
        <v>0</v>
      </c>
      <c r="R197" s="3"/>
      <c r="S197" s="3"/>
      <c r="T197" s="3"/>
      <c r="U197" s="3"/>
      <c r="V197" s="3"/>
      <c r="W197" s="118"/>
      <c r="X197" s="118"/>
      <c r="Y197" s="118"/>
      <c r="Z197" s="118"/>
      <c r="AA197" s="118"/>
      <c r="AB197" s="118"/>
      <c r="AC197" s="118"/>
    </row>
    <row r="198" spans="2:29" s="67" customFormat="1" x14ac:dyDescent="0.25">
      <c r="B198" s="150" t="s">
        <v>482</v>
      </c>
      <c r="C198" s="134">
        <v>188911615</v>
      </c>
      <c r="D198" s="134">
        <v>238586480.12999997</v>
      </c>
      <c r="E198" s="134">
        <v>41539800.689999998</v>
      </c>
      <c r="F198" s="134">
        <v>38469943.609999999</v>
      </c>
      <c r="G198" s="134">
        <v>9472275.1799999997</v>
      </c>
      <c r="H198" s="134">
        <v>8943098.6300000008</v>
      </c>
      <c r="I198" s="134">
        <v>10947726.84</v>
      </c>
      <c r="J198" s="134">
        <v>5018876.57</v>
      </c>
      <c r="K198" s="134">
        <v>25476295.609999999</v>
      </c>
      <c r="L198" s="134">
        <v>3450077.02</v>
      </c>
      <c r="M198" s="134">
        <v>23988688.960000001</v>
      </c>
      <c r="N198" s="134">
        <v>16053521.449999999</v>
      </c>
      <c r="O198" s="134">
        <v>11806684.93</v>
      </c>
      <c r="P198" s="134">
        <v>4702403.54</v>
      </c>
      <c r="Q198" s="134">
        <f t="shared" si="2"/>
        <v>199869393.03</v>
      </c>
      <c r="R198" s="140"/>
      <c r="S198" s="3"/>
      <c r="T198" s="140"/>
      <c r="U198" s="140"/>
      <c r="V198" s="140"/>
      <c r="W198" s="141"/>
      <c r="X198" s="141"/>
      <c r="Y198" s="141"/>
      <c r="Z198" s="141"/>
      <c r="AA198" s="141"/>
      <c r="AB198" s="141"/>
      <c r="AC198" s="141"/>
    </row>
    <row r="199" spans="2:29" x14ac:dyDescent="0.25">
      <c r="B199" s="151" t="s">
        <v>483</v>
      </c>
      <c r="C199" s="125">
        <v>188911615</v>
      </c>
      <c r="D199" s="125">
        <v>238586480.12999997</v>
      </c>
      <c r="E199" s="125">
        <v>41539800.689999998</v>
      </c>
      <c r="F199" s="125">
        <v>38469943.609999999</v>
      </c>
      <c r="G199" s="125">
        <v>9472275.1799999997</v>
      </c>
      <c r="H199" s="125">
        <v>8943098.6300000008</v>
      </c>
      <c r="I199" s="125">
        <v>10947726.84</v>
      </c>
      <c r="J199" s="125">
        <v>5018876.57</v>
      </c>
      <c r="K199" s="125">
        <v>25476295.609999999</v>
      </c>
      <c r="L199" s="125">
        <v>3450077.02</v>
      </c>
      <c r="M199" s="125">
        <v>23988688.960000001</v>
      </c>
      <c r="N199" s="125">
        <v>16053521.449999999</v>
      </c>
      <c r="O199" s="125">
        <v>11806684.93</v>
      </c>
      <c r="P199" s="125">
        <v>4702403.54</v>
      </c>
      <c r="Q199" s="125">
        <f t="shared" si="2"/>
        <v>199869393.03</v>
      </c>
      <c r="R199" s="3"/>
      <c r="S199" s="3"/>
      <c r="T199" s="3"/>
      <c r="U199" s="3"/>
      <c r="V199" s="3"/>
      <c r="W199" s="118"/>
      <c r="X199" s="118"/>
      <c r="Y199" s="118"/>
      <c r="Z199" s="118"/>
      <c r="AA199" s="118"/>
      <c r="AB199" s="118"/>
      <c r="AC199" s="118"/>
    </row>
    <row r="200" spans="2:29" s="67" customFormat="1" x14ac:dyDescent="0.25">
      <c r="B200" s="150" t="s">
        <v>484</v>
      </c>
      <c r="C200" s="134">
        <v>26922131</v>
      </c>
      <c r="D200" s="134">
        <v>30549973.240000002</v>
      </c>
      <c r="E200" s="134">
        <v>872800</v>
      </c>
      <c r="F200" s="134">
        <v>5361518.1099999994</v>
      </c>
      <c r="G200" s="134">
        <v>3196474.77</v>
      </c>
      <c r="H200" s="134">
        <v>1239042.25</v>
      </c>
      <c r="I200" s="134">
        <v>2425165.27</v>
      </c>
      <c r="J200" s="134">
        <v>2526679.5499999998</v>
      </c>
      <c r="K200" s="134">
        <v>2477255.54</v>
      </c>
      <c r="L200" s="134">
        <v>5077823.08</v>
      </c>
      <c r="M200" s="134">
        <v>2887191.88</v>
      </c>
      <c r="N200" s="134">
        <v>4358043.24</v>
      </c>
      <c r="O200" s="134">
        <v>3581109.25</v>
      </c>
      <c r="P200" s="134">
        <v>3267169.2199999997</v>
      </c>
      <c r="Q200" s="134">
        <f t="shared" si="2"/>
        <v>37270272.159999996</v>
      </c>
      <c r="R200" s="140"/>
      <c r="S200" s="3"/>
      <c r="T200" s="140"/>
      <c r="U200" s="140"/>
      <c r="V200" s="140"/>
      <c r="W200" s="141"/>
      <c r="X200" s="141"/>
      <c r="Y200" s="141"/>
      <c r="Z200" s="141"/>
      <c r="AA200" s="141"/>
      <c r="AB200" s="141"/>
      <c r="AC200" s="141"/>
    </row>
    <row r="201" spans="2:29" x14ac:dyDescent="0.25">
      <c r="B201" s="151" t="s">
        <v>485</v>
      </c>
      <c r="C201" s="125">
        <v>26922131</v>
      </c>
      <c r="D201" s="125">
        <v>30549973.240000002</v>
      </c>
      <c r="E201" s="125">
        <v>872800</v>
      </c>
      <c r="F201" s="125">
        <v>5361518.1099999994</v>
      </c>
      <c r="G201" s="125">
        <v>3196474.77</v>
      </c>
      <c r="H201" s="125">
        <v>1239042.25</v>
      </c>
      <c r="I201" s="125">
        <v>2425165.27</v>
      </c>
      <c r="J201" s="125">
        <v>2526679.5499999998</v>
      </c>
      <c r="K201" s="125">
        <v>2477255.54</v>
      </c>
      <c r="L201" s="125">
        <v>5077823.08</v>
      </c>
      <c r="M201" s="125">
        <v>2887191.88</v>
      </c>
      <c r="N201" s="125">
        <v>4358043.24</v>
      </c>
      <c r="O201" s="125">
        <v>3581109.25</v>
      </c>
      <c r="P201" s="125">
        <v>3267169.2199999997</v>
      </c>
      <c r="Q201" s="125">
        <f t="shared" si="2"/>
        <v>37270272.159999996</v>
      </c>
      <c r="R201" s="3"/>
      <c r="S201" s="3"/>
      <c r="T201" s="3"/>
      <c r="U201" s="3"/>
      <c r="V201" s="3"/>
      <c r="W201" s="118"/>
      <c r="X201" s="118"/>
      <c r="Y201" s="118"/>
      <c r="Z201" s="118"/>
      <c r="AA201" s="118"/>
      <c r="AB201" s="118"/>
      <c r="AC201" s="118"/>
    </row>
    <row r="202" spans="2:29" s="67" customFormat="1" x14ac:dyDescent="0.25">
      <c r="B202" s="150" t="s">
        <v>486</v>
      </c>
      <c r="C202" s="134">
        <v>475411082</v>
      </c>
      <c r="D202" s="134">
        <v>261277157.29000002</v>
      </c>
      <c r="E202" s="134">
        <v>7505716.4899999993</v>
      </c>
      <c r="F202" s="134">
        <v>12709745.499999998</v>
      </c>
      <c r="G202" s="134">
        <v>22645138.760000002</v>
      </c>
      <c r="H202" s="134">
        <v>17644196.210000001</v>
      </c>
      <c r="I202" s="134">
        <v>17012711.920000002</v>
      </c>
      <c r="J202" s="134">
        <v>21830695.670000002</v>
      </c>
      <c r="K202" s="134">
        <v>20910365.700000003</v>
      </c>
      <c r="L202" s="134">
        <v>14175528.810000001</v>
      </c>
      <c r="M202" s="134">
        <v>17793117.239999998</v>
      </c>
      <c r="N202" s="134">
        <v>15614271.740000002</v>
      </c>
      <c r="O202" s="134">
        <v>17532434.080000002</v>
      </c>
      <c r="P202" s="134">
        <v>29387433.289999999</v>
      </c>
      <c r="Q202" s="134">
        <f t="shared" si="2"/>
        <v>214761355.41000003</v>
      </c>
      <c r="R202" s="140"/>
      <c r="S202" s="3"/>
      <c r="T202" s="140"/>
      <c r="U202" s="140"/>
      <c r="V202" s="140"/>
      <c r="W202" s="141"/>
      <c r="X202" s="141"/>
      <c r="Y202" s="141"/>
      <c r="Z202" s="141"/>
      <c r="AA202" s="141"/>
      <c r="AB202" s="141"/>
      <c r="AC202" s="141"/>
    </row>
    <row r="203" spans="2:29" x14ac:dyDescent="0.25">
      <c r="B203" s="151" t="s">
        <v>487</v>
      </c>
      <c r="C203" s="125">
        <v>309489546</v>
      </c>
      <c r="D203" s="125">
        <v>113453495.47</v>
      </c>
      <c r="E203" s="125">
        <v>1113959.0999999999</v>
      </c>
      <c r="F203" s="125">
        <v>2733542.1699999995</v>
      </c>
      <c r="G203" s="125">
        <v>7498371.5899999999</v>
      </c>
      <c r="H203" s="125">
        <v>5008289.4799999995</v>
      </c>
      <c r="I203" s="125">
        <v>6394445.2599999998</v>
      </c>
      <c r="J203" s="125">
        <v>11344855.66</v>
      </c>
      <c r="K203" s="125">
        <v>9035385.6899999995</v>
      </c>
      <c r="L203" s="125">
        <v>4543119.79</v>
      </c>
      <c r="M203" s="125">
        <v>7250293.2399999993</v>
      </c>
      <c r="N203" s="125">
        <v>5027981.4300000006</v>
      </c>
      <c r="O203" s="125">
        <v>5499124.5200000014</v>
      </c>
      <c r="P203" s="125">
        <v>13371840.76</v>
      </c>
      <c r="Q203" s="125">
        <f t="shared" si="2"/>
        <v>78821208.690000013</v>
      </c>
      <c r="R203" s="3"/>
      <c r="S203" s="3"/>
      <c r="T203" s="3"/>
      <c r="U203" s="3"/>
      <c r="V203" s="3"/>
      <c r="W203" s="118"/>
      <c r="X203" s="118"/>
      <c r="Y203" s="118"/>
      <c r="Z203" s="118"/>
      <c r="AA203" s="118"/>
      <c r="AB203" s="118"/>
      <c r="AC203" s="118"/>
    </row>
    <row r="204" spans="2:29" x14ac:dyDescent="0.25">
      <c r="B204" s="151" t="s">
        <v>488</v>
      </c>
      <c r="C204" s="125">
        <v>11860228</v>
      </c>
      <c r="D204" s="125">
        <v>12853762.700000001</v>
      </c>
      <c r="E204" s="125">
        <v>245966.41999999998</v>
      </c>
      <c r="F204" s="125">
        <v>333951.45000000007</v>
      </c>
      <c r="G204" s="125">
        <v>490674.76</v>
      </c>
      <c r="H204" s="125">
        <v>440450.49000000005</v>
      </c>
      <c r="I204" s="125">
        <v>560172.51</v>
      </c>
      <c r="J204" s="125">
        <v>686316.74</v>
      </c>
      <c r="K204" s="125">
        <v>1197598.8900000001</v>
      </c>
      <c r="L204" s="125">
        <v>458689.79000000004</v>
      </c>
      <c r="M204" s="125">
        <v>538585.16</v>
      </c>
      <c r="N204" s="125">
        <v>950398.09999999986</v>
      </c>
      <c r="O204" s="125">
        <v>479687.17000000004</v>
      </c>
      <c r="P204" s="125">
        <v>1193969.8800000001</v>
      </c>
      <c r="Q204" s="125">
        <f t="shared" si="2"/>
        <v>7576461.3600000003</v>
      </c>
      <c r="R204" s="3"/>
      <c r="S204" s="3"/>
      <c r="T204" s="3"/>
      <c r="U204" s="3"/>
      <c r="V204" s="3"/>
      <c r="W204" s="118"/>
      <c r="X204" s="118"/>
      <c r="Y204" s="118"/>
      <c r="Z204" s="118"/>
      <c r="AA204" s="118"/>
      <c r="AB204" s="118"/>
      <c r="AC204" s="118"/>
    </row>
    <row r="205" spans="2:29" x14ac:dyDescent="0.25">
      <c r="B205" s="151" t="s">
        <v>489</v>
      </c>
      <c r="C205" s="125">
        <v>154061308</v>
      </c>
      <c r="D205" s="125">
        <v>134969899.12</v>
      </c>
      <c r="E205" s="125">
        <v>6145790.9699999997</v>
      </c>
      <c r="F205" s="125">
        <v>9642251.879999999</v>
      </c>
      <c r="G205" s="125">
        <v>14656092.410000002</v>
      </c>
      <c r="H205" s="125">
        <v>12195456.24</v>
      </c>
      <c r="I205" s="125">
        <v>10058094.15</v>
      </c>
      <c r="J205" s="125">
        <v>9799523.2700000014</v>
      </c>
      <c r="K205" s="125">
        <v>10677381.120000001</v>
      </c>
      <c r="L205" s="125">
        <v>9173719.2300000004</v>
      </c>
      <c r="M205" s="125">
        <v>10004238.84</v>
      </c>
      <c r="N205" s="125">
        <v>9635892.2100000009</v>
      </c>
      <c r="O205" s="125">
        <v>11553622.390000001</v>
      </c>
      <c r="P205" s="125">
        <v>14821622.65</v>
      </c>
      <c r="Q205" s="125">
        <f t="shared" ref="Q205:Q268" si="3">E205+F205+G205+H205+I205+J205+K205+L205+M205+O205+N205+P205</f>
        <v>128363685.36000001</v>
      </c>
      <c r="R205" s="3"/>
      <c r="S205" s="3"/>
      <c r="T205" s="3"/>
      <c r="U205" s="3"/>
      <c r="V205" s="3"/>
      <c r="W205" s="118"/>
      <c r="X205" s="118"/>
      <c r="Y205" s="118"/>
      <c r="Z205" s="118"/>
      <c r="AA205" s="118"/>
      <c r="AB205" s="118"/>
      <c r="AC205" s="118"/>
    </row>
    <row r="206" spans="2:29" s="67" customFormat="1" x14ac:dyDescent="0.25">
      <c r="B206" s="150" t="s">
        <v>490</v>
      </c>
      <c r="C206" s="134">
        <v>2359560451</v>
      </c>
      <c r="D206" s="134">
        <v>1840730169.5700004</v>
      </c>
      <c r="E206" s="134">
        <v>77847730.489999995</v>
      </c>
      <c r="F206" s="134">
        <v>66731014.220000006</v>
      </c>
      <c r="G206" s="134">
        <v>114524918.50999998</v>
      </c>
      <c r="H206" s="134">
        <v>65635239.609999999</v>
      </c>
      <c r="I206" s="134">
        <v>106019860.21000001</v>
      </c>
      <c r="J206" s="134">
        <v>206999028.59999993</v>
      </c>
      <c r="K206" s="134">
        <v>88773589.420000002</v>
      </c>
      <c r="L206" s="134">
        <v>150181177.01999998</v>
      </c>
      <c r="M206" s="134">
        <v>178554079.87999997</v>
      </c>
      <c r="N206" s="134">
        <v>156097015.28</v>
      </c>
      <c r="O206" s="134">
        <v>176072319.43999994</v>
      </c>
      <c r="P206" s="134">
        <v>390582154.30000001</v>
      </c>
      <c r="Q206" s="134">
        <f t="shared" si="3"/>
        <v>1778018126.9799995</v>
      </c>
      <c r="R206" s="140"/>
      <c r="S206" s="3"/>
      <c r="T206" s="140"/>
      <c r="U206" s="140"/>
      <c r="V206" s="140"/>
      <c r="W206" s="141"/>
      <c r="X206" s="141"/>
      <c r="Y206" s="141"/>
      <c r="Z206" s="141"/>
      <c r="AA206" s="141"/>
      <c r="AB206" s="141"/>
      <c r="AC206" s="141"/>
    </row>
    <row r="207" spans="2:29" x14ac:dyDescent="0.25">
      <c r="B207" s="151" t="s">
        <v>491</v>
      </c>
      <c r="C207" s="125">
        <v>2149511628</v>
      </c>
      <c r="D207" s="125">
        <v>1764541513.1300004</v>
      </c>
      <c r="E207" s="125">
        <v>67570989.859999999</v>
      </c>
      <c r="F207" s="125">
        <v>60021843.960000001</v>
      </c>
      <c r="G207" s="125">
        <v>113326080.39999999</v>
      </c>
      <c r="H207" s="125">
        <v>64406240.600000001</v>
      </c>
      <c r="I207" s="125">
        <v>104797345.72000001</v>
      </c>
      <c r="J207" s="125">
        <v>205630969.33999991</v>
      </c>
      <c r="K207" s="125">
        <v>83268220.170000002</v>
      </c>
      <c r="L207" s="125">
        <v>148487815.85999998</v>
      </c>
      <c r="M207" s="125">
        <v>174348882.13</v>
      </c>
      <c r="N207" s="125">
        <v>145075379.76000002</v>
      </c>
      <c r="O207" s="125">
        <v>172759527.36999995</v>
      </c>
      <c r="P207" s="125">
        <v>380787170.59000003</v>
      </c>
      <c r="Q207" s="125">
        <f t="shared" si="3"/>
        <v>1720480465.7599998</v>
      </c>
      <c r="R207" s="3"/>
      <c r="S207" s="3"/>
      <c r="T207" s="3"/>
      <c r="U207" s="3"/>
      <c r="V207" s="3"/>
      <c r="W207" s="118"/>
      <c r="X207" s="118"/>
      <c r="Y207" s="118"/>
      <c r="Z207" s="118"/>
      <c r="AA207" s="118"/>
      <c r="AB207" s="118"/>
      <c r="AC207" s="118"/>
    </row>
    <row r="208" spans="2:29" x14ac:dyDescent="0.25">
      <c r="B208" s="151" t="s">
        <v>492</v>
      </c>
      <c r="C208" s="125">
        <v>155270180</v>
      </c>
      <c r="D208" s="125">
        <v>53739109.399999999</v>
      </c>
      <c r="E208" s="125">
        <v>10083333</v>
      </c>
      <c r="F208" s="125">
        <v>6356423.9100000001</v>
      </c>
      <c r="G208" s="125">
        <v>905983.91</v>
      </c>
      <c r="H208" s="125">
        <v>856423.91</v>
      </c>
      <c r="I208" s="125">
        <v>856423.91</v>
      </c>
      <c r="J208" s="125">
        <v>977152.8600000001</v>
      </c>
      <c r="K208" s="125">
        <v>4749428.84</v>
      </c>
      <c r="L208" s="125">
        <v>1056423.9100000001</v>
      </c>
      <c r="M208" s="125">
        <v>3466112.14</v>
      </c>
      <c r="N208" s="125">
        <v>8406423.9100000001</v>
      </c>
      <c r="O208" s="125">
        <v>1222650.9100000001</v>
      </c>
      <c r="P208" s="125">
        <v>1129264.32</v>
      </c>
      <c r="Q208" s="125">
        <f t="shared" si="3"/>
        <v>40066045.530000001</v>
      </c>
      <c r="R208" s="3"/>
      <c r="S208" s="3"/>
      <c r="T208" s="3"/>
      <c r="U208" s="3"/>
      <c r="V208" s="3"/>
      <c r="W208" s="118"/>
      <c r="X208" s="118"/>
      <c r="Y208" s="118"/>
      <c r="Z208" s="118"/>
      <c r="AA208" s="118"/>
      <c r="AB208" s="118"/>
      <c r="AC208" s="118"/>
    </row>
    <row r="209" spans="2:29" x14ac:dyDescent="0.25">
      <c r="B209" s="151" t="s">
        <v>493</v>
      </c>
      <c r="C209" s="125">
        <v>22622720</v>
      </c>
      <c r="D209" s="125">
        <v>5824820.4800000004</v>
      </c>
      <c r="E209" s="125">
        <v>145906.63</v>
      </c>
      <c r="F209" s="125">
        <v>256669.72</v>
      </c>
      <c r="G209" s="125">
        <v>196777.57</v>
      </c>
      <c r="H209" s="125">
        <v>276498.46999999997</v>
      </c>
      <c r="I209" s="125">
        <v>270013.95</v>
      </c>
      <c r="J209" s="125">
        <v>94829.77</v>
      </c>
      <c r="K209" s="125">
        <v>232663.78</v>
      </c>
      <c r="L209" s="125">
        <v>305963.62</v>
      </c>
      <c r="M209" s="125">
        <v>215646.38</v>
      </c>
      <c r="N209" s="125">
        <v>179879.16</v>
      </c>
      <c r="O209" s="125">
        <v>204395.32</v>
      </c>
      <c r="P209" s="125">
        <v>305944.65000000002</v>
      </c>
      <c r="Q209" s="125">
        <f t="shared" si="3"/>
        <v>2685189.0199999996</v>
      </c>
      <c r="R209" s="3"/>
      <c r="S209" s="3"/>
      <c r="T209" s="3"/>
      <c r="U209" s="3"/>
      <c r="V209" s="3"/>
      <c r="W209" s="118"/>
      <c r="X209" s="118"/>
      <c r="Y209" s="118"/>
      <c r="Z209" s="118"/>
      <c r="AA209" s="118"/>
      <c r="AB209" s="118"/>
      <c r="AC209" s="118"/>
    </row>
    <row r="210" spans="2:29" x14ac:dyDescent="0.25">
      <c r="B210" s="151" t="s">
        <v>494</v>
      </c>
      <c r="C210" s="125">
        <v>32155923</v>
      </c>
      <c r="D210" s="125">
        <v>16624726.560000002</v>
      </c>
      <c r="E210" s="125">
        <v>47501</v>
      </c>
      <c r="F210" s="125">
        <v>96076.63</v>
      </c>
      <c r="G210" s="125">
        <v>96076.63</v>
      </c>
      <c r="H210" s="125">
        <v>96076.63</v>
      </c>
      <c r="I210" s="125">
        <v>96076.63</v>
      </c>
      <c r="J210" s="125">
        <v>296076.63</v>
      </c>
      <c r="K210" s="125">
        <v>523276.63</v>
      </c>
      <c r="L210" s="125">
        <v>330973.63</v>
      </c>
      <c r="M210" s="125">
        <v>523439.23</v>
      </c>
      <c r="N210" s="125">
        <v>2435332.4499999997</v>
      </c>
      <c r="O210" s="125">
        <v>1885745.8399999999</v>
      </c>
      <c r="P210" s="125">
        <v>8359774.7400000002</v>
      </c>
      <c r="Q210" s="125">
        <f t="shared" si="3"/>
        <v>14786426.67</v>
      </c>
      <c r="R210" s="3"/>
      <c r="S210" s="3"/>
      <c r="T210" s="3"/>
      <c r="U210" s="3"/>
      <c r="V210" s="3"/>
      <c r="W210" s="118"/>
      <c r="X210" s="118"/>
      <c r="Y210" s="118"/>
      <c r="Z210" s="118"/>
      <c r="AA210" s="118"/>
      <c r="AB210" s="118"/>
      <c r="AC210" s="118"/>
    </row>
    <row r="211" spans="2:29" s="67" customFormat="1" x14ac:dyDescent="0.25">
      <c r="B211" s="150" t="s">
        <v>495</v>
      </c>
      <c r="C211" s="134">
        <v>12945774662</v>
      </c>
      <c r="D211" s="134">
        <v>8133372479.7899971</v>
      </c>
      <c r="E211" s="134">
        <v>75185623.389999986</v>
      </c>
      <c r="F211" s="134">
        <v>129190482</v>
      </c>
      <c r="G211" s="134">
        <v>483229123.63999993</v>
      </c>
      <c r="H211" s="134">
        <v>214197109.45000002</v>
      </c>
      <c r="I211" s="134">
        <v>646144364.51000011</v>
      </c>
      <c r="J211" s="134">
        <v>491342542.80000007</v>
      </c>
      <c r="K211" s="134">
        <v>452451177.65000004</v>
      </c>
      <c r="L211" s="134">
        <v>425463067.80000007</v>
      </c>
      <c r="M211" s="134">
        <v>765590796.0400002</v>
      </c>
      <c r="N211" s="134">
        <v>402297517.7700001</v>
      </c>
      <c r="O211" s="134">
        <v>678865085.5</v>
      </c>
      <c r="P211" s="134">
        <v>1745424462.7799997</v>
      </c>
      <c r="Q211" s="134">
        <f t="shared" si="3"/>
        <v>6509381353.3300009</v>
      </c>
      <c r="R211" s="140"/>
      <c r="S211" s="3"/>
      <c r="T211" s="140"/>
      <c r="U211" s="140"/>
      <c r="V211" s="140"/>
      <c r="W211" s="141"/>
      <c r="X211" s="141"/>
      <c r="Y211" s="141"/>
      <c r="Z211" s="141"/>
      <c r="AA211" s="141"/>
      <c r="AB211" s="141"/>
      <c r="AC211" s="141"/>
    </row>
    <row r="212" spans="2:29" x14ac:dyDescent="0.25">
      <c r="B212" s="151" t="s">
        <v>496</v>
      </c>
      <c r="C212" s="125">
        <v>1395031319</v>
      </c>
      <c r="D212" s="125">
        <v>1594890348.1099994</v>
      </c>
      <c r="E212" s="125">
        <v>299187.07</v>
      </c>
      <c r="F212" s="125">
        <v>1859704.1300000004</v>
      </c>
      <c r="G212" s="125">
        <v>192746831.35999998</v>
      </c>
      <c r="H212" s="125">
        <v>19148822.289999999</v>
      </c>
      <c r="I212" s="125">
        <v>109279012.98999999</v>
      </c>
      <c r="J212" s="125">
        <v>110291970.25</v>
      </c>
      <c r="K212" s="125">
        <v>121402313.92999998</v>
      </c>
      <c r="L212" s="125">
        <v>60034593.979999997</v>
      </c>
      <c r="M212" s="125">
        <v>234434535.37</v>
      </c>
      <c r="N212" s="125">
        <v>89387776.939999998</v>
      </c>
      <c r="O212" s="125">
        <v>159973060.11000001</v>
      </c>
      <c r="P212" s="125">
        <v>283169996.45999998</v>
      </c>
      <c r="Q212" s="125">
        <f t="shared" si="3"/>
        <v>1382027804.8800001</v>
      </c>
      <c r="R212" s="3"/>
      <c r="S212" s="3"/>
      <c r="T212" s="3"/>
      <c r="U212" s="3"/>
      <c r="V212" s="3"/>
      <c r="W212" s="118"/>
      <c r="X212" s="118"/>
      <c r="Y212" s="118"/>
      <c r="Z212" s="118"/>
      <c r="AA212" s="118"/>
      <c r="AB212" s="118"/>
      <c r="AC212" s="118"/>
    </row>
    <row r="213" spans="2:29" x14ac:dyDescent="0.25">
      <c r="B213" s="151" t="s">
        <v>497</v>
      </c>
      <c r="C213" s="125">
        <v>528072238</v>
      </c>
      <c r="D213" s="125">
        <v>534339423.46000004</v>
      </c>
      <c r="E213" s="125">
        <v>2584410.4099999997</v>
      </c>
      <c r="F213" s="125">
        <v>17829128.439999998</v>
      </c>
      <c r="G213" s="125">
        <v>24606385.420000002</v>
      </c>
      <c r="H213" s="125">
        <v>28254495.050000004</v>
      </c>
      <c r="I213" s="125">
        <v>15939178.75</v>
      </c>
      <c r="J213" s="125">
        <v>88480539.720000014</v>
      </c>
      <c r="K213" s="125">
        <v>21047789.43</v>
      </c>
      <c r="L213" s="125">
        <v>39230649.800000004</v>
      </c>
      <c r="M213" s="125">
        <v>69745438.970000014</v>
      </c>
      <c r="N213" s="125">
        <v>79628143.780000001</v>
      </c>
      <c r="O213" s="125">
        <v>32435690.940000001</v>
      </c>
      <c r="P213" s="125">
        <v>105517618.97999996</v>
      </c>
      <c r="Q213" s="125">
        <f t="shared" si="3"/>
        <v>525299469.69</v>
      </c>
      <c r="R213" s="3"/>
      <c r="S213" s="3"/>
      <c r="T213" s="3"/>
      <c r="U213" s="3"/>
      <c r="V213" s="3"/>
      <c r="W213" s="118"/>
      <c r="X213" s="118"/>
      <c r="Y213" s="118"/>
      <c r="Z213" s="118"/>
      <c r="AA213" s="118"/>
      <c r="AB213" s="118"/>
      <c r="AC213" s="118"/>
    </row>
    <row r="214" spans="2:29" x14ac:dyDescent="0.25">
      <c r="B214" s="151" t="s">
        <v>498</v>
      </c>
      <c r="C214" s="125">
        <v>157366900</v>
      </c>
      <c r="D214" s="125">
        <v>95539263.079999998</v>
      </c>
      <c r="E214" s="125">
        <v>732646.46</v>
      </c>
      <c r="F214" s="125">
        <v>4249007.6199999992</v>
      </c>
      <c r="G214" s="125">
        <v>3795277.97</v>
      </c>
      <c r="H214" s="125">
        <v>1702909.71</v>
      </c>
      <c r="I214" s="125">
        <v>3236701.3099999996</v>
      </c>
      <c r="J214" s="125">
        <v>1604040.3199999998</v>
      </c>
      <c r="K214" s="125">
        <v>9266270.1100000013</v>
      </c>
      <c r="L214" s="125">
        <v>17484179.190000001</v>
      </c>
      <c r="M214" s="125">
        <v>2169480.09</v>
      </c>
      <c r="N214" s="125">
        <v>4451590.7700000005</v>
      </c>
      <c r="O214" s="125">
        <v>6783766.8099999996</v>
      </c>
      <c r="P214" s="125">
        <v>29281543.360000003</v>
      </c>
      <c r="Q214" s="125">
        <f t="shared" si="3"/>
        <v>84757413.720000014</v>
      </c>
      <c r="R214" s="3"/>
      <c r="S214" s="3"/>
      <c r="T214" s="3"/>
      <c r="U214" s="3"/>
      <c r="V214" s="3"/>
      <c r="W214" s="118"/>
      <c r="X214" s="118"/>
      <c r="Y214" s="118"/>
      <c r="Z214" s="118"/>
      <c r="AA214" s="118"/>
      <c r="AB214" s="118"/>
      <c r="AC214" s="118"/>
    </row>
    <row r="215" spans="2:29" x14ac:dyDescent="0.25">
      <c r="B215" s="151" t="s">
        <v>499</v>
      </c>
      <c r="C215" s="125">
        <v>3275267233</v>
      </c>
      <c r="D215" s="125">
        <v>819370571.93999982</v>
      </c>
      <c r="E215" s="125">
        <v>9915673.709999999</v>
      </c>
      <c r="F215" s="125">
        <v>8127441.7999999998</v>
      </c>
      <c r="G215" s="125">
        <v>30276215.629999999</v>
      </c>
      <c r="H215" s="125">
        <v>14933111.030000001</v>
      </c>
      <c r="I215" s="125">
        <v>37009931.090000004</v>
      </c>
      <c r="J215" s="125">
        <v>80505287.269999996</v>
      </c>
      <c r="K215" s="125">
        <v>46626811.870000005</v>
      </c>
      <c r="L215" s="125">
        <v>49215897.840000004</v>
      </c>
      <c r="M215" s="125">
        <v>61297888.600000001</v>
      </c>
      <c r="N215" s="125">
        <v>32507099.989999998</v>
      </c>
      <c r="O215" s="125">
        <v>77594973.929999977</v>
      </c>
      <c r="P215" s="125">
        <v>177642895.26000005</v>
      </c>
      <c r="Q215" s="125">
        <f t="shared" si="3"/>
        <v>625653228.01999998</v>
      </c>
      <c r="R215" s="3"/>
      <c r="S215" s="3"/>
      <c r="T215" s="3"/>
      <c r="U215" s="3"/>
      <c r="V215" s="3"/>
      <c r="W215" s="118"/>
      <c r="X215" s="118"/>
      <c r="Y215" s="118"/>
      <c r="Z215" s="118"/>
      <c r="AA215" s="118"/>
      <c r="AB215" s="118"/>
      <c r="AC215" s="118"/>
    </row>
    <row r="216" spans="2:29" x14ac:dyDescent="0.25">
      <c r="B216" s="151" t="s">
        <v>500</v>
      </c>
      <c r="C216" s="125">
        <v>525594575</v>
      </c>
      <c r="D216" s="125">
        <v>463044618.19000006</v>
      </c>
      <c r="E216" s="125">
        <v>2227794.12</v>
      </c>
      <c r="F216" s="125">
        <v>11004235.76</v>
      </c>
      <c r="G216" s="125">
        <v>27846510.149999999</v>
      </c>
      <c r="H216" s="125">
        <v>27025210.649999995</v>
      </c>
      <c r="I216" s="125">
        <v>22026221.539999995</v>
      </c>
      <c r="J216" s="125">
        <v>11190041.429999998</v>
      </c>
      <c r="K216" s="125">
        <v>24590139.960000001</v>
      </c>
      <c r="L216" s="125">
        <v>27928682.489999998</v>
      </c>
      <c r="M216" s="125">
        <v>43128173.560000002</v>
      </c>
      <c r="N216" s="125">
        <v>18455779.849999998</v>
      </c>
      <c r="O216" s="125">
        <v>37307599.920000002</v>
      </c>
      <c r="P216" s="125">
        <v>122708471.40999998</v>
      </c>
      <c r="Q216" s="125">
        <f t="shared" si="3"/>
        <v>375438860.83999997</v>
      </c>
      <c r="R216" s="3"/>
      <c r="S216" s="3"/>
      <c r="T216" s="3"/>
      <c r="U216" s="3"/>
      <c r="V216" s="3"/>
      <c r="W216" s="118"/>
      <c r="X216" s="118"/>
      <c r="Y216" s="118"/>
      <c r="Z216" s="118"/>
      <c r="AA216" s="118"/>
      <c r="AB216" s="118"/>
      <c r="AC216" s="118"/>
    </row>
    <row r="217" spans="2:29" x14ac:dyDescent="0.25">
      <c r="B217" s="151" t="s">
        <v>501</v>
      </c>
      <c r="C217" s="125">
        <v>7064442397</v>
      </c>
      <c r="D217" s="125">
        <v>4626188255.0099983</v>
      </c>
      <c r="E217" s="125">
        <v>59425911.61999999</v>
      </c>
      <c r="F217" s="125">
        <v>86120964.25</v>
      </c>
      <c r="G217" s="125">
        <v>203957903.10999995</v>
      </c>
      <c r="H217" s="125">
        <v>123132560.72000001</v>
      </c>
      <c r="I217" s="125">
        <v>458653318.8300001</v>
      </c>
      <c r="J217" s="125">
        <v>199270663.81000003</v>
      </c>
      <c r="K217" s="125">
        <v>229517852.35000002</v>
      </c>
      <c r="L217" s="125">
        <v>231569064.50000006</v>
      </c>
      <c r="M217" s="125">
        <v>354815279.45000011</v>
      </c>
      <c r="N217" s="125">
        <v>177867126.44000006</v>
      </c>
      <c r="O217" s="125">
        <v>364769993.79000008</v>
      </c>
      <c r="P217" s="125">
        <v>1027103937.3099998</v>
      </c>
      <c r="Q217" s="125">
        <f t="shared" si="3"/>
        <v>3516204576.1800003</v>
      </c>
      <c r="R217" s="3"/>
      <c r="S217" s="3"/>
      <c r="T217" s="3"/>
      <c r="U217" s="3"/>
      <c r="V217" s="3"/>
      <c r="W217" s="118"/>
      <c r="X217" s="118"/>
      <c r="Y217" s="118"/>
      <c r="Z217" s="118"/>
      <c r="AA217" s="118"/>
      <c r="AB217" s="118"/>
      <c r="AC217" s="118"/>
    </row>
    <row r="218" spans="2:29" s="67" customFormat="1" x14ac:dyDescent="0.25">
      <c r="B218" s="150" t="s">
        <v>502</v>
      </c>
      <c r="C218" s="134">
        <v>132957168</v>
      </c>
      <c r="D218" s="134">
        <v>388662078.92000002</v>
      </c>
      <c r="E218" s="134">
        <v>5252063.38</v>
      </c>
      <c r="F218" s="134">
        <v>20321921.77</v>
      </c>
      <c r="G218" s="134">
        <v>9610061.7400000002</v>
      </c>
      <c r="H218" s="134">
        <v>11592204.67</v>
      </c>
      <c r="I218" s="134">
        <v>19703716.240000006</v>
      </c>
      <c r="J218" s="134">
        <v>11762984.559999995</v>
      </c>
      <c r="K218" s="134">
        <v>15287739.070000002</v>
      </c>
      <c r="L218" s="134">
        <v>15867929.899999997</v>
      </c>
      <c r="M218" s="134">
        <v>48165765.960000008</v>
      </c>
      <c r="N218" s="134">
        <v>11354886.620000001</v>
      </c>
      <c r="O218" s="134">
        <v>34266462.840000004</v>
      </c>
      <c r="P218" s="134">
        <v>178399585.70000002</v>
      </c>
      <c r="Q218" s="134">
        <f t="shared" si="3"/>
        <v>381585322.45000005</v>
      </c>
      <c r="R218" s="140"/>
      <c r="S218" s="3"/>
      <c r="T218" s="140"/>
      <c r="U218" s="140"/>
      <c r="V218" s="140"/>
      <c r="W218" s="141"/>
      <c r="X218" s="141"/>
      <c r="Y218" s="141"/>
      <c r="Z218" s="141"/>
      <c r="AA218" s="141"/>
      <c r="AB218" s="141"/>
      <c r="AC218" s="141"/>
    </row>
    <row r="219" spans="2:29" x14ac:dyDescent="0.25">
      <c r="B219" s="151" t="s">
        <v>503</v>
      </c>
      <c r="C219" s="125">
        <v>130204486</v>
      </c>
      <c r="D219" s="125">
        <v>384764541.46000004</v>
      </c>
      <c r="E219" s="125">
        <v>5213673.21</v>
      </c>
      <c r="F219" s="125">
        <v>20272940.699999999</v>
      </c>
      <c r="G219" s="125">
        <v>9561080.8399999999</v>
      </c>
      <c r="H219" s="125">
        <v>11543223.6</v>
      </c>
      <c r="I219" s="125">
        <v>19611086.790000007</v>
      </c>
      <c r="J219" s="125">
        <v>11710789.199999996</v>
      </c>
      <c r="K219" s="125">
        <v>13601363.730000002</v>
      </c>
      <c r="L219" s="125">
        <v>15818234.539999997</v>
      </c>
      <c r="M219" s="125">
        <v>48061285.970000006</v>
      </c>
      <c r="N219" s="125">
        <v>11267609.310000001</v>
      </c>
      <c r="O219" s="125">
        <v>34182359.960000001</v>
      </c>
      <c r="P219" s="125">
        <v>178243190.5</v>
      </c>
      <c r="Q219" s="125">
        <f t="shared" si="3"/>
        <v>379086838.35000002</v>
      </c>
      <c r="R219" s="3"/>
      <c r="S219" s="3"/>
      <c r="T219" s="3"/>
      <c r="U219" s="3"/>
      <c r="V219" s="3"/>
      <c r="W219" s="118"/>
      <c r="X219" s="118"/>
      <c r="Y219" s="118"/>
      <c r="Z219" s="118"/>
      <c r="AA219" s="118"/>
      <c r="AB219" s="118"/>
      <c r="AC219" s="118"/>
    </row>
    <row r="220" spans="2:29" x14ac:dyDescent="0.25">
      <c r="B220" s="151" t="s">
        <v>504</v>
      </c>
      <c r="C220" s="125">
        <v>748682</v>
      </c>
      <c r="D220" s="125">
        <v>799103</v>
      </c>
      <c r="E220" s="125">
        <v>32140.17</v>
      </c>
      <c r="F220" s="125">
        <v>32140.17</v>
      </c>
      <c r="G220" s="125">
        <v>32140</v>
      </c>
      <c r="H220" s="125">
        <v>32140.17</v>
      </c>
      <c r="I220" s="125">
        <v>46695.57</v>
      </c>
      <c r="J220" s="125">
        <v>33640.17</v>
      </c>
      <c r="K220" s="125">
        <v>32140.17</v>
      </c>
      <c r="L220" s="125">
        <v>32140.17</v>
      </c>
      <c r="M220" s="125">
        <v>66624.17</v>
      </c>
      <c r="N220" s="125">
        <v>40846.629999999997</v>
      </c>
      <c r="O220" s="125">
        <v>32140.17</v>
      </c>
      <c r="P220" s="125">
        <v>36727.300000000003</v>
      </c>
      <c r="Q220" s="125">
        <f t="shared" si="3"/>
        <v>449514.85999999993</v>
      </c>
      <c r="R220" s="3"/>
      <c r="S220" s="3"/>
      <c r="T220" s="3"/>
      <c r="U220" s="3"/>
      <c r="V220" s="3"/>
      <c r="W220" s="118"/>
      <c r="X220" s="118"/>
      <c r="Y220" s="118"/>
      <c r="Z220" s="118"/>
      <c r="AA220" s="118"/>
      <c r="AB220" s="118"/>
      <c r="AC220" s="118"/>
    </row>
    <row r="221" spans="2:29" x14ac:dyDescent="0.25">
      <c r="B221" s="151" t="s">
        <v>505</v>
      </c>
      <c r="C221" s="125">
        <v>2004000</v>
      </c>
      <c r="D221" s="125">
        <v>3098434.46</v>
      </c>
      <c r="E221" s="125">
        <v>6250</v>
      </c>
      <c r="F221" s="125">
        <v>16840.900000000001</v>
      </c>
      <c r="G221" s="125">
        <v>16840.900000000001</v>
      </c>
      <c r="H221" s="125">
        <v>16840.900000000001</v>
      </c>
      <c r="I221" s="125">
        <v>45933.88</v>
      </c>
      <c r="J221" s="125">
        <v>18555.189999999999</v>
      </c>
      <c r="K221" s="125">
        <v>1654235.17</v>
      </c>
      <c r="L221" s="125">
        <v>17555.189999999999</v>
      </c>
      <c r="M221" s="125">
        <v>37855.82</v>
      </c>
      <c r="N221" s="125">
        <v>46430.68</v>
      </c>
      <c r="O221" s="125">
        <v>51962.71</v>
      </c>
      <c r="P221" s="125">
        <v>119667.9</v>
      </c>
      <c r="Q221" s="125">
        <f t="shared" si="3"/>
        <v>2048969.2399999998</v>
      </c>
      <c r="R221" s="3"/>
      <c r="S221" s="3"/>
      <c r="T221" s="3"/>
      <c r="U221" s="3"/>
      <c r="V221" s="3"/>
      <c r="W221" s="118"/>
      <c r="X221" s="118"/>
      <c r="Y221" s="118"/>
      <c r="Z221" s="118"/>
      <c r="AA221" s="118"/>
      <c r="AB221" s="118"/>
      <c r="AC221" s="118"/>
    </row>
    <row r="222" spans="2:29" s="67" customFormat="1" x14ac:dyDescent="0.25">
      <c r="B222" s="150" t="s">
        <v>506</v>
      </c>
      <c r="C222" s="134">
        <v>307479833</v>
      </c>
      <c r="D222" s="134">
        <v>3222180921.3199997</v>
      </c>
      <c r="E222" s="134">
        <v>0</v>
      </c>
      <c r="F222" s="134">
        <v>155871324.19999999</v>
      </c>
      <c r="G222" s="134">
        <v>61443528.82</v>
      </c>
      <c r="H222" s="134">
        <v>15688731.91</v>
      </c>
      <c r="I222" s="134">
        <v>26542968.599999998</v>
      </c>
      <c r="J222" s="134">
        <v>10425522.039999999</v>
      </c>
      <c r="K222" s="134">
        <v>156305600.68000001</v>
      </c>
      <c r="L222" s="134">
        <v>40333041.850000001</v>
      </c>
      <c r="M222" s="134">
        <v>16101117.199999999</v>
      </c>
      <c r="N222" s="134">
        <v>44131812.409999996</v>
      </c>
      <c r="O222" s="134">
        <v>2596600851.5799999</v>
      </c>
      <c r="P222" s="134">
        <v>101721807.31</v>
      </c>
      <c r="Q222" s="134">
        <f t="shared" si="3"/>
        <v>3225166306.5999999</v>
      </c>
      <c r="R222" s="140"/>
      <c r="S222" s="3"/>
      <c r="T222" s="140"/>
      <c r="U222" s="140"/>
      <c r="V222" s="140"/>
      <c r="W222" s="141"/>
      <c r="X222" s="141"/>
      <c r="Y222" s="141"/>
      <c r="Z222" s="141"/>
      <c r="AA222" s="141"/>
      <c r="AB222" s="141"/>
      <c r="AC222" s="141"/>
    </row>
    <row r="223" spans="2:29" s="67" customFormat="1" x14ac:dyDescent="0.25">
      <c r="B223" s="151" t="s">
        <v>925</v>
      </c>
      <c r="C223" s="134">
        <v>0</v>
      </c>
      <c r="D223" s="134">
        <v>0</v>
      </c>
      <c r="E223" s="134"/>
      <c r="F223" s="134"/>
      <c r="G223" s="134"/>
      <c r="H223" s="134"/>
      <c r="I223" s="134"/>
      <c r="J223" s="134">
        <v>0</v>
      </c>
      <c r="K223" s="134"/>
      <c r="L223" s="134">
        <v>0</v>
      </c>
      <c r="M223" s="134"/>
      <c r="N223" s="134"/>
      <c r="O223" s="134"/>
      <c r="P223" s="134">
        <v>0</v>
      </c>
      <c r="Q223" s="134">
        <f t="shared" si="3"/>
        <v>0</v>
      </c>
      <c r="R223" s="140"/>
      <c r="S223" s="3"/>
      <c r="T223" s="140"/>
      <c r="U223" s="140"/>
      <c r="V223" s="140"/>
      <c r="W223" s="141"/>
      <c r="X223" s="141"/>
      <c r="Y223" s="141"/>
      <c r="Z223" s="141"/>
      <c r="AA223" s="141"/>
      <c r="AB223" s="141"/>
      <c r="AC223" s="141"/>
    </row>
    <row r="224" spans="2:29" x14ac:dyDescent="0.25">
      <c r="B224" s="151" t="s">
        <v>508</v>
      </c>
      <c r="C224" s="143">
        <v>298219975</v>
      </c>
      <c r="D224" s="143">
        <v>3208985794.7199998</v>
      </c>
      <c r="E224" s="134">
        <v>0</v>
      </c>
      <c r="F224" s="143">
        <v>155871324.19999999</v>
      </c>
      <c r="G224" s="143">
        <v>60897086.020000003</v>
      </c>
      <c r="H224" s="143">
        <v>14730931.91</v>
      </c>
      <c r="I224" s="143">
        <v>25694221.199999999</v>
      </c>
      <c r="J224" s="143">
        <v>9314457.0399999991</v>
      </c>
      <c r="K224" s="143">
        <v>155051880.68000001</v>
      </c>
      <c r="L224" s="143">
        <v>39192157.649999999</v>
      </c>
      <c r="M224" s="143">
        <v>15217817.199999999</v>
      </c>
      <c r="N224" s="143">
        <v>42208776.409999996</v>
      </c>
      <c r="O224" s="143">
        <v>2594436422.1300001</v>
      </c>
      <c r="P224" s="125">
        <v>99541986.310000002</v>
      </c>
      <c r="Q224" s="143">
        <f t="shared" si="3"/>
        <v>3212157060.75</v>
      </c>
      <c r="R224" s="3"/>
      <c r="S224" s="3"/>
      <c r="T224" s="3"/>
      <c r="U224" s="3"/>
      <c r="V224" s="3"/>
      <c r="W224" s="118"/>
      <c r="X224" s="118"/>
      <c r="Y224" s="118"/>
      <c r="Z224" s="118"/>
      <c r="AA224" s="118"/>
      <c r="AB224" s="118"/>
      <c r="AC224" s="118"/>
    </row>
    <row r="225" spans="2:29" x14ac:dyDescent="0.25">
      <c r="B225" s="151" t="s">
        <v>509</v>
      </c>
      <c r="C225" s="125">
        <v>9102817</v>
      </c>
      <c r="D225" s="125">
        <v>13083170</v>
      </c>
      <c r="E225" s="143">
        <v>0</v>
      </c>
      <c r="F225" s="143"/>
      <c r="G225" s="143">
        <v>546442.80000000005</v>
      </c>
      <c r="H225" s="143">
        <v>957800</v>
      </c>
      <c r="I225" s="143">
        <v>848747.4</v>
      </c>
      <c r="J225" s="143">
        <v>1111065</v>
      </c>
      <c r="K225" s="143">
        <v>1253720</v>
      </c>
      <c r="L225" s="143">
        <v>1140884.2</v>
      </c>
      <c r="M225" s="143">
        <v>883300</v>
      </c>
      <c r="N225" s="143">
        <v>1923036</v>
      </c>
      <c r="O225" s="143">
        <v>2164429.4500000002</v>
      </c>
      <c r="P225" s="125">
        <v>2179821</v>
      </c>
      <c r="Q225" s="143">
        <f t="shared" si="3"/>
        <v>13009245.850000001</v>
      </c>
      <c r="R225" s="3"/>
      <c r="S225" s="3"/>
      <c r="T225" s="3"/>
      <c r="U225" s="3"/>
      <c r="V225" s="3"/>
      <c r="W225" s="118"/>
      <c r="X225" s="118"/>
      <c r="Y225" s="118"/>
      <c r="Z225" s="118"/>
      <c r="AA225" s="118"/>
      <c r="AB225" s="118"/>
      <c r="AC225" s="118"/>
    </row>
    <row r="226" spans="2:29" x14ac:dyDescent="0.25">
      <c r="B226" s="151" t="s">
        <v>510</v>
      </c>
      <c r="C226" s="125">
        <v>157041</v>
      </c>
      <c r="D226" s="125">
        <v>111956.6</v>
      </c>
      <c r="E226" s="143">
        <v>0</v>
      </c>
      <c r="F226" s="125">
        <v>0</v>
      </c>
      <c r="G226" s="125"/>
      <c r="H226" s="125"/>
      <c r="I226" s="125"/>
      <c r="J226" s="125"/>
      <c r="K226" s="125">
        <v>0</v>
      </c>
      <c r="L226" s="125">
        <v>0</v>
      </c>
      <c r="M226" s="125"/>
      <c r="N226" s="125"/>
      <c r="O226" s="125"/>
      <c r="P226" s="125">
        <v>0</v>
      </c>
      <c r="Q226" s="125">
        <f t="shared" si="3"/>
        <v>0</v>
      </c>
      <c r="R226" s="3"/>
      <c r="S226" s="3"/>
      <c r="T226" s="3"/>
      <c r="U226" s="3"/>
      <c r="V226" s="3"/>
      <c r="W226" s="118"/>
      <c r="X226" s="118"/>
      <c r="Y226" s="118"/>
      <c r="Z226" s="118"/>
      <c r="AA226" s="118"/>
      <c r="AB226" s="118"/>
      <c r="AC226" s="118"/>
    </row>
    <row r="227" spans="2:29" s="67" customFormat="1" x14ac:dyDescent="0.25">
      <c r="B227" s="149" t="s">
        <v>244</v>
      </c>
      <c r="C227" s="134">
        <v>27909515525</v>
      </c>
      <c r="D227" s="134">
        <v>26996533162.790001</v>
      </c>
      <c r="E227" s="134">
        <v>1201868750.77</v>
      </c>
      <c r="F227" s="134">
        <v>2467421147.3899999</v>
      </c>
      <c r="G227" s="134">
        <v>2269443413.9700003</v>
      </c>
      <c r="H227" s="134">
        <v>1564897979.21</v>
      </c>
      <c r="I227" s="134">
        <v>1101159748.7</v>
      </c>
      <c r="J227" s="134">
        <v>2984337268.6300001</v>
      </c>
      <c r="K227" s="134">
        <v>2334011013.3500004</v>
      </c>
      <c r="L227" s="134">
        <v>3462055382.1499996</v>
      </c>
      <c r="M227" s="134">
        <v>2173175555.8099999</v>
      </c>
      <c r="N227" s="134">
        <v>1351184021.98</v>
      </c>
      <c r="O227" s="134">
        <v>2451049703.75</v>
      </c>
      <c r="P227" s="134">
        <v>3307453294.5799999</v>
      </c>
      <c r="Q227" s="134">
        <f t="shared" si="3"/>
        <v>26668057280.290001</v>
      </c>
      <c r="R227" s="140"/>
      <c r="S227" s="3"/>
      <c r="T227" s="140"/>
      <c r="U227" s="140"/>
      <c r="V227" s="140"/>
      <c r="W227" s="141"/>
      <c r="X227" s="141"/>
      <c r="Y227" s="141"/>
      <c r="Z227" s="141"/>
      <c r="AA227" s="141"/>
      <c r="AB227" s="141"/>
      <c r="AC227" s="141"/>
    </row>
    <row r="228" spans="2:29" s="67" customFormat="1" x14ac:dyDescent="0.25">
      <c r="B228" s="150" t="s">
        <v>511</v>
      </c>
      <c r="C228" s="134">
        <v>216856434</v>
      </c>
      <c r="D228" s="134">
        <v>113871497.15000002</v>
      </c>
      <c r="E228" s="134">
        <v>1229998.96</v>
      </c>
      <c r="F228" s="134">
        <v>1320876</v>
      </c>
      <c r="G228" s="134">
        <v>5882929.0899999999</v>
      </c>
      <c r="H228" s="134">
        <v>10248159.869999999</v>
      </c>
      <c r="I228" s="134">
        <v>19366406.859999999</v>
      </c>
      <c r="J228" s="134">
        <v>2922101.16</v>
      </c>
      <c r="K228" s="134">
        <v>6511081.7000000002</v>
      </c>
      <c r="L228" s="134">
        <v>6782852.7199999997</v>
      </c>
      <c r="M228" s="134">
        <v>2135665.66</v>
      </c>
      <c r="N228" s="134">
        <v>3270070.48</v>
      </c>
      <c r="O228" s="134">
        <v>12191173.02</v>
      </c>
      <c r="P228" s="134">
        <v>22493403.59</v>
      </c>
      <c r="Q228" s="134">
        <f t="shared" si="3"/>
        <v>94354719.109999999</v>
      </c>
      <c r="R228" s="140"/>
      <c r="S228" s="3"/>
      <c r="T228" s="140"/>
      <c r="U228" s="140"/>
      <c r="V228" s="140"/>
      <c r="W228" s="141"/>
      <c r="X228" s="141"/>
      <c r="Y228" s="141"/>
      <c r="Z228" s="141"/>
      <c r="AA228" s="141"/>
      <c r="AB228" s="141"/>
      <c r="AC228" s="141"/>
    </row>
    <row r="229" spans="2:29" x14ac:dyDescent="0.25">
      <c r="B229" s="151" t="s">
        <v>512</v>
      </c>
      <c r="C229" s="125">
        <v>215076957</v>
      </c>
      <c r="D229" s="125">
        <v>101618997.15000002</v>
      </c>
      <c r="E229" s="125">
        <v>1229998.96</v>
      </c>
      <c r="F229" s="125">
        <v>1320876</v>
      </c>
      <c r="G229" s="125">
        <v>5818029.0899999999</v>
      </c>
      <c r="H229" s="125">
        <v>10248159.869999999</v>
      </c>
      <c r="I229" s="125">
        <v>9011906.8599999994</v>
      </c>
      <c r="J229" s="125">
        <v>2922101.16</v>
      </c>
      <c r="K229" s="125">
        <v>6511081.7000000002</v>
      </c>
      <c r="L229" s="125">
        <v>6782852.7199999997</v>
      </c>
      <c r="M229" s="125">
        <v>2135665.66</v>
      </c>
      <c r="N229" s="125">
        <v>3270070.48</v>
      </c>
      <c r="O229" s="125">
        <v>12191173.02</v>
      </c>
      <c r="P229" s="125">
        <v>22493403.59</v>
      </c>
      <c r="Q229" s="125">
        <f t="shared" si="3"/>
        <v>83935319.109999985</v>
      </c>
      <c r="R229" s="3"/>
      <c r="S229" s="3"/>
      <c r="T229" s="3"/>
      <c r="U229" s="3"/>
      <c r="V229" s="3"/>
      <c r="W229" s="118"/>
      <c r="X229" s="118"/>
      <c r="Y229" s="118"/>
      <c r="Z229" s="118"/>
      <c r="AA229" s="118"/>
      <c r="AB229" s="118"/>
      <c r="AC229" s="118"/>
    </row>
    <row r="230" spans="2:29" x14ac:dyDescent="0.25">
      <c r="B230" s="151" t="s">
        <v>513</v>
      </c>
      <c r="C230" s="125">
        <v>1779477</v>
      </c>
      <c r="D230" s="125">
        <v>12252500</v>
      </c>
      <c r="E230" s="125">
        <v>0</v>
      </c>
      <c r="F230" s="125">
        <v>0</v>
      </c>
      <c r="G230" s="125">
        <v>64900</v>
      </c>
      <c r="H230" s="125"/>
      <c r="I230" s="125">
        <v>10354500</v>
      </c>
      <c r="J230" s="125">
        <v>0</v>
      </c>
      <c r="K230" s="125">
        <v>0</v>
      </c>
      <c r="L230" s="125">
        <v>0</v>
      </c>
      <c r="M230" s="125">
        <v>0</v>
      </c>
      <c r="N230" s="125"/>
      <c r="O230" s="125"/>
      <c r="P230" s="125">
        <v>0</v>
      </c>
      <c r="Q230" s="125">
        <f t="shared" si="3"/>
        <v>10419400</v>
      </c>
      <c r="R230" s="3"/>
      <c r="S230" s="3"/>
      <c r="T230" s="3"/>
      <c r="U230" s="3"/>
      <c r="V230" s="3"/>
      <c r="W230" s="118"/>
      <c r="X230" s="118"/>
      <c r="Y230" s="118"/>
      <c r="Z230" s="118"/>
      <c r="AA230" s="118"/>
      <c r="AB230" s="118"/>
      <c r="AC230" s="118"/>
    </row>
    <row r="231" spans="2:29" s="67" customFormat="1" x14ac:dyDescent="0.25">
      <c r="B231" s="150" t="s">
        <v>514</v>
      </c>
      <c r="C231" s="134">
        <v>27692659091</v>
      </c>
      <c r="D231" s="134">
        <v>26882661665.639999</v>
      </c>
      <c r="E231" s="134">
        <v>1200638751.8099999</v>
      </c>
      <c r="F231" s="134">
        <v>2466100271.3899999</v>
      </c>
      <c r="G231" s="134">
        <v>2263560484.8800001</v>
      </c>
      <c r="H231" s="134">
        <v>1554649819.3399999</v>
      </c>
      <c r="I231" s="134">
        <v>1081793341.8399999</v>
      </c>
      <c r="J231" s="134">
        <v>2981415167.4700003</v>
      </c>
      <c r="K231" s="134">
        <v>2327499931.6500001</v>
      </c>
      <c r="L231" s="134">
        <v>3455272529.4299998</v>
      </c>
      <c r="M231" s="134">
        <v>2171039890.1500001</v>
      </c>
      <c r="N231" s="134">
        <v>1347913951.5000002</v>
      </c>
      <c r="O231" s="134">
        <v>2438858530.73</v>
      </c>
      <c r="P231" s="134">
        <v>3284959890.9899998</v>
      </c>
      <c r="Q231" s="134">
        <f t="shared" si="3"/>
        <v>26573702561.18</v>
      </c>
      <c r="R231" s="140"/>
      <c r="S231" s="3"/>
      <c r="T231" s="140"/>
      <c r="U231" s="140"/>
      <c r="V231" s="140"/>
      <c r="W231" s="141"/>
      <c r="X231" s="141"/>
      <c r="Y231" s="141"/>
      <c r="Z231" s="141"/>
      <c r="AA231" s="141"/>
      <c r="AB231" s="141"/>
      <c r="AC231" s="141"/>
    </row>
    <row r="232" spans="2:29" x14ac:dyDescent="0.25">
      <c r="B232" s="151" t="s">
        <v>515</v>
      </c>
      <c r="C232" s="125">
        <v>1911835722</v>
      </c>
      <c r="D232" s="125">
        <v>1159098971.8700001</v>
      </c>
      <c r="E232" s="125">
        <v>68909435.819999993</v>
      </c>
      <c r="F232" s="125">
        <v>55073571.210000008</v>
      </c>
      <c r="G232" s="125">
        <v>62264665.710000008</v>
      </c>
      <c r="H232" s="125">
        <v>63998861.280000009</v>
      </c>
      <c r="I232" s="125">
        <v>70096025.519999996</v>
      </c>
      <c r="J232" s="125">
        <v>87471822.360000014</v>
      </c>
      <c r="K232" s="125">
        <v>61343378.810000002</v>
      </c>
      <c r="L232" s="125">
        <v>61904428.130000003</v>
      </c>
      <c r="M232" s="125">
        <v>129079412.88</v>
      </c>
      <c r="N232" s="125">
        <v>90734956.13000001</v>
      </c>
      <c r="O232" s="125">
        <v>93884391.11999999</v>
      </c>
      <c r="P232" s="125">
        <v>238530183.82999998</v>
      </c>
      <c r="Q232" s="125">
        <f t="shared" si="3"/>
        <v>1083291132.8</v>
      </c>
      <c r="R232" s="3"/>
      <c r="S232" s="3"/>
      <c r="T232" s="3"/>
      <c r="U232" s="3"/>
      <c r="V232" s="3"/>
      <c r="W232" s="118"/>
      <c r="X232" s="118"/>
      <c r="Y232" s="118"/>
      <c r="Z232" s="118"/>
      <c r="AA232" s="118"/>
      <c r="AB232" s="118"/>
      <c r="AC232" s="118"/>
    </row>
    <row r="233" spans="2:29" x14ac:dyDescent="0.25">
      <c r="B233" s="151" t="s">
        <v>516</v>
      </c>
      <c r="C233" s="125">
        <v>25050259523</v>
      </c>
      <c r="D233" s="125">
        <v>25464451814.889999</v>
      </c>
      <c r="E233" s="125">
        <v>1131372311.1099999</v>
      </c>
      <c r="F233" s="125">
        <v>2404843113.9699998</v>
      </c>
      <c r="G233" s="125">
        <v>2194783761.3800001</v>
      </c>
      <c r="H233" s="125">
        <v>1479722809.3699999</v>
      </c>
      <c r="I233" s="125">
        <v>999244139.15999997</v>
      </c>
      <c r="J233" s="125">
        <v>2881339748.6100001</v>
      </c>
      <c r="K233" s="125">
        <v>2258240700.5500002</v>
      </c>
      <c r="L233" s="125">
        <v>3370827914.8699999</v>
      </c>
      <c r="M233" s="125">
        <v>2024920105.5999999</v>
      </c>
      <c r="N233" s="125">
        <v>1236826237.24</v>
      </c>
      <c r="O233" s="125">
        <v>2320668130.0500002</v>
      </c>
      <c r="P233" s="125">
        <v>2987273147.98</v>
      </c>
      <c r="Q233" s="125">
        <f t="shared" si="3"/>
        <v>25290062119.889999</v>
      </c>
      <c r="R233" s="3"/>
      <c r="S233" s="3"/>
      <c r="T233" s="3"/>
      <c r="U233" s="3"/>
      <c r="V233" s="3"/>
      <c r="W233" s="118"/>
      <c r="X233" s="118"/>
      <c r="Y233" s="118"/>
      <c r="Z233" s="118"/>
      <c r="AA233" s="118"/>
      <c r="AB233" s="118"/>
      <c r="AC233" s="118"/>
    </row>
    <row r="234" spans="2:29" x14ac:dyDescent="0.25">
      <c r="B234" s="151" t="s">
        <v>517</v>
      </c>
      <c r="C234" s="125">
        <v>730563846</v>
      </c>
      <c r="D234" s="125">
        <v>259110878.87999997</v>
      </c>
      <c r="E234" s="125">
        <v>357004.88</v>
      </c>
      <c r="F234" s="125">
        <v>6183586.21</v>
      </c>
      <c r="G234" s="125">
        <v>6512057.79</v>
      </c>
      <c r="H234" s="125">
        <v>10928148.689999999</v>
      </c>
      <c r="I234" s="125">
        <v>12453177.16</v>
      </c>
      <c r="J234" s="125">
        <v>12603596.500000002</v>
      </c>
      <c r="K234" s="125">
        <v>7915852.2899999991</v>
      </c>
      <c r="L234" s="125">
        <v>22540186.43</v>
      </c>
      <c r="M234" s="125">
        <v>17040371.669999998</v>
      </c>
      <c r="N234" s="125">
        <v>20352758.130000003</v>
      </c>
      <c r="O234" s="125">
        <v>24306009.559999995</v>
      </c>
      <c r="P234" s="125">
        <v>59156559.180000007</v>
      </c>
      <c r="Q234" s="125">
        <f t="shared" si="3"/>
        <v>200349308.49000001</v>
      </c>
      <c r="R234" s="3"/>
      <c r="S234" s="3"/>
      <c r="T234" s="3"/>
      <c r="U234" s="3"/>
      <c r="V234" s="3"/>
      <c r="W234" s="118"/>
      <c r="X234" s="118"/>
      <c r="Y234" s="118"/>
      <c r="Z234" s="118"/>
      <c r="AA234" s="118"/>
      <c r="AB234" s="118"/>
      <c r="AC234" s="118"/>
    </row>
    <row r="235" spans="2:29" x14ac:dyDescent="0.25">
      <c r="B235" s="23" t="s">
        <v>154</v>
      </c>
      <c r="C235" s="124">
        <v>42667774624</v>
      </c>
      <c r="D235" s="124">
        <v>44658393515.27002</v>
      </c>
      <c r="E235" s="124">
        <v>1552207128.0899999</v>
      </c>
      <c r="F235" s="124">
        <v>3212897653.5999999</v>
      </c>
      <c r="G235" s="124">
        <v>2997414471.9499989</v>
      </c>
      <c r="H235" s="124">
        <v>2047097520.28</v>
      </c>
      <c r="I235" s="124">
        <v>2778721196.2899995</v>
      </c>
      <c r="J235" s="124">
        <v>2421750623.8299999</v>
      </c>
      <c r="K235" s="124">
        <v>3534484388.8200011</v>
      </c>
      <c r="L235" s="124">
        <v>3057653137.4700007</v>
      </c>
      <c r="M235" s="124">
        <v>2508164176.1700001</v>
      </c>
      <c r="N235" s="124">
        <v>4137608708.5099988</v>
      </c>
      <c r="O235" s="124">
        <v>5148527449.5700035</v>
      </c>
      <c r="P235" s="124">
        <v>8827816329.420002</v>
      </c>
      <c r="Q235" s="124">
        <f t="shared" si="3"/>
        <v>42224342784</v>
      </c>
      <c r="R235" s="3"/>
      <c r="S235" s="3"/>
      <c r="T235" s="3"/>
      <c r="U235" s="3"/>
      <c r="V235" s="3"/>
      <c r="W235" s="118"/>
      <c r="X235" s="118"/>
      <c r="Y235" s="118"/>
      <c r="Z235" s="118"/>
      <c r="AA235" s="118"/>
      <c r="AB235" s="118"/>
      <c r="AC235" s="118"/>
    </row>
    <row r="236" spans="2:29" s="67" customFormat="1" x14ac:dyDescent="0.25">
      <c r="B236" s="149" t="s">
        <v>155</v>
      </c>
      <c r="C236" s="134">
        <v>7536560540</v>
      </c>
      <c r="D236" s="134">
        <v>8863937331.75</v>
      </c>
      <c r="E236" s="134">
        <v>172798675.89999998</v>
      </c>
      <c r="F236" s="134">
        <v>454917479.02999997</v>
      </c>
      <c r="G236" s="134">
        <v>454859608.95000005</v>
      </c>
      <c r="H236" s="134">
        <v>423220746.57999992</v>
      </c>
      <c r="I236" s="134">
        <v>430223297.15999997</v>
      </c>
      <c r="J236" s="134">
        <v>383334977.72999996</v>
      </c>
      <c r="K236" s="134">
        <v>607065419.15999997</v>
      </c>
      <c r="L236" s="134">
        <v>726569672.7299999</v>
      </c>
      <c r="M236" s="134">
        <v>436873880.26000017</v>
      </c>
      <c r="N236" s="134">
        <v>865937714.23000026</v>
      </c>
      <c r="O236" s="134">
        <v>900053590.87000024</v>
      </c>
      <c r="P236" s="134">
        <v>2418296731.0800009</v>
      </c>
      <c r="Q236" s="134">
        <f t="shared" si="3"/>
        <v>8274151793.6800013</v>
      </c>
      <c r="R236" s="140"/>
      <c r="S236" s="3"/>
      <c r="T236" s="140"/>
      <c r="U236" s="140"/>
      <c r="V236" s="140"/>
      <c r="W236" s="141"/>
      <c r="X236" s="141"/>
      <c r="Y236" s="141"/>
      <c r="Z236" s="141"/>
      <c r="AA236" s="141"/>
      <c r="AB236" s="141"/>
      <c r="AC236" s="141"/>
    </row>
    <row r="237" spans="2:29" s="67" customFormat="1" x14ac:dyDescent="0.25">
      <c r="B237" s="150" t="s">
        <v>518</v>
      </c>
      <c r="C237" s="134">
        <v>7255970632</v>
      </c>
      <c r="D237" s="134">
        <v>8120328168.5600004</v>
      </c>
      <c r="E237" s="134">
        <v>171240053.47999996</v>
      </c>
      <c r="F237" s="134">
        <v>426520107.61999995</v>
      </c>
      <c r="G237" s="134">
        <v>436310939.59000009</v>
      </c>
      <c r="H237" s="134">
        <v>409722309.59999996</v>
      </c>
      <c r="I237" s="134">
        <v>414375997.32999998</v>
      </c>
      <c r="J237" s="134">
        <v>366972256.33999997</v>
      </c>
      <c r="K237" s="134">
        <v>593759729.24000013</v>
      </c>
      <c r="L237" s="134">
        <v>712322386.76999986</v>
      </c>
      <c r="M237" s="134">
        <v>420509089.53000015</v>
      </c>
      <c r="N237" s="134">
        <v>714185134.85000026</v>
      </c>
      <c r="O237" s="134">
        <v>790197352.21000028</v>
      </c>
      <c r="P237" s="134">
        <v>2149252703.0500007</v>
      </c>
      <c r="Q237" s="134">
        <f t="shared" si="3"/>
        <v>7605368059.6100025</v>
      </c>
      <c r="R237" s="140"/>
      <c r="S237" s="3"/>
      <c r="T237" s="140"/>
      <c r="U237" s="140"/>
      <c r="V237" s="140"/>
      <c r="W237" s="141"/>
      <c r="X237" s="141"/>
      <c r="Y237" s="141"/>
      <c r="Z237" s="141"/>
      <c r="AA237" s="141"/>
      <c r="AB237" s="141"/>
      <c r="AC237" s="141"/>
    </row>
    <row r="238" spans="2:29" x14ac:dyDescent="0.25">
      <c r="B238" s="151" t="s">
        <v>519</v>
      </c>
      <c r="C238" s="125">
        <v>7250180632</v>
      </c>
      <c r="D238" s="125">
        <v>8114688168.5600004</v>
      </c>
      <c r="E238" s="125">
        <v>170770053.47999996</v>
      </c>
      <c r="F238" s="125">
        <v>426050107.61999995</v>
      </c>
      <c r="G238" s="125">
        <v>435840939.59000009</v>
      </c>
      <c r="H238" s="125">
        <v>409252309.59999996</v>
      </c>
      <c r="I238" s="125">
        <v>413905997.32999998</v>
      </c>
      <c r="J238" s="125">
        <v>366502256.33999997</v>
      </c>
      <c r="K238" s="125">
        <v>593289729.24000013</v>
      </c>
      <c r="L238" s="125">
        <v>711852386.76999986</v>
      </c>
      <c r="M238" s="125">
        <v>420039089.53000015</v>
      </c>
      <c r="N238" s="125">
        <v>713715134.85000026</v>
      </c>
      <c r="O238" s="125">
        <v>789727352.21000028</v>
      </c>
      <c r="P238" s="125">
        <v>2148782703.0500007</v>
      </c>
      <c r="Q238" s="125">
        <f t="shared" si="3"/>
        <v>7599728059.6100025</v>
      </c>
      <c r="R238" s="3"/>
      <c r="S238" s="3"/>
      <c r="T238" s="3"/>
      <c r="U238" s="3"/>
      <c r="V238" s="3"/>
      <c r="W238" s="118"/>
      <c r="X238" s="118"/>
      <c r="Y238" s="118"/>
      <c r="Z238" s="118"/>
      <c r="AA238" s="118"/>
      <c r="AB238" s="118"/>
      <c r="AC238" s="118"/>
    </row>
    <row r="239" spans="2:29" x14ac:dyDescent="0.25">
      <c r="B239" s="151" t="s">
        <v>520</v>
      </c>
      <c r="C239" s="125">
        <v>5790000</v>
      </c>
      <c r="D239" s="125">
        <v>5640000</v>
      </c>
      <c r="E239" s="125">
        <v>470000</v>
      </c>
      <c r="F239" s="125">
        <v>470000</v>
      </c>
      <c r="G239" s="125">
        <v>470000</v>
      </c>
      <c r="H239" s="125">
        <v>470000</v>
      </c>
      <c r="I239" s="125">
        <v>470000</v>
      </c>
      <c r="J239" s="125">
        <v>470000</v>
      </c>
      <c r="K239" s="125">
        <v>470000</v>
      </c>
      <c r="L239" s="125">
        <v>470000</v>
      </c>
      <c r="M239" s="125">
        <v>470000</v>
      </c>
      <c r="N239" s="125">
        <v>470000</v>
      </c>
      <c r="O239" s="125">
        <v>470000</v>
      </c>
      <c r="P239" s="125">
        <v>470000</v>
      </c>
      <c r="Q239" s="125">
        <f t="shared" si="3"/>
        <v>5640000</v>
      </c>
      <c r="R239" s="3"/>
      <c r="S239" s="3"/>
      <c r="T239" s="3"/>
      <c r="U239" s="3"/>
      <c r="V239" s="3"/>
      <c r="W239" s="118"/>
      <c r="X239" s="118"/>
      <c r="Y239" s="118"/>
      <c r="Z239" s="118"/>
      <c r="AA239" s="118"/>
      <c r="AB239" s="118"/>
      <c r="AC239" s="118"/>
    </row>
    <row r="240" spans="2:29" s="67" customFormat="1" x14ac:dyDescent="0.25">
      <c r="B240" s="150" t="s">
        <v>521</v>
      </c>
      <c r="C240" s="134">
        <v>20303000</v>
      </c>
      <c r="D240" s="134">
        <v>28807598.789999999</v>
      </c>
      <c r="E240" s="134">
        <v>957623.86</v>
      </c>
      <c r="F240" s="134">
        <v>981074.8</v>
      </c>
      <c r="G240" s="134">
        <v>1854329.02</v>
      </c>
      <c r="H240" s="134">
        <v>1555824.37</v>
      </c>
      <c r="I240" s="134">
        <v>1057083.1099999999</v>
      </c>
      <c r="J240" s="134">
        <v>2988149.11</v>
      </c>
      <c r="K240" s="134">
        <v>1372733.1099999999</v>
      </c>
      <c r="L240" s="134">
        <v>1741307.3199999998</v>
      </c>
      <c r="M240" s="134">
        <v>2054632.69</v>
      </c>
      <c r="N240" s="134">
        <v>1321703.1099999999</v>
      </c>
      <c r="O240" s="134">
        <v>3830668.16</v>
      </c>
      <c r="P240" s="134">
        <v>4792578.21</v>
      </c>
      <c r="Q240" s="134">
        <f t="shared" si="3"/>
        <v>24507706.869999997</v>
      </c>
      <c r="R240" s="140"/>
      <c r="S240" s="3"/>
      <c r="T240" s="140"/>
      <c r="U240" s="140"/>
      <c r="V240" s="140"/>
      <c r="W240" s="141"/>
      <c r="X240" s="141"/>
      <c r="Y240" s="141"/>
      <c r="Z240" s="141"/>
      <c r="AA240" s="141"/>
      <c r="AB240" s="141"/>
      <c r="AC240" s="141"/>
    </row>
    <row r="241" spans="2:29" x14ac:dyDescent="0.25">
      <c r="B241" s="151" t="s">
        <v>522</v>
      </c>
      <c r="C241" s="125">
        <v>20303000</v>
      </c>
      <c r="D241" s="125">
        <v>28807598.789999999</v>
      </c>
      <c r="E241" s="125">
        <v>957623.86</v>
      </c>
      <c r="F241" s="125">
        <v>981074.8</v>
      </c>
      <c r="G241" s="125">
        <v>1854329.02</v>
      </c>
      <c r="H241" s="125">
        <v>1555824.37</v>
      </c>
      <c r="I241" s="125">
        <v>1057083.1099999999</v>
      </c>
      <c r="J241" s="125">
        <v>2988149.11</v>
      </c>
      <c r="K241" s="125">
        <v>1372733.1099999999</v>
      </c>
      <c r="L241" s="125">
        <v>1741307.3199999998</v>
      </c>
      <c r="M241" s="125">
        <v>2054632.69</v>
      </c>
      <c r="N241" s="125">
        <v>1321703.1099999999</v>
      </c>
      <c r="O241" s="125">
        <v>3830668.16</v>
      </c>
      <c r="P241" s="125">
        <v>4792578.21</v>
      </c>
      <c r="Q241" s="125">
        <f t="shared" si="3"/>
        <v>24507706.869999997</v>
      </c>
      <c r="R241" s="3"/>
      <c r="S241" s="3"/>
      <c r="T241" s="3"/>
      <c r="U241" s="3"/>
      <c r="V241" s="3"/>
      <c r="W241" s="118"/>
      <c r="X241" s="118"/>
      <c r="Y241" s="118"/>
      <c r="Z241" s="118"/>
      <c r="AA241" s="118"/>
      <c r="AB241" s="118"/>
      <c r="AC241" s="118"/>
    </row>
    <row r="242" spans="2:29" s="67" customFormat="1" x14ac:dyDescent="0.25">
      <c r="B242" s="150" t="s">
        <v>523</v>
      </c>
      <c r="C242" s="134">
        <v>179488825</v>
      </c>
      <c r="D242" s="134">
        <v>59863247.079999991</v>
      </c>
      <c r="E242" s="134">
        <v>388889.9</v>
      </c>
      <c r="F242" s="134">
        <v>2868269.5599999996</v>
      </c>
      <c r="G242" s="134">
        <v>1577058.2</v>
      </c>
      <c r="H242" s="134">
        <v>1896997.78</v>
      </c>
      <c r="I242" s="134">
        <v>2358543.5899999994</v>
      </c>
      <c r="J242" s="134">
        <v>5731722.5099999998</v>
      </c>
      <c r="K242" s="134">
        <v>2014805.3800000004</v>
      </c>
      <c r="L242" s="134">
        <v>1507377.12</v>
      </c>
      <c r="M242" s="134">
        <v>2818723.67</v>
      </c>
      <c r="N242" s="134">
        <v>1811202.9700000002</v>
      </c>
      <c r="O242" s="134">
        <v>6974170.2999999989</v>
      </c>
      <c r="P242" s="134">
        <v>15775244.029999999</v>
      </c>
      <c r="Q242" s="134">
        <f t="shared" si="3"/>
        <v>45723005.009999998</v>
      </c>
      <c r="R242" s="140"/>
      <c r="S242" s="3"/>
      <c r="T242" s="140"/>
      <c r="U242" s="140"/>
      <c r="V242" s="140"/>
      <c r="W242" s="141"/>
      <c r="X242" s="141"/>
      <c r="Y242" s="141"/>
      <c r="Z242" s="141"/>
      <c r="AA242" s="141"/>
      <c r="AB242" s="141"/>
      <c r="AC242" s="141"/>
    </row>
    <row r="243" spans="2:29" x14ac:dyDescent="0.25">
      <c r="B243" s="151" t="s">
        <v>524</v>
      </c>
      <c r="C243" s="125">
        <v>34636024</v>
      </c>
      <c r="D243" s="125">
        <v>1507637.5799999982</v>
      </c>
      <c r="E243" s="125">
        <v>0</v>
      </c>
      <c r="F243" s="125">
        <v>0</v>
      </c>
      <c r="G243" s="125">
        <v>0</v>
      </c>
      <c r="H243" s="125">
        <v>0</v>
      </c>
      <c r="I243" s="125">
        <v>0</v>
      </c>
      <c r="J243" s="125">
        <v>402699.99</v>
      </c>
      <c r="K243" s="125">
        <v>19747.3</v>
      </c>
      <c r="L243" s="125">
        <v>0</v>
      </c>
      <c r="M243" s="125">
        <v>0</v>
      </c>
      <c r="N243" s="125">
        <v>25496</v>
      </c>
      <c r="O243" s="125">
        <v>0</v>
      </c>
      <c r="P243" s="125">
        <v>42245</v>
      </c>
      <c r="Q243" s="125">
        <f t="shared" si="3"/>
        <v>490188.29</v>
      </c>
      <c r="R243" s="3"/>
      <c r="S243" s="3"/>
      <c r="T243" s="3"/>
      <c r="U243" s="3"/>
      <c r="V243" s="3"/>
      <c r="W243" s="118"/>
      <c r="X243" s="118"/>
      <c r="Y243" s="118"/>
      <c r="Z243" s="118"/>
      <c r="AA243" s="118"/>
      <c r="AB243" s="118"/>
      <c r="AC243" s="118"/>
    </row>
    <row r="244" spans="2:29" x14ac:dyDescent="0.25">
      <c r="B244" s="151" t="s">
        <v>525</v>
      </c>
      <c r="C244" s="125">
        <v>88749274</v>
      </c>
      <c r="D244" s="125">
        <v>11553176.360000001</v>
      </c>
      <c r="E244" s="125">
        <v>8333.33</v>
      </c>
      <c r="F244" s="125">
        <v>1812620.2</v>
      </c>
      <c r="G244" s="125">
        <v>8333.33</v>
      </c>
      <c r="H244" s="125">
        <v>8333.33</v>
      </c>
      <c r="I244" s="125">
        <v>33255.440000000002</v>
      </c>
      <c r="J244" s="125">
        <v>31529.059999999998</v>
      </c>
      <c r="K244" s="125">
        <v>105228.04</v>
      </c>
      <c r="L244" s="125">
        <v>206600.08</v>
      </c>
      <c r="M244" s="125">
        <v>7916</v>
      </c>
      <c r="N244" s="125">
        <v>169900</v>
      </c>
      <c r="O244" s="125">
        <v>56866.96</v>
      </c>
      <c r="P244" s="125">
        <v>9024794.1699999999</v>
      </c>
      <c r="Q244" s="125">
        <f t="shared" si="3"/>
        <v>11473709.939999999</v>
      </c>
      <c r="R244" s="3"/>
      <c r="S244" s="3"/>
      <c r="T244" s="3"/>
      <c r="U244" s="3"/>
      <c r="V244" s="3"/>
      <c r="W244" s="118"/>
      <c r="X244" s="118"/>
      <c r="Y244" s="118"/>
      <c r="Z244" s="118"/>
      <c r="AA244" s="118"/>
      <c r="AB244" s="118"/>
      <c r="AC244" s="118"/>
    </row>
    <row r="245" spans="2:29" x14ac:dyDescent="0.25">
      <c r="B245" s="151" t="s">
        <v>526</v>
      </c>
      <c r="C245" s="125">
        <v>56103527</v>
      </c>
      <c r="D245" s="125">
        <v>46802433.139999993</v>
      </c>
      <c r="E245" s="125">
        <v>380556.57</v>
      </c>
      <c r="F245" s="125">
        <v>1055649.3599999999</v>
      </c>
      <c r="G245" s="125">
        <v>1568724.8699999999</v>
      </c>
      <c r="H245" s="125">
        <v>1888664.45</v>
      </c>
      <c r="I245" s="125">
        <v>2325288.1499999994</v>
      </c>
      <c r="J245" s="125">
        <v>5297493.46</v>
      </c>
      <c r="K245" s="125">
        <v>1889830.0400000003</v>
      </c>
      <c r="L245" s="125">
        <v>1300777.04</v>
      </c>
      <c r="M245" s="125">
        <v>2810807.67</v>
      </c>
      <c r="N245" s="125">
        <v>1615806.9700000002</v>
      </c>
      <c r="O245" s="125">
        <v>6917303.3399999989</v>
      </c>
      <c r="P245" s="125">
        <v>6708204.8599999994</v>
      </c>
      <c r="Q245" s="125">
        <f t="shared" si="3"/>
        <v>33759106.780000001</v>
      </c>
      <c r="R245" s="3"/>
      <c r="S245" s="3"/>
      <c r="T245" s="3"/>
      <c r="U245" s="3"/>
      <c r="V245" s="3"/>
      <c r="W245" s="118"/>
      <c r="X245" s="118"/>
      <c r="Y245" s="118"/>
      <c r="Z245" s="118"/>
      <c r="AA245" s="118"/>
      <c r="AB245" s="118"/>
      <c r="AC245" s="118"/>
    </row>
    <row r="246" spans="2:29" s="67" customFormat="1" x14ac:dyDescent="0.25">
      <c r="B246" s="150" t="s">
        <v>527</v>
      </c>
      <c r="C246" s="134">
        <v>80798083</v>
      </c>
      <c r="D246" s="134">
        <v>654938317.31999993</v>
      </c>
      <c r="E246" s="134">
        <v>212108.66</v>
      </c>
      <c r="F246" s="134">
        <v>24548027.050000001</v>
      </c>
      <c r="G246" s="134">
        <v>15117282.140000001</v>
      </c>
      <c r="H246" s="134">
        <v>10045614.830000002</v>
      </c>
      <c r="I246" s="134">
        <v>12431673.130000003</v>
      </c>
      <c r="J246" s="134">
        <v>7642849.7699999986</v>
      </c>
      <c r="K246" s="134">
        <v>9918151.4300000016</v>
      </c>
      <c r="L246" s="134">
        <v>10998601.52</v>
      </c>
      <c r="M246" s="134">
        <v>11491434.369999999</v>
      </c>
      <c r="N246" s="134">
        <v>148619673.30000001</v>
      </c>
      <c r="O246" s="134">
        <v>99051400.199999973</v>
      </c>
      <c r="P246" s="134">
        <v>248476205.79000008</v>
      </c>
      <c r="Q246" s="134">
        <f t="shared" si="3"/>
        <v>598553022.19000006</v>
      </c>
      <c r="R246" s="140"/>
      <c r="S246" s="3"/>
      <c r="T246" s="140"/>
      <c r="U246" s="140"/>
      <c r="V246" s="140"/>
      <c r="W246" s="141"/>
      <c r="X246" s="141"/>
      <c r="Y246" s="141"/>
      <c r="Z246" s="141"/>
      <c r="AA246" s="141"/>
      <c r="AB246" s="141"/>
      <c r="AC246" s="141"/>
    </row>
    <row r="247" spans="2:29" x14ac:dyDescent="0.25">
      <c r="B247" s="151" t="s">
        <v>528</v>
      </c>
      <c r="C247" s="125">
        <v>80798083</v>
      </c>
      <c r="D247" s="125">
        <v>654938317.31999993</v>
      </c>
      <c r="E247" s="125">
        <v>212108.66</v>
      </c>
      <c r="F247" s="125">
        <v>24548027.050000001</v>
      </c>
      <c r="G247" s="125">
        <v>15117282.140000001</v>
      </c>
      <c r="H247" s="125">
        <v>10045614.830000002</v>
      </c>
      <c r="I247" s="125">
        <v>12431673.130000003</v>
      </c>
      <c r="J247" s="125">
        <v>7642849.7699999986</v>
      </c>
      <c r="K247" s="125">
        <v>9918151.4300000016</v>
      </c>
      <c r="L247" s="125">
        <v>10998601.52</v>
      </c>
      <c r="M247" s="125">
        <v>11491434.369999999</v>
      </c>
      <c r="N247" s="125">
        <v>148619673.30000001</v>
      </c>
      <c r="O247" s="125">
        <v>99051400.199999973</v>
      </c>
      <c r="P247" s="125">
        <v>248476205.79000008</v>
      </c>
      <c r="Q247" s="125">
        <f t="shared" si="3"/>
        <v>598553022.19000006</v>
      </c>
      <c r="R247" s="3"/>
      <c r="S247" s="3"/>
      <c r="T247" s="3"/>
      <c r="U247" s="3"/>
      <c r="V247" s="3"/>
      <c r="W247" s="118"/>
      <c r="X247" s="118"/>
      <c r="Y247" s="118"/>
      <c r="Z247" s="118"/>
      <c r="AA247" s="118"/>
      <c r="AB247" s="118"/>
      <c r="AC247" s="118"/>
    </row>
    <row r="248" spans="2:29" s="67" customFormat="1" x14ac:dyDescent="0.25">
      <c r="B248" s="149" t="s">
        <v>156</v>
      </c>
      <c r="C248" s="134">
        <v>2214214698</v>
      </c>
      <c r="D248" s="134">
        <v>1783437345.3500004</v>
      </c>
      <c r="E248" s="134">
        <v>7717850.3299999991</v>
      </c>
      <c r="F248" s="134">
        <v>18960991.27</v>
      </c>
      <c r="G248" s="134">
        <v>94791822.870000005</v>
      </c>
      <c r="H248" s="134">
        <v>76729012.019999996</v>
      </c>
      <c r="I248" s="134">
        <v>69076042.560000002</v>
      </c>
      <c r="J248" s="134">
        <v>126906880.41</v>
      </c>
      <c r="K248" s="134">
        <v>73599510.969999999</v>
      </c>
      <c r="L248" s="134">
        <v>118823111.69</v>
      </c>
      <c r="M248" s="134">
        <v>147644835.13</v>
      </c>
      <c r="N248" s="134">
        <v>127097567.58999997</v>
      </c>
      <c r="O248" s="134">
        <v>185482693.92000002</v>
      </c>
      <c r="P248" s="134">
        <v>650145496.11999977</v>
      </c>
      <c r="Q248" s="134">
        <f t="shared" si="3"/>
        <v>1696975814.8799996</v>
      </c>
      <c r="R248" s="140"/>
      <c r="S248" s="3"/>
      <c r="T248" s="140"/>
      <c r="U248" s="140"/>
      <c r="V248" s="140"/>
      <c r="W248" s="141"/>
      <c r="X248" s="141"/>
      <c r="Y248" s="141"/>
      <c r="Z248" s="141"/>
      <c r="AA248" s="141"/>
      <c r="AB248" s="141"/>
      <c r="AC248" s="141"/>
    </row>
    <row r="249" spans="2:29" s="67" customFormat="1" x14ac:dyDescent="0.25">
      <c r="B249" s="150" t="s">
        <v>926</v>
      </c>
      <c r="C249" s="134">
        <v>46482031</v>
      </c>
      <c r="D249" s="134">
        <v>214351482.66999999</v>
      </c>
      <c r="E249" s="134">
        <v>55042.799999999996</v>
      </c>
      <c r="F249" s="134">
        <v>177870.74000000002</v>
      </c>
      <c r="G249" s="134">
        <v>2132629.0900000003</v>
      </c>
      <c r="H249" s="134">
        <v>469258.29000000004</v>
      </c>
      <c r="I249" s="134">
        <v>1539844.0699999998</v>
      </c>
      <c r="J249" s="134">
        <v>5860863.6100000003</v>
      </c>
      <c r="K249" s="134">
        <v>2274831.4099999997</v>
      </c>
      <c r="L249" s="134">
        <v>5311293.209999999</v>
      </c>
      <c r="M249" s="134">
        <v>4415747.04</v>
      </c>
      <c r="N249" s="134">
        <v>6894163.3599999994</v>
      </c>
      <c r="O249" s="134">
        <v>1918402.7099999997</v>
      </c>
      <c r="P249" s="134">
        <v>67324769.969999984</v>
      </c>
      <c r="Q249" s="134">
        <f t="shared" si="3"/>
        <v>98374716.299999982</v>
      </c>
      <c r="R249" s="140"/>
      <c r="S249" s="3"/>
      <c r="T249" s="140"/>
      <c r="U249" s="140"/>
      <c r="V249" s="140"/>
      <c r="W249" s="141"/>
      <c r="X249" s="141"/>
      <c r="Y249" s="141"/>
      <c r="Z249" s="141"/>
      <c r="AA249" s="141"/>
      <c r="AB249" s="141"/>
      <c r="AC249" s="141"/>
    </row>
    <row r="250" spans="2:29" x14ac:dyDescent="0.25">
      <c r="B250" s="151" t="s">
        <v>927</v>
      </c>
      <c r="C250" s="125">
        <v>46482031</v>
      </c>
      <c r="D250" s="125">
        <v>214351482.66999999</v>
      </c>
      <c r="E250" s="125">
        <v>55042.799999999996</v>
      </c>
      <c r="F250" s="125">
        <v>177870.74000000002</v>
      </c>
      <c r="G250" s="125">
        <v>2132629.0900000003</v>
      </c>
      <c r="H250" s="125">
        <v>469258.29000000004</v>
      </c>
      <c r="I250" s="125">
        <v>1539844.0699999998</v>
      </c>
      <c r="J250" s="125">
        <v>5860863.6100000003</v>
      </c>
      <c r="K250" s="125">
        <v>2274831.4099999997</v>
      </c>
      <c r="L250" s="125">
        <v>5311293.209999999</v>
      </c>
      <c r="M250" s="125">
        <v>4415747.04</v>
      </c>
      <c r="N250" s="125">
        <v>6894163.3599999994</v>
      </c>
      <c r="O250" s="125">
        <v>1918402.7099999997</v>
      </c>
      <c r="P250" s="125">
        <v>67324769.969999984</v>
      </c>
      <c r="Q250" s="125">
        <f t="shared" si="3"/>
        <v>98374716.299999982</v>
      </c>
      <c r="R250" s="3"/>
      <c r="S250" s="3"/>
      <c r="T250" s="3"/>
      <c r="U250" s="3"/>
      <c r="V250" s="3"/>
      <c r="W250" s="118"/>
      <c r="X250" s="118"/>
      <c r="Y250" s="118"/>
      <c r="Z250" s="118"/>
      <c r="AA250" s="118"/>
      <c r="AB250" s="118"/>
      <c r="AC250" s="118"/>
    </row>
    <row r="251" spans="2:29" s="67" customFormat="1" x14ac:dyDescent="0.25">
      <c r="B251" s="150" t="s">
        <v>531</v>
      </c>
      <c r="C251" s="134">
        <v>390331526</v>
      </c>
      <c r="D251" s="134">
        <v>229473745.24000007</v>
      </c>
      <c r="E251" s="134">
        <v>242510.00999999998</v>
      </c>
      <c r="F251" s="134">
        <v>5863572.330000001</v>
      </c>
      <c r="G251" s="134">
        <v>18241148.129999999</v>
      </c>
      <c r="H251" s="134">
        <v>11024909.059999999</v>
      </c>
      <c r="I251" s="134">
        <v>13243520.48</v>
      </c>
      <c r="J251" s="134">
        <v>12195632.560000001</v>
      </c>
      <c r="K251" s="134">
        <v>14592371.589999998</v>
      </c>
      <c r="L251" s="134">
        <v>7083217.5500000017</v>
      </c>
      <c r="M251" s="134">
        <v>7380367.8400000008</v>
      </c>
      <c r="N251" s="134">
        <v>11008346.939999999</v>
      </c>
      <c r="O251" s="134">
        <v>35895197.560000002</v>
      </c>
      <c r="P251" s="134">
        <v>91755426.379999995</v>
      </c>
      <c r="Q251" s="134">
        <f t="shared" si="3"/>
        <v>228526220.43000001</v>
      </c>
      <c r="R251" s="140"/>
      <c r="S251" s="3"/>
      <c r="T251" s="140"/>
      <c r="U251" s="140"/>
      <c r="V251" s="140"/>
      <c r="W251" s="141"/>
      <c r="X251" s="141"/>
      <c r="Y251" s="141"/>
      <c r="Z251" s="141"/>
      <c r="AA251" s="141"/>
      <c r="AB251" s="141"/>
      <c r="AC251" s="141"/>
    </row>
    <row r="252" spans="2:29" x14ac:dyDescent="0.25">
      <c r="B252" s="151" t="s">
        <v>532</v>
      </c>
      <c r="C252" s="125">
        <v>390331526</v>
      </c>
      <c r="D252" s="125">
        <v>229473745.24000007</v>
      </c>
      <c r="E252" s="125">
        <v>242510.00999999998</v>
      </c>
      <c r="F252" s="125">
        <v>5863572.330000001</v>
      </c>
      <c r="G252" s="125">
        <v>18241148.129999999</v>
      </c>
      <c r="H252" s="125">
        <v>11024909.059999999</v>
      </c>
      <c r="I252" s="125">
        <v>13243520.48</v>
      </c>
      <c r="J252" s="125">
        <v>12195632.560000001</v>
      </c>
      <c r="K252" s="125">
        <v>14592371.589999998</v>
      </c>
      <c r="L252" s="125">
        <v>7083217.5500000017</v>
      </c>
      <c r="M252" s="125">
        <v>7380367.8400000008</v>
      </c>
      <c r="N252" s="125">
        <v>11008346.939999999</v>
      </c>
      <c r="O252" s="125">
        <v>35895197.560000002</v>
      </c>
      <c r="P252" s="125">
        <v>91755426.379999995</v>
      </c>
      <c r="Q252" s="125">
        <f t="shared" si="3"/>
        <v>228526220.43000001</v>
      </c>
      <c r="R252" s="3"/>
      <c r="S252" s="3"/>
      <c r="T252" s="3"/>
      <c r="U252" s="3"/>
      <c r="V252" s="3"/>
      <c r="W252" s="118"/>
      <c r="X252" s="118"/>
      <c r="Y252" s="118"/>
      <c r="Z252" s="118"/>
      <c r="AA252" s="118"/>
      <c r="AB252" s="118"/>
      <c r="AC252" s="118"/>
    </row>
    <row r="253" spans="2:29" s="67" customFormat="1" x14ac:dyDescent="0.25">
      <c r="B253" s="150" t="s">
        <v>533</v>
      </c>
      <c r="C253" s="134">
        <v>1193003225</v>
      </c>
      <c r="D253" s="134">
        <v>915498941.2100004</v>
      </c>
      <c r="E253" s="134">
        <v>7407135.0199999996</v>
      </c>
      <c r="F253" s="134">
        <v>12901840.25</v>
      </c>
      <c r="G253" s="134">
        <v>54896106.480000004</v>
      </c>
      <c r="H253" s="134">
        <v>62218759.219999999</v>
      </c>
      <c r="I253" s="134">
        <v>52391527.399999999</v>
      </c>
      <c r="J253" s="134">
        <v>46981757.959999993</v>
      </c>
      <c r="K253" s="134">
        <v>33067744.620000001</v>
      </c>
      <c r="L253" s="134">
        <v>56288631.479999997</v>
      </c>
      <c r="M253" s="134">
        <v>84232890.569999993</v>
      </c>
      <c r="N253" s="134">
        <v>68115222.309999987</v>
      </c>
      <c r="O253" s="134">
        <v>99551789.970000014</v>
      </c>
      <c r="P253" s="134">
        <v>361523396.21999979</v>
      </c>
      <c r="Q253" s="134">
        <f t="shared" si="3"/>
        <v>939576801.49999976</v>
      </c>
      <c r="R253" s="140"/>
      <c r="S253" s="3"/>
      <c r="T253" s="140"/>
      <c r="U253" s="140"/>
      <c r="V253" s="140"/>
      <c r="W253" s="141"/>
      <c r="X253" s="141"/>
      <c r="Y253" s="141"/>
      <c r="Z253" s="141"/>
      <c r="AA253" s="141"/>
      <c r="AB253" s="141"/>
      <c r="AC253" s="141"/>
    </row>
    <row r="254" spans="2:29" x14ac:dyDescent="0.25">
      <c r="B254" s="151" t="s">
        <v>534</v>
      </c>
      <c r="C254" s="125">
        <v>1193003225</v>
      </c>
      <c r="D254" s="125">
        <v>915498941.2100004</v>
      </c>
      <c r="E254" s="125">
        <v>7407135.0199999996</v>
      </c>
      <c r="F254" s="125">
        <v>12901840.25</v>
      </c>
      <c r="G254" s="125">
        <v>54896106.480000004</v>
      </c>
      <c r="H254" s="125">
        <v>62218759.219999999</v>
      </c>
      <c r="I254" s="125">
        <v>52391527.399999999</v>
      </c>
      <c r="J254" s="125">
        <v>46981757.959999993</v>
      </c>
      <c r="K254" s="125">
        <v>33067744.620000001</v>
      </c>
      <c r="L254" s="125">
        <v>56288631.479999997</v>
      </c>
      <c r="M254" s="125">
        <v>84232890.569999993</v>
      </c>
      <c r="N254" s="125">
        <v>68115222.309999987</v>
      </c>
      <c r="O254" s="125">
        <v>99551789.970000014</v>
      </c>
      <c r="P254" s="125">
        <v>361523396.21999979</v>
      </c>
      <c r="Q254" s="125">
        <f t="shared" si="3"/>
        <v>939576801.49999976</v>
      </c>
      <c r="R254" s="3"/>
      <c r="S254" s="3"/>
      <c r="T254" s="3"/>
      <c r="U254" s="3"/>
      <c r="V254" s="3"/>
      <c r="W254" s="118"/>
      <c r="X254" s="118"/>
      <c r="Y254" s="118"/>
      <c r="Z254" s="118"/>
      <c r="AA254" s="118"/>
      <c r="AB254" s="118"/>
      <c r="AC254" s="118"/>
    </row>
    <row r="255" spans="2:29" s="67" customFormat="1" x14ac:dyDescent="0.25">
      <c r="B255" s="150" t="s">
        <v>535</v>
      </c>
      <c r="C255" s="134">
        <v>584397916</v>
      </c>
      <c r="D255" s="134">
        <v>424113176.22999996</v>
      </c>
      <c r="E255" s="134">
        <v>13162.5</v>
      </c>
      <c r="F255" s="134">
        <v>17707.949999999997</v>
      </c>
      <c r="G255" s="134">
        <v>19521939.170000002</v>
      </c>
      <c r="H255" s="134">
        <v>3016085.45</v>
      </c>
      <c r="I255" s="134">
        <v>1901150.61</v>
      </c>
      <c r="J255" s="134">
        <v>61868626.279999994</v>
      </c>
      <c r="K255" s="134">
        <v>23664563.350000001</v>
      </c>
      <c r="L255" s="134">
        <v>50139969.449999996</v>
      </c>
      <c r="M255" s="134">
        <v>51615829.679999992</v>
      </c>
      <c r="N255" s="134">
        <v>41079834.979999997</v>
      </c>
      <c r="O255" s="134">
        <v>48117303.68</v>
      </c>
      <c r="P255" s="134">
        <v>129541903.55000001</v>
      </c>
      <c r="Q255" s="134">
        <f t="shared" si="3"/>
        <v>430498076.65000004</v>
      </c>
      <c r="R255" s="140"/>
      <c r="S255" s="3"/>
      <c r="T255" s="140"/>
      <c r="U255" s="140"/>
      <c r="V255" s="140"/>
      <c r="W255" s="141"/>
      <c r="X255" s="141"/>
      <c r="Y255" s="141"/>
      <c r="Z255" s="141"/>
      <c r="AA255" s="141"/>
      <c r="AB255" s="141"/>
      <c r="AC255" s="141"/>
    </row>
    <row r="256" spans="2:29" x14ac:dyDescent="0.25">
      <c r="B256" s="151" t="s">
        <v>536</v>
      </c>
      <c r="C256" s="125">
        <v>584397916</v>
      </c>
      <c r="D256" s="125">
        <v>424113176.22999996</v>
      </c>
      <c r="E256" s="125">
        <v>13162.5</v>
      </c>
      <c r="F256" s="125">
        <v>17707.949999999997</v>
      </c>
      <c r="G256" s="125">
        <v>19521939.170000002</v>
      </c>
      <c r="H256" s="125">
        <v>3016085.45</v>
      </c>
      <c r="I256" s="125">
        <v>1901150.61</v>
      </c>
      <c r="J256" s="125">
        <v>61868626.279999994</v>
      </c>
      <c r="K256" s="125">
        <v>23664563.350000001</v>
      </c>
      <c r="L256" s="125">
        <v>50139969.449999996</v>
      </c>
      <c r="M256" s="125">
        <v>51615829.679999992</v>
      </c>
      <c r="N256" s="125">
        <v>41079834.979999997</v>
      </c>
      <c r="O256" s="125">
        <v>48117303.68</v>
      </c>
      <c r="P256" s="125">
        <v>129541903.55000001</v>
      </c>
      <c r="Q256" s="125">
        <f t="shared" si="3"/>
        <v>430498076.65000004</v>
      </c>
      <c r="R256" s="3"/>
      <c r="S256" s="3"/>
      <c r="T256" s="3"/>
      <c r="U256" s="3"/>
      <c r="V256" s="3"/>
      <c r="W256" s="118"/>
      <c r="X256" s="118"/>
      <c r="Y256" s="118"/>
      <c r="Z256" s="118"/>
      <c r="AA256" s="118"/>
      <c r="AB256" s="118"/>
      <c r="AC256" s="118"/>
    </row>
    <row r="257" spans="2:29" s="67" customFormat="1" x14ac:dyDescent="0.25">
      <c r="B257" s="149" t="s">
        <v>537</v>
      </c>
      <c r="C257" s="134">
        <v>5253966723</v>
      </c>
      <c r="D257" s="134">
        <v>4182813744.9700007</v>
      </c>
      <c r="E257" s="134">
        <v>883617552.99000001</v>
      </c>
      <c r="F257" s="134">
        <v>1235141466.23</v>
      </c>
      <c r="G257" s="134">
        <v>603486851.69999993</v>
      </c>
      <c r="H257" s="134">
        <v>241046136.11000001</v>
      </c>
      <c r="I257" s="134">
        <v>128450447.22</v>
      </c>
      <c r="J257" s="134">
        <v>101233213.00999999</v>
      </c>
      <c r="K257" s="134">
        <v>128136212.93000001</v>
      </c>
      <c r="L257" s="134">
        <v>106957438.23999998</v>
      </c>
      <c r="M257" s="134">
        <v>178468361.18000004</v>
      </c>
      <c r="N257" s="134">
        <v>113969326.45000002</v>
      </c>
      <c r="O257" s="134">
        <v>153445519.03</v>
      </c>
      <c r="P257" s="134">
        <v>244824179.42999998</v>
      </c>
      <c r="Q257" s="134">
        <f t="shared" si="3"/>
        <v>4118776704.5199995</v>
      </c>
      <c r="R257" s="140"/>
      <c r="S257" s="3"/>
      <c r="T257" s="140"/>
      <c r="U257" s="140"/>
      <c r="V257" s="140"/>
      <c r="W257" s="141"/>
      <c r="X257" s="141"/>
      <c r="Y257" s="141"/>
      <c r="Z257" s="141"/>
      <c r="AA257" s="141"/>
      <c r="AB257" s="141"/>
      <c r="AC257" s="141"/>
    </row>
    <row r="258" spans="2:29" s="67" customFormat="1" x14ac:dyDescent="0.25">
      <c r="B258" s="150" t="s">
        <v>538</v>
      </c>
      <c r="C258" s="134">
        <v>848430539</v>
      </c>
      <c r="D258" s="134">
        <v>1010057553.2900003</v>
      </c>
      <c r="E258" s="134">
        <v>68939552.550000012</v>
      </c>
      <c r="F258" s="134">
        <v>70031459.420000002</v>
      </c>
      <c r="G258" s="134">
        <v>79067527.389999971</v>
      </c>
      <c r="H258" s="134">
        <v>71175289.840000004</v>
      </c>
      <c r="I258" s="134">
        <v>79587992.790000007</v>
      </c>
      <c r="J258" s="134">
        <v>79165260.00999999</v>
      </c>
      <c r="K258" s="134">
        <v>88162040.180000007</v>
      </c>
      <c r="L258" s="134">
        <v>79085381.929999977</v>
      </c>
      <c r="M258" s="134">
        <v>82595151.860000029</v>
      </c>
      <c r="N258" s="134">
        <v>78166058.650000006</v>
      </c>
      <c r="O258" s="134">
        <v>95074406.920000002</v>
      </c>
      <c r="P258" s="134">
        <v>127605995.52999997</v>
      </c>
      <c r="Q258" s="134">
        <f t="shared" si="3"/>
        <v>998656117.06999993</v>
      </c>
      <c r="R258" s="140"/>
      <c r="S258" s="3"/>
      <c r="T258" s="140"/>
      <c r="U258" s="140"/>
      <c r="V258" s="140"/>
      <c r="W258" s="141"/>
      <c r="X258" s="141"/>
      <c r="Y258" s="141"/>
      <c r="Z258" s="141"/>
      <c r="AA258" s="141"/>
      <c r="AB258" s="141"/>
      <c r="AC258" s="141"/>
    </row>
    <row r="259" spans="2:29" x14ac:dyDescent="0.25">
      <c r="B259" s="151" t="s">
        <v>539</v>
      </c>
      <c r="C259" s="125">
        <v>848430539</v>
      </c>
      <c r="D259" s="125">
        <v>1010057553.2900003</v>
      </c>
      <c r="E259" s="125">
        <v>68939552.550000012</v>
      </c>
      <c r="F259" s="125">
        <v>70031459.420000002</v>
      </c>
      <c r="G259" s="125">
        <v>79067527.389999971</v>
      </c>
      <c r="H259" s="125">
        <v>71175289.840000004</v>
      </c>
      <c r="I259" s="125">
        <v>79587992.790000007</v>
      </c>
      <c r="J259" s="125">
        <v>79165260.00999999</v>
      </c>
      <c r="K259" s="125">
        <v>88162040.180000007</v>
      </c>
      <c r="L259" s="125">
        <v>79085381.929999977</v>
      </c>
      <c r="M259" s="125">
        <v>82595151.860000029</v>
      </c>
      <c r="N259" s="125">
        <v>78166058.650000006</v>
      </c>
      <c r="O259" s="125">
        <v>95074406.920000002</v>
      </c>
      <c r="P259" s="125">
        <v>127605995.52999997</v>
      </c>
      <c r="Q259" s="125">
        <f t="shared" si="3"/>
        <v>998656117.06999993</v>
      </c>
      <c r="R259" s="3"/>
      <c r="S259" s="3"/>
      <c r="T259" s="3"/>
      <c r="U259" s="3"/>
      <c r="V259" s="3"/>
      <c r="W259" s="118"/>
      <c r="X259" s="118"/>
      <c r="Y259" s="118"/>
      <c r="Z259" s="118"/>
      <c r="AA259" s="118"/>
      <c r="AB259" s="118"/>
      <c r="AC259" s="118"/>
    </row>
    <row r="260" spans="2:29" s="67" customFormat="1" x14ac:dyDescent="0.25">
      <c r="B260" s="150" t="s">
        <v>540</v>
      </c>
      <c r="C260" s="134">
        <v>411123602</v>
      </c>
      <c r="D260" s="134">
        <v>282082785.32999992</v>
      </c>
      <c r="E260" s="134">
        <v>2164789.7300000004</v>
      </c>
      <c r="F260" s="134">
        <v>10369496.520000001</v>
      </c>
      <c r="G260" s="134">
        <v>24670959.050000001</v>
      </c>
      <c r="H260" s="134">
        <v>11454846.869999997</v>
      </c>
      <c r="I260" s="134">
        <v>17331310.049999997</v>
      </c>
      <c r="J260" s="134">
        <v>15540886.339999996</v>
      </c>
      <c r="K260" s="134">
        <v>21201963.999999996</v>
      </c>
      <c r="L260" s="134">
        <v>14528980.460000003</v>
      </c>
      <c r="M260" s="134">
        <v>16847526.219999999</v>
      </c>
      <c r="N260" s="134">
        <v>25430461.809999995</v>
      </c>
      <c r="O260" s="134">
        <v>32680012.70999999</v>
      </c>
      <c r="P260" s="134">
        <v>60045838.440000005</v>
      </c>
      <c r="Q260" s="134">
        <f t="shared" si="3"/>
        <v>252267072.19999999</v>
      </c>
      <c r="R260" s="140"/>
      <c r="S260" s="3"/>
      <c r="T260" s="140"/>
      <c r="U260" s="140"/>
      <c r="V260" s="140"/>
      <c r="W260" s="141"/>
      <c r="X260" s="141"/>
      <c r="Y260" s="141"/>
      <c r="Z260" s="141"/>
      <c r="AA260" s="141"/>
      <c r="AB260" s="141"/>
      <c r="AC260" s="141"/>
    </row>
    <row r="261" spans="2:29" x14ac:dyDescent="0.25">
      <c r="B261" s="151" t="s">
        <v>541</v>
      </c>
      <c r="C261" s="125">
        <v>411123602</v>
      </c>
      <c r="D261" s="125">
        <v>282082785.32999992</v>
      </c>
      <c r="E261" s="125">
        <v>2164789.7300000004</v>
      </c>
      <c r="F261" s="125">
        <v>10369496.520000001</v>
      </c>
      <c r="G261" s="125">
        <v>24670959.050000001</v>
      </c>
      <c r="H261" s="125">
        <v>11454846.869999997</v>
      </c>
      <c r="I261" s="125">
        <v>17331310.049999997</v>
      </c>
      <c r="J261" s="125">
        <v>15540886.339999996</v>
      </c>
      <c r="K261" s="125">
        <v>21201963.999999996</v>
      </c>
      <c r="L261" s="125">
        <v>14528980.460000003</v>
      </c>
      <c r="M261" s="125">
        <v>16847526.219999999</v>
      </c>
      <c r="N261" s="125">
        <v>25430461.809999995</v>
      </c>
      <c r="O261" s="125">
        <v>32680012.70999999</v>
      </c>
      <c r="P261" s="125">
        <v>60045838.440000005</v>
      </c>
      <c r="Q261" s="125">
        <f t="shared" si="3"/>
        <v>252267072.19999999</v>
      </c>
      <c r="R261" s="3"/>
      <c r="S261" s="3"/>
      <c r="T261" s="3"/>
      <c r="U261" s="3"/>
      <c r="V261" s="3"/>
      <c r="W261" s="118"/>
      <c r="X261" s="118"/>
      <c r="Y261" s="118"/>
      <c r="Z261" s="118"/>
      <c r="AA261" s="118"/>
      <c r="AB261" s="118"/>
      <c r="AC261" s="118"/>
    </row>
    <row r="262" spans="2:29" s="67" customFormat="1" x14ac:dyDescent="0.25">
      <c r="B262" s="150" t="s">
        <v>542</v>
      </c>
      <c r="C262" s="134">
        <v>206139924</v>
      </c>
      <c r="D262" s="134">
        <v>76207113.339999989</v>
      </c>
      <c r="E262" s="134">
        <v>579696.59</v>
      </c>
      <c r="F262" s="134">
        <v>1885601.8199999998</v>
      </c>
      <c r="G262" s="134">
        <v>5885590.7700000005</v>
      </c>
      <c r="H262" s="134">
        <v>6267975.6100000003</v>
      </c>
      <c r="I262" s="134">
        <v>2503728.7399999998</v>
      </c>
      <c r="J262" s="134">
        <v>3597473.5900000003</v>
      </c>
      <c r="K262" s="134">
        <v>7184857.4399999995</v>
      </c>
      <c r="L262" s="134">
        <v>3001244.03</v>
      </c>
      <c r="M262" s="134">
        <v>3208051.149999999</v>
      </c>
      <c r="N262" s="134">
        <v>2929418.6199999992</v>
      </c>
      <c r="O262" s="134">
        <v>7506831.9299999997</v>
      </c>
      <c r="P262" s="134">
        <v>18516730.620000005</v>
      </c>
      <c r="Q262" s="134">
        <f t="shared" si="3"/>
        <v>63067200.909999996</v>
      </c>
      <c r="R262" s="140"/>
      <c r="S262" s="3"/>
      <c r="T262" s="140"/>
      <c r="U262" s="140"/>
      <c r="V262" s="140"/>
      <c r="W262" s="141"/>
      <c r="X262" s="141"/>
      <c r="Y262" s="141"/>
      <c r="Z262" s="141"/>
      <c r="AA262" s="141"/>
      <c r="AB262" s="141"/>
      <c r="AC262" s="141"/>
    </row>
    <row r="263" spans="2:29" x14ac:dyDescent="0.25">
      <c r="B263" s="151" t="s">
        <v>543</v>
      </c>
      <c r="C263" s="125">
        <v>206139924</v>
      </c>
      <c r="D263" s="125">
        <v>76207113.339999989</v>
      </c>
      <c r="E263" s="125">
        <v>579696.59</v>
      </c>
      <c r="F263" s="125">
        <v>1885601.8199999998</v>
      </c>
      <c r="G263" s="125">
        <v>5885590.7700000005</v>
      </c>
      <c r="H263" s="125">
        <v>6267975.6100000003</v>
      </c>
      <c r="I263" s="125">
        <v>2503728.7399999998</v>
      </c>
      <c r="J263" s="125">
        <v>3597473.5900000003</v>
      </c>
      <c r="K263" s="125">
        <v>7184857.4399999995</v>
      </c>
      <c r="L263" s="125">
        <v>3001244.03</v>
      </c>
      <c r="M263" s="125">
        <v>3208051.149999999</v>
      </c>
      <c r="N263" s="125">
        <v>2929418.6199999992</v>
      </c>
      <c r="O263" s="125">
        <v>7506831.9299999997</v>
      </c>
      <c r="P263" s="125">
        <v>18516730.620000005</v>
      </c>
      <c r="Q263" s="125">
        <f t="shared" si="3"/>
        <v>63067200.909999996</v>
      </c>
      <c r="R263" s="3"/>
      <c r="S263" s="3"/>
      <c r="T263" s="3"/>
      <c r="U263" s="3"/>
      <c r="V263" s="3"/>
      <c r="W263" s="118"/>
      <c r="X263" s="118"/>
      <c r="Y263" s="118"/>
      <c r="Z263" s="118"/>
      <c r="AA263" s="118"/>
      <c r="AB263" s="118"/>
      <c r="AC263" s="118"/>
    </row>
    <row r="264" spans="2:29" s="67" customFormat="1" x14ac:dyDescent="0.25">
      <c r="B264" s="150" t="s">
        <v>544</v>
      </c>
      <c r="C264" s="134">
        <v>89467832</v>
      </c>
      <c r="D264" s="134">
        <v>22241888.780000005</v>
      </c>
      <c r="E264" s="134">
        <v>2087791.49</v>
      </c>
      <c r="F264" s="134">
        <v>649366.76</v>
      </c>
      <c r="G264" s="134">
        <v>956804.48</v>
      </c>
      <c r="H264" s="134">
        <v>648111.53</v>
      </c>
      <c r="I264" s="134">
        <v>359704.77000000008</v>
      </c>
      <c r="J264" s="134">
        <v>798511.36</v>
      </c>
      <c r="K264" s="134">
        <v>7197484.96</v>
      </c>
      <c r="L264" s="134">
        <v>1086971.8199999998</v>
      </c>
      <c r="M264" s="134">
        <v>376329.8</v>
      </c>
      <c r="N264" s="134">
        <v>693820.33000000007</v>
      </c>
      <c r="O264" s="134">
        <v>884715.97</v>
      </c>
      <c r="P264" s="134">
        <v>3155425.84</v>
      </c>
      <c r="Q264" s="134">
        <f t="shared" si="3"/>
        <v>18895039.110000003</v>
      </c>
      <c r="R264" s="140"/>
      <c r="S264" s="3"/>
      <c r="T264" s="140"/>
      <c r="U264" s="140"/>
      <c r="V264" s="140"/>
      <c r="W264" s="141"/>
      <c r="X264" s="141"/>
      <c r="Y264" s="141"/>
      <c r="Z264" s="141"/>
      <c r="AA264" s="141"/>
      <c r="AB264" s="141"/>
      <c r="AC264" s="141"/>
    </row>
    <row r="265" spans="2:29" x14ac:dyDescent="0.25">
      <c r="B265" s="151" t="s">
        <v>545</v>
      </c>
      <c r="C265" s="125">
        <v>89467832</v>
      </c>
      <c r="D265" s="125">
        <v>22241888.780000005</v>
      </c>
      <c r="E265" s="125">
        <v>2087791.49</v>
      </c>
      <c r="F265" s="125">
        <v>649366.76</v>
      </c>
      <c r="G265" s="125">
        <v>956804.48</v>
      </c>
      <c r="H265" s="125">
        <v>648111.53</v>
      </c>
      <c r="I265" s="125">
        <v>359704.77000000008</v>
      </c>
      <c r="J265" s="125">
        <v>798511.36</v>
      </c>
      <c r="K265" s="125">
        <v>7197484.96</v>
      </c>
      <c r="L265" s="125">
        <v>1086971.8199999998</v>
      </c>
      <c r="M265" s="125">
        <v>376329.8</v>
      </c>
      <c r="N265" s="125">
        <v>693820.33000000007</v>
      </c>
      <c r="O265" s="125">
        <v>884715.97</v>
      </c>
      <c r="P265" s="125">
        <v>3155425.84</v>
      </c>
      <c r="Q265" s="125">
        <f t="shared" si="3"/>
        <v>18895039.110000003</v>
      </c>
      <c r="R265" s="3"/>
      <c r="S265" s="3"/>
      <c r="T265" s="3"/>
      <c r="U265" s="3"/>
      <c r="V265" s="3"/>
      <c r="W265" s="118"/>
      <c r="X265" s="118"/>
      <c r="Y265" s="118"/>
      <c r="Z265" s="118"/>
      <c r="AA265" s="118"/>
      <c r="AB265" s="118"/>
      <c r="AC265" s="118"/>
    </row>
    <row r="266" spans="2:29" s="67" customFormat="1" x14ac:dyDescent="0.25">
      <c r="B266" s="150" t="s">
        <v>546</v>
      </c>
      <c r="C266" s="134">
        <v>3406473168</v>
      </c>
      <c r="D266" s="134">
        <v>2533741978.1900005</v>
      </c>
      <c r="E266" s="134">
        <v>809845722.63</v>
      </c>
      <c r="F266" s="134">
        <v>1117310501.71</v>
      </c>
      <c r="G266" s="134">
        <v>488503200.00999999</v>
      </c>
      <c r="H266" s="134">
        <v>81864875.460000008</v>
      </c>
      <c r="I266" s="134">
        <v>5829932.7599999998</v>
      </c>
      <c r="J266" s="134">
        <v>350161.71</v>
      </c>
      <c r="K266" s="134">
        <v>54463.810000000005</v>
      </c>
      <c r="L266" s="134">
        <v>1838532</v>
      </c>
      <c r="M266" s="134">
        <v>342042.95</v>
      </c>
      <c r="N266" s="134">
        <v>6747718.0599999996</v>
      </c>
      <c r="O266" s="134">
        <v>2823131.5</v>
      </c>
      <c r="P266" s="134">
        <v>13045679</v>
      </c>
      <c r="Q266" s="134">
        <f t="shared" si="3"/>
        <v>2528555961.6000004</v>
      </c>
      <c r="R266" s="140"/>
      <c r="S266" s="3"/>
      <c r="T266" s="140"/>
      <c r="U266" s="140"/>
      <c r="V266" s="140"/>
      <c r="W266" s="141"/>
      <c r="X266" s="141"/>
      <c r="Y266" s="141"/>
      <c r="Z266" s="141"/>
      <c r="AA266" s="141"/>
      <c r="AB266" s="141"/>
      <c r="AC266" s="141"/>
    </row>
    <row r="267" spans="2:29" x14ac:dyDescent="0.25">
      <c r="B267" s="151" t="s">
        <v>547</v>
      </c>
      <c r="C267" s="125">
        <v>3406473168</v>
      </c>
      <c r="D267" s="125">
        <v>2533741978.1900005</v>
      </c>
      <c r="E267" s="125">
        <v>809845722.63</v>
      </c>
      <c r="F267" s="125">
        <v>1117310501.71</v>
      </c>
      <c r="G267" s="125">
        <v>488503200.00999999</v>
      </c>
      <c r="H267" s="125">
        <v>81864875.460000008</v>
      </c>
      <c r="I267" s="125">
        <v>5829932.7599999998</v>
      </c>
      <c r="J267" s="125">
        <v>350161.71</v>
      </c>
      <c r="K267" s="125">
        <v>54463.810000000005</v>
      </c>
      <c r="L267" s="125">
        <v>1838532</v>
      </c>
      <c r="M267" s="125">
        <v>342042.95</v>
      </c>
      <c r="N267" s="125">
        <v>6747718.0599999996</v>
      </c>
      <c r="O267" s="125">
        <v>2823131.5</v>
      </c>
      <c r="P267" s="125">
        <v>13045679</v>
      </c>
      <c r="Q267" s="125">
        <f t="shared" si="3"/>
        <v>2528555961.6000004</v>
      </c>
      <c r="R267" s="3"/>
      <c r="S267" s="3"/>
      <c r="T267" s="3"/>
      <c r="U267" s="3"/>
      <c r="V267" s="3"/>
      <c r="W267" s="118"/>
      <c r="X267" s="118"/>
      <c r="Y267" s="118"/>
      <c r="Z267" s="118"/>
      <c r="AA267" s="118"/>
      <c r="AB267" s="118"/>
      <c r="AC267" s="118"/>
    </row>
    <row r="268" spans="2:29" s="67" customFormat="1" x14ac:dyDescent="0.25">
      <c r="B268" s="150" t="s">
        <v>548</v>
      </c>
      <c r="C268" s="134">
        <v>292331658</v>
      </c>
      <c r="D268" s="134">
        <v>258482426.03999999</v>
      </c>
      <c r="E268" s="134">
        <v>0</v>
      </c>
      <c r="F268" s="134">
        <v>34895040</v>
      </c>
      <c r="G268" s="134">
        <v>4402770</v>
      </c>
      <c r="H268" s="134">
        <v>69635036.799999997</v>
      </c>
      <c r="I268" s="134">
        <v>22837778.109999999</v>
      </c>
      <c r="J268" s="134">
        <v>1780920</v>
      </c>
      <c r="K268" s="134">
        <v>4335402.54</v>
      </c>
      <c r="L268" s="134">
        <v>7416328</v>
      </c>
      <c r="M268" s="134">
        <v>75099259.200000003</v>
      </c>
      <c r="N268" s="134">
        <v>1848.98</v>
      </c>
      <c r="O268" s="134">
        <v>14476420</v>
      </c>
      <c r="P268" s="134">
        <v>22454510</v>
      </c>
      <c r="Q268" s="134">
        <f t="shared" si="3"/>
        <v>257335313.62999997</v>
      </c>
      <c r="R268" s="140"/>
      <c r="S268" s="3"/>
      <c r="T268" s="140"/>
      <c r="U268" s="140"/>
      <c r="V268" s="140"/>
      <c r="W268" s="141"/>
      <c r="X268" s="141"/>
      <c r="Y268" s="141"/>
      <c r="Z268" s="141"/>
      <c r="AA268" s="141"/>
      <c r="AB268" s="141"/>
      <c r="AC268" s="141"/>
    </row>
    <row r="269" spans="2:29" x14ac:dyDescent="0.25">
      <c r="B269" s="151" t="s">
        <v>549</v>
      </c>
      <c r="C269" s="125">
        <v>292331658</v>
      </c>
      <c r="D269" s="125">
        <v>258482426.03999999</v>
      </c>
      <c r="E269" s="125">
        <v>0</v>
      </c>
      <c r="F269" s="125">
        <v>34895040</v>
      </c>
      <c r="G269" s="125">
        <v>4402770</v>
      </c>
      <c r="H269" s="125">
        <v>69635036.799999997</v>
      </c>
      <c r="I269" s="125">
        <v>22837778.109999999</v>
      </c>
      <c r="J269" s="125">
        <v>1780920</v>
      </c>
      <c r="K269" s="125">
        <v>4335402.54</v>
      </c>
      <c r="L269" s="125">
        <v>7416328</v>
      </c>
      <c r="M269" s="125">
        <v>75099259.200000003</v>
      </c>
      <c r="N269" s="125">
        <v>1848.98</v>
      </c>
      <c r="O269" s="125">
        <v>14476420</v>
      </c>
      <c r="P269" s="125">
        <v>22454510</v>
      </c>
      <c r="Q269" s="125">
        <f t="shared" ref="Q269:Q332" si="4">E269+F269+G269+H269+I269+J269+K269+L269+M269+O269+N269+P269</f>
        <v>257335313.62999997</v>
      </c>
      <c r="R269" s="3"/>
      <c r="S269" s="3"/>
      <c r="T269" s="3"/>
      <c r="U269" s="3"/>
      <c r="V269" s="3"/>
      <c r="W269" s="118"/>
      <c r="X269" s="118"/>
      <c r="Y269" s="118"/>
      <c r="Z269" s="118"/>
      <c r="AA269" s="118"/>
      <c r="AB269" s="118"/>
      <c r="AC269" s="118"/>
    </row>
    <row r="270" spans="2:29" s="67" customFormat="1" x14ac:dyDescent="0.25">
      <c r="B270" s="149" t="s">
        <v>158</v>
      </c>
      <c r="C270" s="134">
        <v>7546587981</v>
      </c>
      <c r="D270" s="134">
        <v>11606446884.76</v>
      </c>
      <c r="E270" s="134">
        <v>134268285.01999998</v>
      </c>
      <c r="F270" s="134">
        <v>737577473.24999988</v>
      </c>
      <c r="G270" s="134">
        <v>597886700.68000007</v>
      </c>
      <c r="H270" s="134">
        <v>511422176.88000005</v>
      </c>
      <c r="I270" s="134">
        <v>500078875.86000007</v>
      </c>
      <c r="J270" s="134">
        <v>721542900.25000012</v>
      </c>
      <c r="K270" s="134">
        <v>943235254.63</v>
      </c>
      <c r="L270" s="134">
        <v>922193321.56000006</v>
      </c>
      <c r="M270" s="134">
        <v>434163493.15999997</v>
      </c>
      <c r="N270" s="134">
        <v>1720126659.0099998</v>
      </c>
      <c r="O270" s="134">
        <v>2325962894.8600001</v>
      </c>
      <c r="P270" s="134">
        <v>1632287589.7300003</v>
      </c>
      <c r="Q270" s="134">
        <f t="shared" si="4"/>
        <v>11180745624.889999</v>
      </c>
      <c r="R270" s="140"/>
      <c r="S270" s="3"/>
      <c r="T270" s="140"/>
      <c r="U270" s="140"/>
      <c r="V270" s="140"/>
      <c r="W270" s="141"/>
      <c r="X270" s="141"/>
      <c r="Y270" s="141"/>
      <c r="Z270" s="141"/>
      <c r="AA270" s="141"/>
      <c r="AB270" s="141"/>
      <c r="AC270" s="141"/>
    </row>
    <row r="271" spans="2:29" s="67" customFormat="1" x14ac:dyDescent="0.25">
      <c r="B271" s="150" t="s">
        <v>550</v>
      </c>
      <c r="C271" s="134">
        <v>7507025427</v>
      </c>
      <c r="D271" s="134">
        <v>11554351331.42</v>
      </c>
      <c r="E271" s="134">
        <v>134268285.01999998</v>
      </c>
      <c r="F271" s="134">
        <v>731566979.24999988</v>
      </c>
      <c r="G271" s="134">
        <v>596922540.72000003</v>
      </c>
      <c r="H271" s="134">
        <v>510281752.80000007</v>
      </c>
      <c r="I271" s="134">
        <v>498958553.69000006</v>
      </c>
      <c r="J271" s="134">
        <v>717677230.31000006</v>
      </c>
      <c r="K271" s="134">
        <v>940607517.63</v>
      </c>
      <c r="L271" s="134">
        <v>920324694.56000006</v>
      </c>
      <c r="M271" s="134">
        <v>432125536.15999997</v>
      </c>
      <c r="N271" s="134">
        <v>1700866770.3399997</v>
      </c>
      <c r="O271" s="134">
        <v>2325331197.02</v>
      </c>
      <c r="P271" s="134">
        <v>1622232214.7300003</v>
      </c>
      <c r="Q271" s="134">
        <f t="shared" si="4"/>
        <v>11131163272.23</v>
      </c>
      <c r="R271" s="140"/>
      <c r="S271" s="3"/>
      <c r="T271" s="140"/>
      <c r="U271" s="140"/>
      <c r="V271" s="140"/>
      <c r="W271" s="141"/>
      <c r="X271" s="141"/>
      <c r="Y271" s="141"/>
      <c r="Z271" s="141"/>
      <c r="AA271" s="141"/>
      <c r="AB271" s="141"/>
      <c r="AC271" s="141"/>
    </row>
    <row r="272" spans="2:29" x14ac:dyDescent="0.25">
      <c r="B272" s="151" t="s">
        <v>551</v>
      </c>
      <c r="C272" s="125">
        <v>7507025427</v>
      </c>
      <c r="D272" s="125">
        <v>11554351331.42</v>
      </c>
      <c r="E272" s="125">
        <v>134268285.01999998</v>
      </c>
      <c r="F272" s="125">
        <v>731566979.24999988</v>
      </c>
      <c r="G272" s="125">
        <v>596922540.72000003</v>
      </c>
      <c r="H272" s="125">
        <v>510281752.80000007</v>
      </c>
      <c r="I272" s="125">
        <v>498958553.69000006</v>
      </c>
      <c r="J272" s="125">
        <v>717677230.31000006</v>
      </c>
      <c r="K272" s="125">
        <v>940607517.63</v>
      </c>
      <c r="L272" s="125">
        <v>920324694.56000006</v>
      </c>
      <c r="M272" s="125">
        <v>432125536.15999997</v>
      </c>
      <c r="N272" s="125">
        <v>1700866770.3399997</v>
      </c>
      <c r="O272" s="125">
        <v>2325331197.02</v>
      </c>
      <c r="P272" s="125">
        <v>1622232214.7300003</v>
      </c>
      <c r="Q272" s="125">
        <f t="shared" si="4"/>
        <v>11131163272.23</v>
      </c>
      <c r="R272" s="3"/>
      <c r="S272" s="3"/>
      <c r="T272" s="3"/>
      <c r="U272" s="3"/>
      <c r="V272" s="3"/>
      <c r="W272" s="118"/>
      <c r="X272" s="118"/>
      <c r="Y272" s="118"/>
      <c r="Z272" s="118"/>
      <c r="AA272" s="118"/>
      <c r="AB272" s="118"/>
      <c r="AC272" s="118"/>
    </row>
    <row r="273" spans="2:29" s="67" customFormat="1" x14ac:dyDescent="0.25">
      <c r="B273" s="150" t="s">
        <v>552</v>
      </c>
      <c r="C273" s="134">
        <v>39562554</v>
      </c>
      <c r="D273" s="134">
        <v>52095553.340000004</v>
      </c>
      <c r="E273" s="134">
        <v>0</v>
      </c>
      <c r="F273" s="134">
        <v>6010494</v>
      </c>
      <c r="G273" s="134">
        <v>964159.96</v>
      </c>
      <c r="H273" s="134">
        <v>1140424.08</v>
      </c>
      <c r="I273" s="134">
        <v>1120322.17</v>
      </c>
      <c r="J273" s="134">
        <v>3865669.94</v>
      </c>
      <c r="K273" s="134">
        <v>2627737</v>
      </c>
      <c r="L273" s="134">
        <v>1868627</v>
      </c>
      <c r="M273" s="134">
        <v>2037957</v>
      </c>
      <c r="N273" s="134">
        <v>19259888.670000002</v>
      </c>
      <c r="O273" s="134">
        <v>631697.84</v>
      </c>
      <c r="P273" s="134">
        <v>10055375</v>
      </c>
      <c r="Q273" s="134">
        <f t="shared" si="4"/>
        <v>49582352.659999996</v>
      </c>
      <c r="R273" s="140"/>
      <c r="S273" s="3"/>
      <c r="T273" s="140"/>
      <c r="U273" s="140"/>
      <c r="V273" s="140"/>
      <c r="W273" s="141"/>
      <c r="X273" s="141"/>
      <c r="Y273" s="141"/>
      <c r="Z273" s="141"/>
      <c r="AA273" s="141"/>
      <c r="AB273" s="141"/>
      <c r="AC273" s="141"/>
    </row>
    <row r="274" spans="2:29" x14ac:dyDescent="0.25">
      <c r="B274" s="151" t="s">
        <v>553</v>
      </c>
      <c r="C274" s="125">
        <v>39562554</v>
      </c>
      <c r="D274" s="125">
        <v>52095553.340000004</v>
      </c>
      <c r="E274" s="125">
        <v>0</v>
      </c>
      <c r="F274" s="125">
        <v>6010494</v>
      </c>
      <c r="G274" s="125">
        <v>964159.96</v>
      </c>
      <c r="H274" s="125">
        <v>1140424.08</v>
      </c>
      <c r="I274" s="125">
        <v>1120322.17</v>
      </c>
      <c r="J274" s="125">
        <v>3865669.94</v>
      </c>
      <c r="K274" s="125">
        <v>2627737</v>
      </c>
      <c r="L274" s="125">
        <v>1868627</v>
      </c>
      <c r="M274" s="125">
        <v>2037957</v>
      </c>
      <c r="N274" s="125">
        <v>19259888.670000002</v>
      </c>
      <c r="O274" s="125">
        <v>631697.84</v>
      </c>
      <c r="P274" s="125">
        <v>10055375</v>
      </c>
      <c r="Q274" s="125">
        <f t="shared" si="4"/>
        <v>49582352.659999996</v>
      </c>
      <c r="R274" s="3"/>
      <c r="S274" s="3"/>
      <c r="T274" s="3"/>
      <c r="U274" s="3"/>
      <c r="V274" s="3"/>
      <c r="W274" s="118"/>
      <c r="X274" s="118"/>
      <c r="Y274" s="118"/>
      <c r="Z274" s="118"/>
      <c r="AA274" s="118"/>
      <c r="AB274" s="118"/>
      <c r="AC274" s="118"/>
    </row>
    <row r="275" spans="2:29" s="67" customFormat="1" x14ac:dyDescent="0.25">
      <c r="B275" s="149" t="s">
        <v>554</v>
      </c>
      <c r="C275" s="134">
        <v>922164440</v>
      </c>
      <c r="D275" s="134">
        <v>725608561.40000021</v>
      </c>
      <c r="E275" s="134">
        <v>14728382.5</v>
      </c>
      <c r="F275" s="134">
        <v>32952790.480000004</v>
      </c>
      <c r="G275" s="134">
        <v>37783259.549999997</v>
      </c>
      <c r="H275" s="134">
        <v>42908139.300000004</v>
      </c>
      <c r="I275" s="134">
        <v>38489080.090000004</v>
      </c>
      <c r="J275" s="134">
        <v>39455850.86999999</v>
      </c>
      <c r="K275" s="134">
        <v>80227174.769999996</v>
      </c>
      <c r="L275" s="134">
        <v>37727084.839999989</v>
      </c>
      <c r="M275" s="134">
        <v>50879802</v>
      </c>
      <c r="N275" s="134">
        <v>28939308.760000002</v>
      </c>
      <c r="O275" s="134">
        <v>83662503.319999993</v>
      </c>
      <c r="P275" s="134">
        <v>189652870.70000002</v>
      </c>
      <c r="Q275" s="134">
        <f t="shared" si="4"/>
        <v>677406247.17999995</v>
      </c>
      <c r="R275" s="140"/>
      <c r="S275" s="3"/>
      <c r="T275" s="140"/>
      <c r="U275" s="140"/>
      <c r="V275" s="140"/>
      <c r="W275" s="141"/>
      <c r="X275" s="141"/>
      <c r="Y275" s="141"/>
      <c r="Z275" s="141"/>
      <c r="AA275" s="141"/>
      <c r="AB275" s="141"/>
      <c r="AC275" s="141"/>
    </row>
    <row r="276" spans="2:29" s="67" customFormat="1" x14ac:dyDescent="0.25">
      <c r="B276" s="150" t="s">
        <v>555</v>
      </c>
      <c r="C276" s="134">
        <v>3762155</v>
      </c>
      <c r="D276" s="134">
        <v>1268911</v>
      </c>
      <c r="E276" s="134">
        <v>8333.34</v>
      </c>
      <c r="F276" s="134">
        <v>4166.67</v>
      </c>
      <c r="G276" s="134">
        <v>96833.34</v>
      </c>
      <c r="H276" s="134">
        <v>214280.23000000004</v>
      </c>
      <c r="I276" s="134">
        <v>8333.34</v>
      </c>
      <c r="J276" s="134">
        <v>54566.67</v>
      </c>
      <c r="K276" s="134">
        <v>30095.989999999998</v>
      </c>
      <c r="L276" s="134">
        <v>24166.67</v>
      </c>
      <c r="M276" s="134">
        <v>124166.67</v>
      </c>
      <c r="N276" s="134">
        <v>288540.84999999998</v>
      </c>
      <c r="O276" s="134">
        <v>211846.67</v>
      </c>
      <c r="P276" s="134">
        <v>208781.80000000002</v>
      </c>
      <c r="Q276" s="134">
        <f t="shared" si="4"/>
        <v>1274112.24</v>
      </c>
      <c r="R276" s="140"/>
      <c r="S276" s="3"/>
      <c r="T276" s="140"/>
      <c r="U276" s="140"/>
      <c r="V276" s="140"/>
      <c r="W276" s="141"/>
      <c r="X276" s="141"/>
      <c r="Y276" s="141"/>
      <c r="Z276" s="141"/>
      <c r="AA276" s="141"/>
      <c r="AB276" s="141"/>
      <c r="AC276" s="141"/>
    </row>
    <row r="277" spans="2:29" x14ac:dyDescent="0.25">
      <c r="B277" s="151" t="s">
        <v>556</v>
      </c>
      <c r="C277" s="125">
        <v>3762155</v>
      </c>
      <c r="D277" s="125">
        <v>1268911</v>
      </c>
      <c r="E277" s="125">
        <v>8333.34</v>
      </c>
      <c r="F277" s="125">
        <v>4166.67</v>
      </c>
      <c r="G277" s="125">
        <v>96833.34</v>
      </c>
      <c r="H277" s="125">
        <v>214280.23000000004</v>
      </c>
      <c r="I277" s="125">
        <v>8333.34</v>
      </c>
      <c r="J277" s="125">
        <v>54566.67</v>
      </c>
      <c r="K277" s="125">
        <v>30095.989999999998</v>
      </c>
      <c r="L277" s="125">
        <v>24166.67</v>
      </c>
      <c r="M277" s="125">
        <v>124166.67</v>
      </c>
      <c r="N277" s="125">
        <v>288540.84999999998</v>
      </c>
      <c r="O277" s="125">
        <v>211846.67</v>
      </c>
      <c r="P277" s="125">
        <v>208781.80000000002</v>
      </c>
      <c r="Q277" s="125">
        <f t="shared" si="4"/>
        <v>1274112.24</v>
      </c>
      <c r="R277" s="3"/>
      <c r="S277" s="3"/>
      <c r="T277" s="3"/>
      <c r="U277" s="3"/>
      <c r="V277" s="3"/>
      <c r="W277" s="118"/>
      <c r="X277" s="118"/>
      <c r="Y277" s="118"/>
      <c r="Z277" s="118"/>
      <c r="AA277" s="118"/>
      <c r="AB277" s="118"/>
      <c r="AC277" s="118"/>
    </row>
    <row r="278" spans="2:29" s="67" customFormat="1" x14ac:dyDescent="0.25">
      <c r="B278" s="150" t="s">
        <v>557</v>
      </c>
      <c r="C278" s="134">
        <v>10312385</v>
      </c>
      <c r="D278" s="134">
        <v>2560295.9900000002</v>
      </c>
      <c r="E278" s="134">
        <v>4167</v>
      </c>
      <c r="F278" s="134">
        <v>35984.82</v>
      </c>
      <c r="G278" s="134">
        <v>35984.82</v>
      </c>
      <c r="H278" s="134">
        <v>35984.82</v>
      </c>
      <c r="I278" s="134">
        <v>35984.82</v>
      </c>
      <c r="J278" s="134">
        <v>35984.82</v>
      </c>
      <c r="K278" s="134">
        <v>35984.82</v>
      </c>
      <c r="L278" s="134">
        <v>257852.77000000002</v>
      </c>
      <c r="M278" s="134">
        <v>35984.82</v>
      </c>
      <c r="N278" s="134">
        <v>36674.82</v>
      </c>
      <c r="O278" s="134">
        <v>35984.82</v>
      </c>
      <c r="P278" s="134">
        <v>1251512.8</v>
      </c>
      <c r="Q278" s="134">
        <f t="shared" si="4"/>
        <v>1838085.9500000002</v>
      </c>
      <c r="R278" s="140"/>
      <c r="S278" s="3"/>
      <c r="T278" s="140"/>
      <c r="U278" s="140"/>
      <c r="V278" s="140"/>
      <c r="W278" s="141"/>
      <c r="X278" s="141"/>
      <c r="Y278" s="141"/>
      <c r="Z278" s="141"/>
      <c r="AA278" s="141"/>
      <c r="AB278" s="141"/>
      <c r="AC278" s="141"/>
    </row>
    <row r="279" spans="2:29" x14ac:dyDescent="0.25">
      <c r="B279" s="151" t="s">
        <v>558</v>
      </c>
      <c r="C279" s="125">
        <v>10312385</v>
      </c>
      <c r="D279" s="125">
        <v>2560295.9900000002</v>
      </c>
      <c r="E279" s="125">
        <v>4167</v>
      </c>
      <c r="F279" s="125">
        <v>35984.82</v>
      </c>
      <c r="G279" s="125">
        <v>35984.82</v>
      </c>
      <c r="H279" s="125">
        <v>35984.82</v>
      </c>
      <c r="I279" s="125">
        <v>35984.82</v>
      </c>
      <c r="J279" s="125">
        <v>35984.82</v>
      </c>
      <c r="K279" s="125">
        <v>35984.82</v>
      </c>
      <c r="L279" s="125">
        <v>257852.77000000002</v>
      </c>
      <c r="M279" s="125">
        <v>35984.82</v>
      </c>
      <c r="N279" s="125">
        <v>36674.82</v>
      </c>
      <c r="O279" s="125">
        <v>35984.82</v>
      </c>
      <c r="P279" s="125">
        <v>1251512.8</v>
      </c>
      <c r="Q279" s="125">
        <f t="shared" si="4"/>
        <v>1838085.9500000002</v>
      </c>
      <c r="R279" s="3"/>
      <c r="S279" s="3"/>
      <c r="T279" s="3"/>
      <c r="U279" s="3"/>
      <c r="V279" s="3"/>
      <c r="W279" s="118"/>
      <c r="X279" s="118"/>
      <c r="Y279" s="118"/>
      <c r="Z279" s="118"/>
      <c r="AA279" s="118"/>
      <c r="AB279" s="118"/>
      <c r="AC279" s="118"/>
    </row>
    <row r="280" spans="2:29" s="67" customFormat="1" x14ac:dyDescent="0.25">
      <c r="B280" s="150" t="s">
        <v>559</v>
      </c>
      <c r="C280" s="134">
        <v>309452280</v>
      </c>
      <c r="D280" s="134">
        <v>304743181.5800001</v>
      </c>
      <c r="E280" s="134">
        <v>7953111.21</v>
      </c>
      <c r="F280" s="134">
        <v>11250761.42</v>
      </c>
      <c r="G280" s="134">
        <v>16462915.450000001</v>
      </c>
      <c r="H280" s="134">
        <v>11465543.4</v>
      </c>
      <c r="I280" s="134">
        <v>16264395.830000002</v>
      </c>
      <c r="J280" s="134">
        <v>26960451.169999994</v>
      </c>
      <c r="K280" s="134">
        <v>57632443.800000004</v>
      </c>
      <c r="L280" s="134">
        <v>20598502.919999998</v>
      </c>
      <c r="M280" s="134">
        <v>15537486.890000002</v>
      </c>
      <c r="N280" s="134">
        <v>15825879.170000002</v>
      </c>
      <c r="O280" s="134">
        <v>27220322.919999987</v>
      </c>
      <c r="P280" s="134">
        <v>55738897.839999974</v>
      </c>
      <c r="Q280" s="134">
        <f t="shared" si="4"/>
        <v>282910712.01999998</v>
      </c>
      <c r="R280" s="140"/>
      <c r="S280" s="3"/>
      <c r="T280" s="140"/>
      <c r="U280" s="140"/>
      <c r="V280" s="140"/>
      <c r="W280" s="141"/>
      <c r="X280" s="141"/>
      <c r="Y280" s="141"/>
      <c r="Z280" s="141"/>
      <c r="AA280" s="141"/>
      <c r="AB280" s="141"/>
      <c r="AC280" s="141"/>
    </row>
    <row r="281" spans="2:29" x14ac:dyDescent="0.25">
      <c r="B281" s="151" t="s">
        <v>560</v>
      </c>
      <c r="C281" s="125">
        <v>309452280</v>
      </c>
      <c r="D281" s="125">
        <v>304743181.5800001</v>
      </c>
      <c r="E281" s="125">
        <v>7953111.21</v>
      </c>
      <c r="F281" s="125">
        <v>11250761.42</v>
      </c>
      <c r="G281" s="125">
        <v>16462915.450000001</v>
      </c>
      <c r="H281" s="125">
        <v>11465543.4</v>
      </c>
      <c r="I281" s="125">
        <v>16264395.830000002</v>
      </c>
      <c r="J281" s="125">
        <v>26960451.169999994</v>
      </c>
      <c r="K281" s="125">
        <v>57632443.800000004</v>
      </c>
      <c r="L281" s="125">
        <v>20598502.919999998</v>
      </c>
      <c r="M281" s="125">
        <v>15537486.890000002</v>
      </c>
      <c r="N281" s="125">
        <v>15825879.170000002</v>
      </c>
      <c r="O281" s="125">
        <v>27220322.919999987</v>
      </c>
      <c r="P281" s="125">
        <v>55738897.839999974</v>
      </c>
      <c r="Q281" s="125">
        <f t="shared" si="4"/>
        <v>282910712.01999998</v>
      </c>
      <c r="R281" s="3"/>
      <c r="S281" s="3"/>
      <c r="T281" s="3"/>
      <c r="U281" s="3"/>
      <c r="V281" s="3"/>
      <c r="W281" s="118"/>
      <c r="X281" s="118"/>
      <c r="Y281" s="118"/>
      <c r="Z281" s="118"/>
      <c r="AA281" s="118"/>
      <c r="AB281" s="118"/>
      <c r="AC281" s="118"/>
    </row>
    <row r="282" spans="2:29" s="67" customFormat="1" x14ac:dyDescent="0.25">
      <c r="B282" s="150" t="s">
        <v>561</v>
      </c>
      <c r="C282" s="134">
        <v>38680900</v>
      </c>
      <c r="D282" s="134">
        <v>33549806.550000001</v>
      </c>
      <c r="E282" s="134">
        <v>191533.42</v>
      </c>
      <c r="F282" s="134">
        <v>1305853.54</v>
      </c>
      <c r="G282" s="134">
        <v>1082542.6600000001</v>
      </c>
      <c r="H282" s="134">
        <v>306710.43</v>
      </c>
      <c r="I282" s="134">
        <v>3134598.33</v>
      </c>
      <c r="J282" s="134">
        <v>347101.48000000004</v>
      </c>
      <c r="K282" s="134">
        <v>6042160.0099999998</v>
      </c>
      <c r="L282" s="134">
        <v>305435.81</v>
      </c>
      <c r="M282" s="134">
        <v>537077.25</v>
      </c>
      <c r="N282" s="134">
        <v>336367.25</v>
      </c>
      <c r="O282" s="134">
        <v>9813408.5199999996</v>
      </c>
      <c r="P282" s="134">
        <v>8555853.8099999987</v>
      </c>
      <c r="Q282" s="134">
        <f t="shared" si="4"/>
        <v>31958642.510000002</v>
      </c>
      <c r="R282" s="140"/>
      <c r="S282" s="3"/>
      <c r="T282" s="140"/>
      <c r="U282" s="140"/>
      <c r="V282" s="140"/>
      <c r="W282" s="141"/>
      <c r="X282" s="141"/>
      <c r="Y282" s="141"/>
      <c r="Z282" s="141"/>
      <c r="AA282" s="141"/>
      <c r="AB282" s="141"/>
      <c r="AC282" s="141"/>
    </row>
    <row r="283" spans="2:29" x14ac:dyDescent="0.25">
      <c r="B283" s="151" t="s">
        <v>562</v>
      </c>
      <c r="C283" s="125">
        <v>38680900</v>
      </c>
      <c r="D283" s="125">
        <v>33549806.550000001</v>
      </c>
      <c r="E283" s="125">
        <v>191533.42</v>
      </c>
      <c r="F283" s="125">
        <v>1305853.54</v>
      </c>
      <c r="G283" s="125">
        <v>1082542.6600000001</v>
      </c>
      <c r="H283" s="125">
        <v>306710.43</v>
      </c>
      <c r="I283" s="125">
        <v>3134598.33</v>
      </c>
      <c r="J283" s="125">
        <v>347101.48000000004</v>
      </c>
      <c r="K283" s="125">
        <v>6042160.0099999998</v>
      </c>
      <c r="L283" s="125">
        <v>305435.81</v>
      </c>
      <c r="M283" s="125">
        <v>537077.25</v>
      </c>
      <c r="N283" s="125">
        <v>336367.25</v>
      </c>
      <c r="O283" s="125">
        <v>9813408.5199999996</v>
      </c>
      <c r="P283" s="125">
        <v>8555853.8099999987</v>
      </c>
      <c r="Q283" s="125">
        <f t="shared" si="4"/>
        <v>31958642.510000002</v>
      </c>
      <c r="R283" s="3"/>
      <c r="S283" s="3"/>
      <c r="T283" s="3"/>
      <c r="U283" s="3"/>
      <c r="V283" s="3"/>
      <c r="W283" s="118"/>
      <c r="X283" s="118"/>
      <c r="Y283" s="118"/>
      <c r="Z283" s="118"/>
      <c r="AA283" s="118"/>
      <c r="AB283" s="118"/>
      <c r="AC283" s="118"/>
    </row>
    <row r="284" spans="2:29" s="67" customFormat="1" x14ac:dyDescent="0.25">
      <c r="B284" s="150" t="s">
        <v>563</v>
      </c>
      <c r="C284" s="134">
        <v>559956720</v>
      </c>
      <c r="D284" s="134">
        <v>383486366.28000009</v>
      </c>
      <c r="E284" s="134">
        <v>6571237.5300000003</v>
      </c>
      <c r="F284" s="134">
        <v>20356024.030000005</v>
      </c>
      <c r="G284" s="134">
        <v>20104983.279999997</v>
      </c>
      <c r="H284" s="134">
        <v>30885620.420000002</v>
      </c>
      <c r="I284" s="134">
        <v>19045767.77</v>
      </c>
      <c r="J284" s="134">
        <v>12057746.729999999</v>
      </c>
      <c r="K284" s="134">
        <v>16486490.149999997</v>
      </c>
      <c r="L284" s="134">
        <v>16541126.669999992</v>
      </c>
      <c r="M284" s="134">
        <v>34645086.369999997</v>
      </c>
      <c r="N284" s="134">
        <v>12451846.67</v>
      </c>
      <c r="O284" s="134">
        <v>46380940.390000001</v>
      </c>
      <c r="P284" s="134">
        <v>123897824.45000005</v>
      </c>
      <c r="Q284" s="134">
        <f t="shared" si="4"/>
        <v>359424694.46000004</v>
      </c>
      <c r="R284" s="140"/>
      <c r="S284" s="3"/>
      <c r="T284" s="140"/>
      <c r="U284" s="140"/>
      <c r="V284" s="140"/>
      <c r="W284" s="141"/>
      <c r="X284" s="141"/>
      <c r="Y284" s="141"/>
      <c r="Z284" s="141"/>
      <c r="AA284" s="141"/>
      <c r="AB284" s="141"/>
      <c r="AC284" s="141"/>
    </row>
    <row r="285" spans="2:29" x14ac:dyDescent="0.25">
      <c r="B285" s="151" t="s">
        <v>564</v>
      </c>
      <c r="C285" s="125">
        <v>559956720</v>
      </c>
      <c r="D285" s="125">
        <v>383486366.28000009</v>
      </c>
      <c r="E285" s="125">
        <v>6571237.5300000003</v>
      </c>
      <c r="F285" s="125">
        <v>20356024.030000005</v>
      </c>
      <c r="G285" s="125">
        <v>20104983.279999997</v>
      </c>
      <c r="H285" s="125">
        <v>30885620.420000002</v>
      </c>
      <c r="I285" s="125">
        <v>19045767.77</v>
      </c>
      <c r="J285" s="125">
        <v>12057746.729999999</v>
      </c>
      <c r="K285" s="125">
        <v>16486490.149999997</v>
      </c>
      <c r="L285" s="125">
        <v>16541126.669999992</v>
      </c>
      <c r="M285" s="125">
        <v>34645086.369999997</v>
      </c>
      <c r="N285" s="125">
        <v>12451846.67</v>
      </c>
      <c r="O285" s="125">
        <v>46380940.390000001</v>
      </c>
      <c r="P285" s="125">
        <v>123897824.45000005</v>
      </c>
      <c r="Q285" s="125">
        <f t="shared" si="4"/>
        <v>359424694.46000004</v>
      </c>
      <c r="R285" s="3"/>
      <c r="S285" s="3"/>
      <c r="T285" s="3"/>
      <c r="U285" s="3"/>
      <c r="V285" s="3"/>
      <c r="W285" s="118"/>
      <c r="X285" s="118"/>
      <c r="Y285" s="118"/>
      <c r="Z285" s="118"/>
      <c r="AA285" s="118"/>
      <c r="AB285" s="118"/>
      <c r="AC285" s="118"/>
    </row>
    <row r="286" spans="2:29" s="67" customFormat="1" x14ac:dyDescent="0.25">
      <c r="B286" s="149" t="s">
        <v>160</v>
      </c>
      <c r="C286" s="134">
        <v>604589041</v>
      </c>
      <c r="D286" s="134">
        <v>1099705839.8899999</v>
      </c>
      <c r="E286" s="134">
        <v>6001003.6199999992</v>
      </c>
      <c r="F286" s="134">
        <v>25735830.030000001</v>
      </c>
      <c r="G286" s="134">
        <v>59613273.950000003</v>
      </c>
      <c r="H286" s="134">
        <v>51957538.00999999</v>
      </c>
      <c r="I286" s="134">
        <v>40073402.539999999</v>
      </c>
      <c r="J286" s="134">
        <v>26619735.399999999</v>
      </c>
      <c r="K286" s="134">
        <v>59787039.38000001</v>
      </c>
      <c r="L286" s="134">
        <v>37876278.279999994</v>
      </c>
      <c r="M286" s="134">
        <v>43971934.649999991</v>
      </c>
      <c r="N286" s="134">
        <v>69918980.000000015</v>
      </c>
      <c r="O286" s="134">
        <v>115025830.80000003</v>
      </c>
      <c r="P286" s="134">
        <v>378068269.95999998</v>
      </c>
      <c r="Q286" s="134">
        <f t="shared" si="4"/>
        <v>914649116.61999989</v>
      </c>
      <c r="R286" s="140"/>
      <c r="S286" s="3"/>
      <c r="T286" s="140"/>
      <c r="U286" s="140"/>
      <c r="V286" s="140"/>
      <c r="W286" s="141"/>
      <c r="X286" s="141"/>
      <c r="Y286" s="141"/>
      <c r="Z286" s="141"/>
      <c r="AA286" s="141"/>
      <c r="AB286" s="141"/>
      <c r="AC286" s="141"/>
    </row>
    <row r="287" spans="2:29" s="67" customFormat="1" x14ac:dyDescent="0.25">
      <c r="B287" s="150" t="s">
        <v>565</v>
      </c>
      <c r="C287" s="134">
        <v>129514426</v>
      </c>
      <c r="D287" s="134">
        <v>211422071.97000003</v>
      </c>
      <c r="E287" s="134">
        <v>62667</v>
      </c>
      <c r="F287" s="134">
        <v>7247659.7300000004</v>
      </c>
      <c r="G287" s="134">
        <v>19053987.859999999</v>
      </c>
      <c r="H287" s="134">
        <v>18378867.599999998</v>
      </c>
      <c r="I287" s="134">
        <v>2021371.4800000004</v>
      </c>
      <c r="J287" s="134">
        <v>4793421.63</v>
      </c>
      <c r="K287" s="134">
        <v>5048357.6999999993</v>
      </c>
      <c r="L287" s="134">
        <v>4596975.6399999997</v>
      </c>
      <c r="M287" s="134">
        <v>4360589</v>
      </c>
      <c r="N287" s="134">
        <v>4031997.14</v>
      </c>
      <c r="O287" s="134">
        <v>4416494.24</v>
      </c>
      <c r="P287" s="134">
        <v>74476982.390000001</v>
      </c>
      <c r="Q287" s="134">
        <f t="shared" si="4"/>
        <v>148489371.41</v>
      </c>
      <c r="R287" s="140"/>
      <c r="S287" s="3"/>
      <c r="T287" s="140"/>
      <c r="U287" s="140"/>
      <c r="V287" s="140"/>
      <c r="W287" s="141"/>
      <c r="X287" s="141"/>
      <c r="Y287" s="141"/>
      <c r="Z287" s="141"/>
      <c r="AA287" s="141"/>
      <c r="AB287" s="141"/>
      <c r="AC287" s="141"/>
    </row>
    <row r="288" spans="2:29" x14ac:dyDescent="0.25">
      <c r="B288" s="151" t="s">
        <v>566</v>
      </c>
      <c r="C288" s="125">
        <v>48407464</v>
      </c>
      <c r="D288" s="125">
        <v>192382462.99000001</v>
      </c>
      <c r="E288" s="125">
        <v>50000.33</v>
      </c>
      <c r="F288" s="125">
        <v>6973792.8200000003</v>
      </c>
      <c r="G288" s="125">
        <v>18103797.670000002</v>
      </c>
      <c r="H288" s="125">
        <v>17675293.280000001</v>
      </c>
      <c r="I288" s="125">
        <v>1391615.2800000003</v>
      </c>
      <c r="J288" s="125">
        <v>3667979.55</v>
      </c>
      <c r="K288" s="125">
        <v>4586025.6099999994</v>
      </c>
      <c r="L288" s="125">
        <v>4447096.8499999996</v>
      </c>
      <c r="M288" s="125">
        <v>3897270.3000000003</v>
      </c>
      <c r="N288" s="125">
        <v>3217304.24</v>
      </c>
      <c r="O288" s="125">
        <v>4143907.07</v>
      </c>
      <c r="P288" s="125">
        <v>66696170.260000005</v>
      </c>
      <c r="Q288" s="125">
        <f t="shared" si="4"/>
        <v>134850253.25999999</v>
      </c>
      <c r="R288" s="3"/>
      <c r="S288" s="3"/>
      <c r="T288" s="3"/>
      <c r="U288" s="3"/>
      <c r="V288" s="3"/>
      <c r="W288" s="118"/>
      <c r="X288" s="118"/>
      <c r="Y288" s="118"/>
      <c r="Z288" s="118"/>
      <c r="AA288" s="118"/>
      <c r="AB288" s="118"/>
      <c r="AC288" s="118"/>
    </row>
    <row r="289" spans="2:29" x14ac:dyDescent="0.25">
      <c r="B289" s="151" t="s">
        <v>567</v>
      </c>
      <c r="C289" s="125">
        <v>1980950</v>
      </c>
      <c r="D289" s="125">
        <v>711749.69000000006</v>
      </c>
      <c r="E289" s="125">
        <v>1833.33</v>
      </c>
      <c r="F289" s="125">
        <v>1833.33</v>
      </c>
      <c r="G289" s="125">
        <v>21450.83</v>
      </c>
      <c r="H289" s="125">
        <v>116474.33</v>
      </c>
      <c r="I289" s="125">
        <v>1833.34</v>
      </c>
      <c r="J289" s="125">
        <v>1833.33</v>
      </c>
      <c r="K289" s="125">
        <v>26955.63</v>
      </c>
      <c r="L289" s="125">
        <v>2222.73</v>
      </c>
      <c r="M289" s="125">
        <v>1833.34</v>
      </c>
      <c r="N289" s="125">
        <v>1833.33</v>
      </c>
      <c r="O289" s="125">
        <v>9482.85</v>
      </c>
      <c r="P289" s="125">
        <v>110558.53</v>
      </c>
      <c r="Q289" s="125">
        <f t="shared" si="4"/>
        <v>298144.90000000002</v>
      </c>
      <c r="R289" s="3"/>
      <c r="S289" s="3"/>
      <c r="T289" s="3"/>
      <c r="U289" s="3"/>
      <c r="V289" s="3"/>
      <c r="W289" s="118"/>
      <c r="X289" s="118"/>
      <c r="Y289" s="118"/>
      <c r="Z289" s="118"/>
      <c r="AA289" s="118"/>
      <c r="AB289" s="118"/>
      <c r="AC289" s="118"/>
    </row>
    <row r="290" spans="2:29" x14ac:dyDescent="0.25">
      <c r="B290" s="151" t="s">
        <v>568</v>
      </c>
      <c r="C290" s="125">
        <v>675000</v>
      </c>
      <c r="D290" s="125">
        <v>175000</v>
      </c>
      <c r="E290" s="125">
        <v>0</v>
      </c>
      <c r="F290" s="125">
        <v>0</v>
      </c>
      <c r="G290" s="125">
        <v>0</v>
      </c>
      <c r="H290" s="125">
        <v>1400</v>
      </c>
      <c r="I290" s="125"/>
      <c r="J290" s="125"/>
      <c r="K290" s="125"/>
      <c r="L290" s="125">
        <v>0</v>
      </c>
      <c r="M290" s="125">
        <v>0</v>
      </c>
      <c r="N290" s="125">
        <v>0</v>
      </c>
      <c r="O290" s="125">
        <v>2473</v>
      </c>
      <c r="P290" s="125">
        <v>0</v>
      </c>
      <c r="Q290" s="125">
        <f t="shared" si="4"/>
        <v>3873</v>
      </c>
      <c r="R290" s="3"/>
      <c r="S290" s="3"/>
      <c r="T290" s="3"/>
      <c r="U290" s="3"/>
      <c r="V290" s="3"/>
      <c r="W290" s="118"/>
      <c r="X290" s="118"/>
      <c r="Y290" s="118"/>
      <c r="Z290" s="118"/>
      <c r="AA290" s="118"/>
      <c r="AB290" s="118"/>
      <c r="AC290" s="118"/>
    </row>
    <row r="291" spans="2:29" x14ac:dyDescent="0.25">
      <c r="B291" s="151" t="s">
        <v>569</v>
      </c>
      <c r="C291" s="125">
        <v>75165816</v>
      </c>
      <c r="D291" s="125">
        <v>6675103.2399999974</v>
      </c>
      <c r="E291" s="125">
        <v>4166.67</v>
      </c>
      <c r="F291" s="125">
        <v>4166.67</v>
      </c>
      <c r="G291" s="125">
        <v>715171.79</v>
      </c>
      <c r="H291" s="125">
        <v>179308.41</v>
      </c>
      <c r="I291" s="125">
        <v>245339.83</v>
      </c>
      <c r="J291" s="125">
        <v>314509.31999999995</v>
      </c>
      <c r="K291" s="125">
        <v>353739.7</v>
      </c>
      <c r="L291" s="125">
        <v>49248.71</v>
      </c>
      <c r="M291" s="125">
        <v>425613.69000000006</v>
      </c>
      <c r="N291" s="125">
        <v>529188.79999999993</v>
      </c>
      <c r="O291" s="125">
        <v>117953.13</v>
      </c>
      <c r="P291" s="125">
        <v>500181.69</v>
      </c>
      <c r="Q291" s="125">
        <f t="shared" si="4"/>
        <v>3438588.4099999997</v>
      </c>
      <c r="R291" s="3"/>
      <c r="S291" s="3"/>
      <c r="T291" s="3"/>
      <c r="U291" s="3"/>
      <c r="V291" s="3"/>
      <c r="W291" s="118"/>
      <c r="X291" s="118"/>
      <c r="Y291" s="118"/>
      <c r="Z291" s="118"/>
      <c r="AA291" s="118"/>
      <c r="AB291" s="118"/>
      <c r="AC291" s="118"/>
    </row>
    <row r="292" spans="2:29" x14ac:dyDescent="0.25">
      <c r="B292" s="151" t="s">
        <v>570</v>
      </c>
      <c r="C292" s="125">
        <v>3285196</v>
      </c>
      <c r="D292" s="125">
        <v>11477756.049999999</v>
      </c>
      <c r="E292" s="125">
        <v>6666.67</v>
      </c>
      <c r="F292" s="125">
        <v>267866.90999999997</v>
      </c>
      <c r="G292" s="125">
        <v>213567.57</v>
      </c>
      <c r="H292" s="125">
        <v>406391.57999999996</v>
      </c>
      <c r="I292" s="125">
        <v>382583.02999999997</v>
      </c>
      <c r="J292" s="125">
        <v>809099.42999999993</v>
      </c>
      <c r="K292" s="125">
        <v>81636.759999999995</v>
      </c>
      <c r="L292" s="125">
        <v>98407.35</v>
      </c>
      <c r="M292" s="125">
        <v>35871.67</v>
      </c>
      <c r="N292" s="125">
        <v>283670.77</v>
      </c>
      <c r="O292" s="125">
        <v>142678.19</v>
      </c>
      <c r="P292" s="125">
        <v>7170071.9100000001</v>
      </c>
      <c r="Q292" s="125">
        <f t="shared" si="4"/>
        <v>9898511.8399999999</v>
      </c>
      <c r="R292" s="3"/>
      <c r="S292" s="3"/>
      <c r="T292" s="3"/>
      <c r="U292" s="3"/>
      <c r="V292" s="3"/>
      <c r="W292" s="118"/>
      <c r="X292" s="118"/>
      <c r="Y292" s="118"/>
      <c r="Z292" s="118"/>
      <c r="AA292" s="118"/>
      <c r="AB292" s="118"/>
      <c r="AC292" s="118"/>
    </row>
    <row r="293" spans="2:29" s="67" customFormat="1" x14ac:dyDescent="0.25">
      <c r="B293" s="150" t="s">
        <v>571</v>
      </c>
      <c r="C293" s="134">
        <v>77575628</v>
      </c>
      <c r="D293" s="134">
        <v>47628485.619999997</v>
      </c>
      <c r="E293" s="134">
        <v>90031.31</v>
      </c>
      <c r="F293" s="134">
        <v>891051.64999999991</v>
      </c>
      <c r="G293" s="134">
        <v>2241399.88</v>
      </c>
      <c r="H293" s="134">
        <v>5376850.3700000001</v>
      </c>
      <c r="I293" s="134">
        <v>6720977.96</v>
      </c>
      <c r="J293" s="134">
        <v>4069908.04</v>
      </c>
      <c r="K293" s="134">
        <v>4487850.16</v>
      </c>
      <c r="L293" s="134">
        <v>793330.94</v>
      </c>
      <c r="M293" s="134">
        <v>3479381.3899999997</v>
      </c>
      <c r="N293" s="134">
        <v>1853779.0899999999</v>
      </c>
      <c r="O293" s="134">
        <v>1711036.93</v>
      </c>
      <c r="P293" s="134">
        <v>6261484.5700000003</v>
      </c>
      <c r="Q293" s="134">
        <f t="shared" si="4"/>
        <v>37977082.290000007</v>
      </c>
      <c r="R293" s="140"/>
      <c r="S293" s="3"/>
      <c r="T293" s="140"/>
      <c r="U293" s="140"/>
      <c r="V293" s="140"/>
      <c r="W293" s="141"/>
      <c r="X293" s="141"/>
      <c r="Y293" s="141"/>
      <c r="Z293" s="141"/>
      <c r="AA293" s="141"/>
      <c r="AB293" s="141"/>
      <c r="AC293" s="141"/>
    </row>
    <row r="294" spans="2:29" x14ac:dyDescent="0.25">
      <c r="B294" s="151" t="s">
        <v>572</v>
      </c>
      <c r="C294" s="125">
        <v>49221303</v>
      </c>
      <c r="D294" s="125">
        <v>12570972.91</v>
      </c>
      <c r="E294" s="125">
        <v>44197.310000000005</v>
      </c>
      <c r="F294" s="125">
        <v>317566.86000000004</v>
      </c>
      <c r="G294" s="125">
        <v>343326.79</v>
      </c>
      <c r="H294" s="125">
        <v>539029.36</v>
      </c>
      <c r="I294" s="125">
        <v>699476.22</v>
      </c>
      <c r="J294" s="125">
        <v>395180.9</v>
      </c>
      <c r="K294" s="125">
        <v>525066.44999999995</v>
      </c>
      <c r="L294" s="125">
        <v>152906.97</v>
      </c>
      <c r="M294" s="125">
        <v>337871.33</v>
      </c>
      <c r="N294" s="125">
        <v>712273.02999999991</v>
      </c>
      <c r="O294" s="125">
        <v>435808.59</v>
      </c>
      <c r="P294" s="125">
        <v>2898996.6300000004</v>
      </c>
      <c r="Q294" s="125">
        <f t="shared" si="4"/>
        <v>7401700.4399999995</v>
      </c>
      <c r="R294" s="3"/>
      <c r="S294" s="3"/>
      <c r="T294" s="3"/>
      <c r="U294" s="3"/>
      <c r="V294" s="3"/>
      <c r="W294" s="118"/>
      <c r="X294" s="118"/>
      <c r="Y294" s="118"/>
      <c r="Z294" s="118"/>
      <c r="AA294" s="118"/>
      <c r="AB294" s="118"/>
      <c r="AC294" s="118"/>
    </row>
    <row r="295" spans="2:29" x14ac:dyDescent="0.25">
      <c r="B295" s="151" t="s">
        <v>573</v>
      </c>
      <c r="C295" s="125">
        <v>14158368</v>
      </c>
      <c r="D295" s="125">
        <v>29649478.319999997</v>
      </c>
      <c r="E295" s="125">
        <v>4167</v>
      </c>
      <c r="F295" s="125">
        <v>518822.32999999996</v>
      </c>
      <c r="G295" s="125">
        <v>1710763.3599999999</v>
      </c>
      <c r="H295" s="125">
        <v>3856416.35</v>
      </c>
      <c r="I295" s="125">
        <v>5977554.7400000002</v>
      </c>
      <c r="J295" s="125">
        <v>2976820.13</v>
      </c>
      <c r="K295" s="125">
        <v>3085974.47</v>
      </c>
      <c r="L295" s="125">
        <v>472025.38</v>
      </c>
      <c r="M295" s="125">
        <v>3073112.4699999997</v>
      </c>
      <c r="N295" s="125">
        <v>882887.33</v>
      </c>
      <c r="O295" s="125">
        <v>1102215.94</v>
      </c>
      <c r="P295" s="125">
        <v>3025073.93</v>
      </c>
      <c r="Q295" s="125">
        <f t="shared" si="4"/>
        <v>26685833.429999996</v>
      </c>
      <c r="R295" s="3"/>
      <c r="S295" s="3"/>
      <c r="T295" s="3"/>
      <c r="U295" s="3"/>
      <c r="V295" s="3"/>
      <c r="W295" s="118"/>
      <c r="X295" s="118"/>
      <c r="Y295" s="118"/>
      <c r="Z295" s="118"/>
      <c r="AA295" s="118"/>
      <c r="AB295" s="118"/>
      <c r="AC295" s="118"/>
    </row>
    <row r="296" spans="2:29" x14ac:dyDescent="0.25">
      <c r="B296" s="151" t="s">
        <v>574</v>
      </c>
      <c r="C296" s="125">
        <v>14195957</v>
      </c>
      <c r="D296" s="125">
        <v>5408034.3899999997</v>
      </c>
      <c r="E296" s="125">
        <v>41667</v>
      </c>
      <c r="F296" s="125">
        <v>54662.46</v>
      </c>
      <c r="G296" s="125">
        <v>187309.73</v>
      </c>
      <c r="H296" s="125">
        <v>981404.66</v>
      </c>
      <c r="I296" s="125">
        <v>43947</v>
      </c>
      <c r="J296" s="125">
        <v>697907.01</v>
      </c>
      <c r="K296" s="125">
        <v>876809.24</v>
      </c>
      <c r="L296" s="125">
        <v>168398.59</v>
      </c>
      <c r="M296" s="125">
        <v>68397.59</v>
      </c>
      <c r="N296" s="125">
        <v>258618.72999999998</v>
      </c>
      <c r="O296" s="125">
        <v>173012.4</v>
      </c>
      <c r="P296" s="125">
        <v>337414.00999999995</v>
      </c>
      <c r="Q296" s="125">
        <f t="shared" si="4"/>
        <v>3889548.4199999995</v>
      </c>
      <c r="R296" s="3"/>
      <c r="S296" s="3"/>
      <c r="T296" s="3"/>
      <c r="U296" s="3"/>
      <c r="V296" s="3"/>
      <c r="W296" s="118"/>
      <c r="X296" s="118"/>
      <c r="Y296" s="118"/>
      <c r="Z296" s="118"/>
      <c r="AA296" s="118"/>
      <c r="AB296" s="118"/>
      <c r="AC296" s="118"/>
    </row>
    <row r="297" spans="2:29" s="67" customFormat="1" x14ac:dyDescent="0.25">
      <c r="B297" s="150" t="s">
        <v>575</v>
      </c>
      <c r="C297" s="134">
        <v>344120534</v>
      </c>
      <c r="D297" s="134">
        <v>783875460.50999987</v>
      </c>
      <c r="E297" s="134">
        <v>5835864.9799999995</v>
      </c>
      <c r="F297" s="134">
        <v>14763356.049999997</v>
      </c>
      <c r="G297" s="134">
        <v>32102059.190000001</v>
      </c>
      <c r="H297" s="134">
        <v>22505379.630000003</v>
      </c>
      <c r="I297" s="134">
        <v>29571946.530000001</v>
      </c>
      <c r="J297" s="134">
        <v>14113009.58</v>
      </c>
      <c r="K297" s="134">
        <v>44675822.640000008</v>
      </c>
      <c r="L297" s="134">
        <v>30287994.549999993</v>
      </c>
      <c r="M297" s="134">
        <v>33230312.119999994</v>
      </c>
      <c r="N297" s="134">
        <v>59263695.110000014</v>
      </c>
      <c r="O297" s="134">
        <v>103831978.23000003</v>
      </c>
      <c r="P297" s="134">
        <v>291445214.30000001</v>
      </c>
      <c r="Q297" s="134">
        <f t="shared" si="4"/>
        <v>681626632.91000009</v>
      </c>
      <c r="R297" s="140"/>
      <c r="S297" s="3"/>
      <c r="T297" s="140"/>
      <c r="U297" s="140"/>
      <c r="V297" s="140"/>
      <c r="W297" s="141"/>
      <c r="X297" s="141"/>
      <c r="Y297" s="141"/>
      <c r="Z297" s="141"/>
      <c r="AA297" s="141"/>
      <c r="AB297" s="141"/>
      <c r="AC297" s="141"/>
    </row>
    <row r="298" spans="2:29" x14ac:dyDescent="0.25">
      <c r="B298" s="151" t="s">
        <v>576</v>
      </c>
      <c r="C298" s="125">
        <v>2000000</v>
      </c>
      <c r="D298" s="125">
        <v>2200200</v>
      </c>
      <c r="E298" s="125">
        <v>0</v>
      </c>
      <c r="F298" s="125">
        <v>0</v>
      </c>
      <c r="G298" s="125">
        <v>177</v>
      </c>
      <c r="H298" s="125">
        <v>0</v>
      </c>
      <c r="I298" s="125"/>
      <c r="J298" s="125"/>
      <c r="K298" s="125"/>
      <c r="L298" s="125">
        <v>0</v>
      </c>
      <c r="M298" s="125">
        <v>0</v>
      </c>
      <c r="N298" s="125"/>
      <c r="O298" s="125">
        <v>0</v>
      </c>
      <c r="P298" s="125">
        <v>590</v>
      </c>
      <c r="Q298" s="125">
        <f t="shared" si="4"/>
        <v>767</v>
      </c>
      <c r="R298" s="3"/>
      <c r="S298" s="3"/>
      <c r="T298" s="3"/>
      <c r="U298" s="3"/>
      <c r="V298" s="3"/>
      <c r="W298" s="118"/>
      <c r="X298" s="118"/>
      <c r="Y298" s="118"/>
      <c r="Z298" s="118"/>
      <c r="AA298" s="118"/>
      <c r="AB298" s="118"/>
      <c r="AC298" s="118"/>
    </row>
    <row r="299" spans="2:29" x14ac:dyDescent="0.25">
      <c r="B299" s="151" t="s">
        <v>577</v>
      </c>
      <c r="C299" s="125">
        <v>100000</v>
      </c>
      <c r="D299" s="125">
        <v>100000</v>
      </c>
      <c r="E299" s="125">
        <v>0</v>
      </c>
      <c r="F299" s="125">
        <v>0</v>
      </c>
      <c r="G299" s="125">
        <v>0</v>
      </c>
      <c r="H299" s="125"/>
      <c r="I299" s="125"/>
      <c r="J299" s="125"/>
      <c r="K299" s="125"/>
      <c r="L299" s="125"/>
      <c r="M299" s="125"/>
      <c r="N299" s="125"/>
      <c r="O299" s="125"/>
      <c r="P299" s="125"/>
      <c r="Q299" s="125">
        <f t="shared" si="4"/>
        <v>0</v>
      </c>
      <c r="R299" s="3"/>
      <c r="S299" s="3"/>
      <c r="T299" s="3"/>
      <c r="U299" s="3"/>
      <c r="V299" s="3"/>
      <c r="W299" s="118"/>
      <c r="X299" s="118"/>
      <c r="Y299" s="118"/>
      <c r="Z299" s="118"/>
      <c r="AA299" s="118"/>
      <c r="AB299" s="118"/>
      <c r="AC299" s="118"/>
    </row>
    <row r="300" spans="2:29" x14ac:dyDescent="0.25">
      <c r="B300" s="151" t="s">
        <v>578</v>
      </c>
      <c r="C300" s="125">
        <v>1847360</v>
      </c>
      <c r="D300" s="125">
        <v>1900000</v>
      </c>
      <c r="E300" s="125">
        <v>0</v>
      </c>
      <c r="F300" s="125">
        <v>0</v>
      </c>
      <c r="G300" s="125">
        <v>0</v>
      </c>
      <c r="H300" s="125">
        <v>0</v>
      </c>
      <c r="I300" s="125"/>
      <c r="J300" s="125">
        <v>84424.44</v>
      </c>
      <c r="K300" s="125">
        <v>0</v>
      </c>
      <c r="L300" s="125">
        <v>0</v>
      </c>
      <c r="M300" s="125"/>
      <c r="N300" s="125"/>
      <c r="O300" s="125"/>
      <c r="P300" s="125">
        <v>0</v>
      </c>
      <c r="Q300" s="125">
        <f t="shared" si="4"/>
        <v>84424.44</v>
      </c>
      <c r="R300" s="3"/>
      <c r="S300" s="3"/>
      <c r="T300" s="3"/>
      <c r="U300" s="3"/>
      <c r="V300" s="3"/>
      <c r="W300" s="118"/>
      <c r="X300" s="118"/>
      <c r="Y300" s="118"/>
      <c r="Z300" s="118"/>
      <c r="AA300" s="118"/>
      <c r="AB300" s="118"/>
      <c r="AC300" s="118"/>
    </row>
    <row r="301" spans="2:29" x14ac:dyDescent="0.25">
      <c r="B301" s="151" t="s">
        <v>579</v>
      </c>
      <c r="C301" s="125">
        <v>122012817</v>
      </c>
      <c r="D301" s="125">
        <v>122374750.65999995</v>
      </c>
      <c r="E301" s="125">
        <v>5341808.67</v>
      </c>
      <c r="F301" s="125">
        <v>4565925.1599999992</v>
      </c>
      <c r="G301" s="125">
        <v>6263001.8600000003</v>
      </c>
      <c r="H301" s="125">
        <v>2459628.540000001</v>
      </c>
      <c r="I301" s="125">
        <v>4540348.6199999992</v>
      </c>
      <c r="J301" s="125">
        <v>3793339.330000001</v>
      </c>
      <c r="K301" s="125">
        <v>7235912.8499999996</v>
      </c>
      <c r="L301" s="125">
        <v>7386166.1999999974</v>
      </c>
      <c r="M301" s="125">
        <v>16465264.399999999</v>
      </c>
      <c r="N301" s="125">
        <v>12191926.180000003</v>
      </c>
      <c r="O301" s="125">
        <v>5841188.9799999995</v>
      </c>
      <c r="P301" s="125">
        <v>18430096.170000002</v>
      </c>
      <c r="Q301" s="125">
        <f t="shared" si="4"/>
        <v>94514606.959999993</v>
      </c>
      <c r="R301" s="3"/>
      <c r="S301" s="3"/>
      <c r="T301" s="3"/>
      <c r="U301" s="3"/>
      <c r="V301" s="3"/>
      <c r="W301" s="118"/>
      <c r="X301" s="118"/>
      <c r="Y301" s="118"/>
      <c r="Z301" s="118"/>
      <c r="AA301" s="118"/>
      <c r="AB301" s="118"/>
      <c r="AC301" s="118"/>
    </row>
    <row r="302" spans="2:29" x14ac:dyDescent="0.25">
      <c r="B302" s="151" t="s">
        <v>580</v>
      </c>
      <c r="C302" s="125">
        <v>596462</v>
      </c>
      <c r="D302" s="125">
        <v>27925245</v>
      </c>
      <c r="E302" s="125">
        <v>0</v>
      </c>
      <c r="F302" s="125">
        <v>0</v>
      </c>
      <c r="G302" s="125">
        <v>0</v>
      </c>
      <c r="H302" s="125">
        <v>627052</v>
      </c>
      <c r="I302" s="125">
        <v>0</v>
      </c>
      <c r="J302" s="125">
        <v>0</v>
      </c>
      <c r="K302" s="125">
        <v>0</v>
      </c>
      <c r="L302" s="125">
        <v>2466.1999999999998</v>
      </c>
      <c r="M302" s="125">
        <v>15196.32</v>
      </c>
      <c r="N302" s="125">
        <v>0</v>
      </c>
      <c r="O302" s="125">
        <v>0</v>
      </c>
      <c r="P302" s="125">
        <v>17263500</v>
      </c>
      <c r="Q302" s="125">
        <f t="shared" si="4"/>
        <v>17908214.52</v>
      </c>
      <c r="R302" s="3"/>
      <c r="S302" s="3"/>
      <c r="T302" s="3"/>
      <c r="U302" s="3"/>
      <c r="V302" s="3"/>
      <c r="W302" s="118"/>
      <c r="X302" s="118"/>
      <c r="Y302" s="118"/>
      <c r="Z302" s="118"/>
      <c r="AA302" s="118"/>
      <c r="AB302" s="118"/>
      <c r="AC302" s="118"/>
    </row>
    <row r="303" spans="2:29" x14ac:dyDescent="0.25">
      <c r="B303" s="151" t="s">
        <v>581</v>
      </c>
      <c r="C303" s="125">
        <v>217403429</v>
      </c>
      <c r="D303" s="125">
        <v>616596954.86999989</v>
      </c>
      <c r="E303" s="125">
        <v>494056.31</v>
      </c>
      <c r="F303" s="125">
        <v>10197430.889999999</v>
      </c>
      <c r="G303" s="125">
        <v>25838880.330000002</v>
      </c>
      <c r="H303" s="125">
        <v>19418699.09</v>
      </c>
      <c r="I303" s="125">
        <v>25031597.91</v>
      </c>
      <c r="J303" s="125">
        <v>10235245.809999999</v>
      </c>
      <c r="K303" s="125">
        <v>24887465.940000005</v>
      </c>
      <c r="L303" s="125">
        <v>22882801.659999996</v>
      </c>
      <c r="M303" s="125">
        <v>16749851.399999995</v>
      </c>
      <c r="N303" s="125">
        <v>47071768.930000015</v>
      </c>
      <c r="O303" s="125">
        <v>97928784.270000026</v>
      </c>
      <c r="P303" s="125">
        <v>255751028.13</v>
      </c>
      <c r="Q303" s="125">
        <f t="shared" si="4"/>
        <v>556487610.67000008</v>
      </c>
      <c r="R303" s="3"/>
      <c r="S303" s="3"/>
      <c r="T303" s="3"/>
      <c r="U303" s="3"/>
      <c r="V303" s="3"/>
      <c r="W303" s="118"/>
      <c r="X303" s="118"/>
      <c r="Y303" s="118"/>
      <c r="Z303" s="118"/>
      <c r="AA303" s="118"/>
      <c r="AB303" s="118"/>
      <c r="AC303" s="118"/>
    </row>
    <row r="304" spans="2:29" x14ac:dyDescent="0.25">
      <c r="B304" s="151" t="s">
        <v>582</v>
      </c>
      <c r="C304" s="125">
        <v>160466</v>
      </c>
      <c r="D304" s="125">
        <v>12778309.98</v>
      </c>
      <c r="E304" s="125">
        <v>0</v>
      </c>
      <c r="F304" s="125">
        <v>0</v>
      </c>
      <c r="G304" s="125">
        <v>0</v>
      </c>
      <c r="H304" s="125">
        <v>0</v>
      </c>
      <c r="I304" s="125">
        <v>0</v>
      </c>
      <c r="J304" s="125">
        <v>0</v>
      </c>
      <c r="K304" s="125">
        <v>12552443.85</v>
      </c>
      <c r="L304" s="125">
        <v>16560.490000000002</v>
      </c>
      <c r="M304" s="125">
        <v>0</v>
      </c>
      <c r="N304" s="125">
        <v>0</v>
      </c>
      <c r="O304" s="125">
        <v>62004.98</v>
      </c>
      <c r="P304" s="125">
        <v>0</v>
      </c>
      <c r="Q304" s="125">
        <f t="shared" si="4"/>
        <v>12631009.32</v>
      </c>
      <c r="R304" s="3"/>
      <c r="S304" s="3"/>
      <c r="T304" s="3"/>
      <c r="U304" s="3"/>
      <c r="V304" s="3"/>
      <c r="W304" s="118"/>
      <c r="X304" s="118"/>
      <c r="Y304" s="118"/>
      <c r="Z304" s="118"/>
      <c r="AA304" s="118"/>
      <c r="AB304" s="118"/>
      <c r="AC304" s="118"/>
    </row>
    <row r="305" spans="2:29" s="67" customFormat="1" x14ac:dyDescent="0.25">
      <c r="B305" s="150" t="s">
        <v>583</v>
      </c>
      <c r="C305" s="134">
        <v>49388957</v>
      </c>
      <c r="D305" s="134">
        <v>55455526.289999999</v>
      </c>
      <c r="E305" s="134">
        <v>12440.33</v>
      </c>
      <c r="F305" s="134">
        <v>2833762.6</v>
      </c>
      <c r="G305" s="134">
        <v>6212641.0199999996</v>
      </c>
      <c r="H305" s="134">
        <v>5696065.4100000001</v>
      </c>
      <c r="I305" s="134">
        <v>1747896.5700000003</v>
      </c>
      <c r="J305" s="134">
        <v>3593456.1499999994</v>
      </c>
      <c r="K305" s="134">
        <v>5570892.21</v>
      </c>
      <c r="L305" s="134">
        <v>2186390.5099999998</v>
      </c>
      <c r="M305" s="134">
        <v>1326524.17</v>
      </c>
      <c r="N305" s="134">
        <v>4766464.2600000007</v>
      </c>
      <c r="O305" s="134">
        <v>5066321.4000000004</v>
      </c>
      <c r="P305" s="134">
        <v>5764499.0100000007</v>
      </c>
      <c r="Q305" s="134">
        <f t="shared" si="4"/>
        <v>44777353.639999993</v>
      </c>
      <c r="R305" s="140"/>
      <c r="S305" s="3"/>
      <c r="T305" s="140"/>
      <c r="U305" s="140"/>
      <c r="V305" s="140"/>
      <c r="W305" s="141"/>
      <c r="X305" s="141"/>
      <c r="Y305" s="141"/>
      <c r="Z305" s="141"/>
      <c r="AA305" s="141"/>
      <c r="AB305" s="141"/>
      <c r="AC305" s="141"/>
    </row>
    <row r="306" spans="2:29" x14ac:dyDescent="0.25">
      <c r="B306" s="151" t="s">
        <v>584</v>
      </c>
      <c r="C306" s="125">
        <v>1409907</v>
      </c>
      <c r="D306" s="125">
        <v>3252965.0899999994</v>
      </c>
      <c r="E306" s="143">
        <v>0</v>
      </c>
      <c r="F306" s="143">
        <v>7788</v>
      </c>
      <c r="G306" s="143">
        <v>0</v>
      </c>
      <c r="H306" s="143">
        <v>944</v>
      </c>
      <c r="I306" s="143">
        <v>9386.2800000000007</v>
      </c>
      <c r="J306" s="143">
        <v>3410.2</v>
      </c>
      <c r="K306" s="125">
        <v>13049.54</v>
      </c>
      <c r="L306" s="125">
        <v>538.08000000000004</v>
      </c>
      <c r="M306" s="125">
        <v>361428.1</v>
      </c>
      <c r="N306" s="125">
        <v>1020.7</v>
      </c>
      <c r="O306" s="125">
        <v>275706.17</v>
      </c>
      <c r="P306" s="125">
        <v>258664.44999999998</v>
      </c>
      <c r="Q306" s="125">
        <f t="shared" si="4"/>
        <v>931935.51999999979</v>
      </c>
      <c r="R306" s="3"/>
      <c r="S306" s="3"/>
      <c r="T306" s="3"/>
      <c r="U306" s="3"/>
      <c r="V306" s="3"/>
      <c r="W306" s="118"/>
      <c r="X306" s="118"/>
      <c r="Y306" s="118"/>
      <c r="Z306" s="118"/>
      <c r="AA306" s="118"/>
      <c r="AB306" s="118"/>
      <c r="AC306" s="118"/>
    </row>
    <row r="307" spans="2:29" x14ac:dyDescent="0.25">
      <c r="B307" s="151" t="s">
        <v>585</v>
      </c>
      <c r="C307" s="125">
        <v>7100000</v>
      </c>
      <c r="D307" s="125">
        <v>100000</v>
      </c>
      <c r="E307" s="125">
        <v>0</v>
      </c>
      <c r="F307" s="125"/>
      <c r="G307" s="125"/>
      <c r="H307" s="125"/>
      <c r="I307" s="125"/>
      <c r="J307" s="125"/>
      <c r="K307" s="125"/>
      <c r="L307" s="125"/>
      <c r="M307" s="125"/>
      <c r="N307" s="125"/>
      <c r="O307" s="125">
        <v>0</v>
      </c>
      <c r="P307" s="125">
        <v>0</v>
      </c>
      <c r="Q307" s="125">
        <f t="shared" si="4"/>
        <v>0</v>
      </c>
      <c r="R307" s="3"/>
      <c r="S307" s="3"/>
      <c r="T307" s="3"/>
      <c r="U307" s="3"/>
      <c r="V307" s="3"/>
      <c r="W307" s="118"/>
      <c r="X307" s="118"/>
      <c r="Y307" s="118"/>
      <c r="Z307" s="118"/>
      <c r="AA307" s="118"/>
      <c r="AB307" s="118"/>
      <c r="AC307" s="118"/>
    </row>
    <row r="308" spans="2:29" x14ac:dyDescent="0.25">
      <c r="B308" s="151" t="s">
        <v>586</v>
      </c>
      <c r="C308" s="125">
        <v>164020</v>
      </c>
      <c r="D308" s="125">
        <v>168551.4</v>
      </c>
      <c r="E308" s="125">
        <v>0</v>
      </c>
      <c r="F308" s="125">
        <v>0</v>
      </c>
      <c r="G308" s="125">
        <v>0</v>
      </c>
      <c r="H308" s="125">
        <v>0</v>
      </c>
      <c r="I308" s="125">
        <v>0</v>
      </c>
      <c r="J308" s="125">
        <v>29068.36</v>
      </c>
      <c r="K308" s="125">
        <v>0</v>
      </c>
      <c r="L308" s="125">
        <v>0</v>
      </c>
      <c r="M308" s="125"/>
      <c r="N308" s="125">
        <v>0</v>
      </c>
      <c r="O308" s="125"/>
      <c r="P308" s="125">
        <v>0</v>
      </c>
      <c r="Q308" s="125">
        <f t="shared" si="4"/>
        <v>29068.36</v>
      </c>
      <c r="R308" s="3"/>
      <c r="S308" s="3"/>
      <c r="T308" s="3"/>
      <c r="U308" s="3"/>
      <c r="V308" s="3"/>
      <c r="W308" s="118"/>
      <c r="X308" s="118"/>
      <c r="Y308" s="118"/>
      <c r="Z308" s="118"/>
      <c r="AA308" s="118"/>
      <c r="AB308" s="118"/>
      <c r="AC308" s="118"/>
    </row>
    <row r="309" spans="2:29" x14ac:dyDescent="0.25">
      <c r="B309" s="151" t="s">
        <v>587</v>
      </c>
      <c r="C309" s="125">
        <v>34318744</v>
      </c>
      <c r="D309" s="125">
        <v>47985206.530000001</v>
      </c>
      <c r="E309" s="125">
        <v>12440.33</v>
      </c>
      <c r="F309" s="125">
        <v>2825974.6</v>
      </c>
      <c r="G309" s="125">
        <v>6194054</v>
      </c>
      <c r="H309" s="125">
        <v>5695121.4100000001</v>
      </c>
      <c r="I309" s="125">
        <v>1183457.4900000002</v>
      </c>
      <c r="J309" s="125">
        <v>3526975.5999999996</v>
      </c>
      <c r="K309" s="125">
        <v>5542440.8899999997</v>
      </c>
      <c r="L309" s="125">
        <v>2130238.13</v>
      </c>
      <c r="M309" s="125">
        <v>952419.88</v>
      </c>
      <c r="N309" s="125">
        <v>4560195.32</v>
      </c>
      <c r="O309" s="125">
        <v>4702097</v>
      </c>
      <c r="P309" s="125">
        <v>4657461.5200000005</v>
      </c>
      <c r="Q309" s="125">
        <f t="shared" si="4"/>
        <v>41982876.170000002</v>
      </c>
      <c r="R309" s="3"/>
      <c r="S309" s="3"/>
      <c r="T309" s="3"/>
      <c r="U309" s="3"/>
      <c r="V309" s="3"/>
      <c r="W309" s="118"/>
      <c r="X309" s="118"/>
      <c r="Y309" s="118"/>
      <c r="Z309" s="118"/>
      <c r="AA309" s="118"/>
      <c r="AB309" s="118"/>
      <c r="AC309" s="118"/>
    </row>
    <row r="310" spans="2:29" x14ac:dyDescent="0.25">
      <c r="B310" s="151" t="s">
        <v>588</v>
      </c>
      <c r="C310" s="125">
        <v>1230000</v>
      </c>
      <c r="D310" s="125">
        <v>114145</v>
      </c>
      <c r="E310" s="125">
        <v>0</v>
      </c>
      <c r="F310" s="125"/>
      <c r="G310" s="125"/>
      <c r="H310" s="125"/>
      <c r="I310" s="125"/>
      <c r="J310" s="125">
        <v>0</v>
      </c>
      <c r="K310" s="125"/>
      <c r="L310" s="125"/>
      <c r="M310" s="125">
        <v>0</v>
      </c>
      <c r="N310" s="125"/>
      <c r="O310" s="125"/>
      <c r="P310" s="125">
        <v>763</v>
      </c>
      <c r="Q310" s="125">
        <f t="shared" si="4"/>
        <v>763</v>
      </c>
      <c r="R310" s="3"/>
      <c r="S310" s="3"/>
      <c r="T310" s="3"/>
      <c r="U310" s="3"/>
      <c r="V310" s="3"/>
      <c r="W310" s="118"/>
      <c r="X310" s="118"/>
      <c r="Y310" s="118"/>
      <c r="Z310" s="118"/>
      <c r="AA310" s="118"/>
      <c r="AB310" s="118"/>
      <c r="AC310" s="118"/>
    </row>
    <row r="311" spans="2:29" x14ac:dyDescent="0.25">
      <c r="B311" s="151" t="s">
        <v>589</v>
      </c>
      <c r="C311" s="125">
        <v>2214522</v>
      </c>
      <c r="D311" s="125">
        <v>727077.57999999984</v>
      </c>
      <c r="E311" s="125">
        <v>0</v>
      </c>
      <c r="F311" s="125"/>
      <c r="G311" s="125">
        <v>18587.02</v>
      </c>
      <c r="H311" s="125">
        <v>0</v>
      </c>
      <c r="I311" s="125">
        <v>0</v>
      </c>
      <c r="J311" s="125">
        <v>29743.96</v>
      </c>
      <c r="K311" s="125">
        <v>14221.78</v>
      </c>
      <c r="L311" s="125">
        <v>51614.3</v>
      </c>
      <c r="M311" s="125">
        <v>12676.19</v>
      </c>
      <c r="N311" s="125">
        <v>204748.24000000002</v>
      </c>
      <c r="O311" s="125">
        <v>88518.23000000001</v>
      </c>
      <c r="P311" s="125">
        <v>57550.039999999994</v>
      </c>
      <c r="Q311" s="125">
        <f t="shared" si="4"/>
        <v>477659.76</v>
      </c>
      <c r="R311" s="3"/>
      <c r="S311" s="3"/>
      <c r="T311" s="3"/>
      <c r="U311" s="3"/>
      <c r="V311" s="3"/>
      <c r="W311" s="118"/>
      <c r="X311" s="118"/>
      <c r="Y311" s="118"/>
      <c r="Z311" s="118"/>
      <c r="AA311" s="118"/>
      <c r="AB311" s="118"/>
      <c r="AC311" s="118"/>
    </row>
    <row r="312" spans="2:29" x14ac:dyDescent="0.25">
      <c r="B312" s="151" t="s">
        <v>590</v>
      </c>
      <c r="C312" s="125">
        <v>2951764</v>
      </c>
      <c r="D312" s="125">
        <v>3107580.6900000004</v>
      </c>
      <c r="E312" s="125">
        <v>0</v>
      </c>
      <c r="F312" s="125">
        <v>0</v>
      </c>
      <c r="G312" s="125">
        <v>0</v>
      </c>
      <c r="H312" s="125">
        <v>0</v>
      </c>
      <c r="I312" s="125">
        <v>555052.80000000005</v>
      </c>
      <c r="J312" s="125">
        <v>4258.03</v>
      </c>
      <c r="K312" s="125">
        <v>1180</v>
      </c>
      <c r="L312" s="125">
        <v>4000</v>
      </c>
      <c r="M312" s="125">
        <v>0</v>
      </c>
      <c r="N312" s="125">
        <v>500</v>
      </c>
      <c r="O312" s="125">
        <v>0</v>
      </c>
      <c r="P312" s="125">
        <v>790060</v>
      </c>
      <c r="Q312" s="125">
        <f t="shared" si="4"/>
        <v>1355050.83</v>
      </c>
      <c r="R312" s="3"/>
      <c r="S312" s="3"/>
      <c r="T312" s="3"/>
      <c r="U312" s="3"/>
      <c r="V312" s="3"/>
      <c r="W312" s="118"/>
      <c r="X312" s="118"/>
      <c r="Y312" s="118"/>
      <c r="Z312" s="118"/>
      <c r="AA312" s="118"/>
      <c r="AB312" s="118"/>
      <c r="AC312" s="118"/>
    </row>
    <row r="313" spans="2:29" s="67" customFormat="1" x14ac:dyDescent="0.25">
      <c r="B313" s="150" t="s">
        <v>591</v>
      </c>
      <c r="C313" s="134">
        <v>3989496</v>
      </c>
      <c r="D313" s="134">
        <v>1324295.5</v>
      </c>
      <c r="E313" s="134">
        <v>0</v>
      </c>
      <c r="F313" s="134">
        <v>0</v>
      </c>
      <c r="G313" s="134">
        <v>3186</v>
      </c>
      <c r="H313" s="134">
        <v>375</v>
      </c>
      <c r="I313" s="134">
        <v>11210</v>
      </c>
      <c r="J313" s="134">
        <v>49940</v>
      </c>
      <c r="K313" s="134">
        <v>4116.67</v>
      </c>
      <c r="L313" s="134">
        <v>11586.64</v>
      </c>
      <c r="M313" s="134">
        <v>1575127.97</v>
      </c>
      <c r="N313" s="134">
        <v>3044.4</v>
      </c>
      <c r="O313" s="134">
        <v>0</v>
      </c>
      <c r="P313" s="134">
        <v>120089.69</v>
      </c>
      <c r="Q313" s="134">
        <f t="shared" si="4"/>
        <v>1778676.3699999999</v>
      </c>
      <c r="R313" s="140"/>
      <c r="S313" s="3"/>
      <c r="T313" s="140"/>
      <c r="U313" s="140"/>
      <c r="V313" s="140"/>
      <c r="W313" s="141"/>
      <c r="X313" s="141"/>
      <c r="Y313" s="141"/>
      <c r="Z313" s="141"/>
      <c r="AA313" s="141"/>
      <c r="AB313" s="141"/>
      <c r="AC313" s="141"/>
    </row>
    <row r="314" spans="2:29" x14ac:dyDescent="0.25">
      <c r="B314" s="151" t="s">
        <v>592</v>
      </c>
      <c r="C314" s="125">
        <v>3989496</v>
      </c>
      <c r="D314" s="125">
        <v>1324295.5</v>
      </c>
      <c r="E314" s="125">
        <v>0</v>
      </c>
      <c r="F314" s="125">
        <v>0</v>
      </c>
      <c r="G314" s="125">
        <v>3186</v>
      </c>
      <c r="H314" s="125">
        <v>375</v>
      </c>
      <c r="I314" s="125">
        <v>11210</v>
      </c>
      <c r="J314" s="125">
        <v>49940</v>
      </c>
      <c r="K314" s="125">
        <v>4116.67</v>
      </c>
      <c r="L314" s="125">
        <v>11586.64</v>
      </c>
      <c r="M314" s="125">
        <v>1575127.97</v>
      </c>
      <c r="N314" s="125">
        <v>3044.4</v>
      </c>
      <c r="O314" s="125">
        <v>0</v>
      </c>
      <c r="P314" s="125">
        <v>120089.69</v>
      </c>
      <c r="Q314" s="125">
        <f t="shared" si="4"/>
        <v>1778676.3699999999</v>
      </c>
      <c r="R314" s="3"/>
      <c r="S314" s="3"/>
      <c r="T314" s="3"/>
      <c r="U314" s="3"/>
      <c r="V314" s="3"/>
      <c r="W314" s="118"/>
      <c r="X314" s="118"/>
      <c r="Y314" s="118"/>
      <c r="Z314" s="118"/>
      <c r="AA314" s="118"/>
      <c r="AB314" s="118"/>
      <c r="AC314" s="118"/>
    </row>
    <row r="315" spans="2:29" s="67" customFormat="1" x14ac:dyDescent="0.25">
      <c r="B315" s="149" t="s">
        <v>161</v>
      </c>
      <c r="C315" s="134">
        <v>7163957983</v>
      </c>
      <c r="D315" s="134">
        <v>8812219232.3099995</v>
      </c>
      <c r="E315" s="134">
        <v>218314190.14000002</v>
      </c>
      <c r="F315" s="134">
        <v>371397827.44999999</v>
      </c>
      <c r="G315" s="134">
        <v>663697189.70999992</v>
      </c>
      <c r="H315" s="134">
        <v>460779181.49000001</v>
      </c>
      <c r="I315" s="134">
        <v>651867720.61000013</v>
      </c>
      <c r="J315" s="134">
        <v>600313506.61000013</v>
      </c>
      <c r="K315" s="134">
        <v>1045304894.3100001</v>
      </c>
      <c r="L315" s="134">
        <v>847038962.22000015</v>
      </c>
      <c r="M315" s="134">
        <v>691228355.6099999</v>
      </c>
      <c r="N315" s="134">
        <v>615233029.73000002</v>
      </c>
      <c r="O315" s="134">
        <v>846436808.65999997</v>
      </c>
      <c r="P315" s="134">
        <v>1540190982.2799993</v>
      </c>
      <c r="Q315" s="134">
        <f t="shared" si="4"/>
        <v>8551802648.8199978</v>
      </c>
      <c r="R315" s="140"/>
      <c r="S315" s="3"/>
      <c r="T315" s="140"/>
      <c r="U315" s="140"/>
      <c r="V315" s="140"/>
      <c r="W315" s="141"/>
      <c r="X315" s="141"/>
      <c r="Y315" s="141"/>
      <c r="Z315" s="141"/>
      <c r="AA315" s="141"/>
      <c r="AB315" s="141"/>
      <c r="AC315" s="141"/>
    </row>
    <row r="316" spans="2:29" s="67" customFormat="1" x14ac:dyDescent="0.25">
      <c r="B316" s="150" t="s">
        <v>593</v>
      </c>
      <c r="C316" s="134">
        <v>5915728386</v>
      </c>
      <c r="D316" s="134">
        <v>6418944491.3999996</v>
      </c>
      <c r="E316" s="134">
        <v>215038797.19</v>
      </c>
      <c r="F316" s="134">
        <v>346861665.78000003</v>
      </c>
      <c r="G316" s="134">
        <v>498664879.72999996</v>
      </c>
      <c r="H316" s="134">
        <v>393479469.31</v>
      </c>
      <c r="I316" s="134">
        <v>453648856.95000005</v>
      </c>
      <c r="J316" s="134">
        <v>492560981.14000005</v>
      </c>
      <c r="K316" s="134">
        <v>541758151</v>
      </c>
      <c r="L316" s="134">
        <v>550421866.41000009</v>
      </c>
      <c r="M316" s="134">
        <v>601603702.68999994</v>
      </c>
      <c r="N316" s="134">
        <v>456724149.07999992</v>
      </c>
      <c r="O316" s="134">
        <v>742941110.16999996</v>
      </c>
      <c r="P316" s="134">
        <v>981187215.67999959</v>
      </c>
      <c r="Q316" s="134">
        <f t="shared" si="4"/>
        <v>6274890845.1299992</v>
      </c>
      <c r="R316" s="140"/>
      <c r="S316" s="3"/>
      <c r="T316" s="140"/>
      <c r="U316" s="140"/>
      <c r="V316" s="140"/>
      <c r="W316" s="141"/>
      <c r="X316" s="141"/>
      <c r="Y316" s="141"/>
      <c r="Z316" s="141"/>
      <c r="AA316" s="141"/>
      <c r="AB316" s="141"/>
      <c r="AC316" s="141"/>
    </row>
    <row r="317" spans="2:29" x14ac:dyDescent="0.25">
      <c r="B317" s="151" t="s">
        <v>594</v>
      </c>
      <c r="C317" s="125">
        <v>2972268701</v>
      </c>
      <c r="D317" s="125">
        <v>3503303006.6700001</v>
      </c>
      <c r="E317" s="125">
        <v>97709875.849999994</v>
      </c>
      <c r="F317" s="125">
        <v>223194318.71000001</v>
      </c>
      <c r="G317" s="125">
        <v>260473956.03999999</v>
      </c>
      <c r="H317" s="125">
        <v>207735179.47999999</v>
      </c>
      <c r="I317" s="125">
        <v>237709557.03999999</v>
      </c>
      <c r="J317" s="125">
        <v>244689752.72999999</v>
      </c>
      <c r="K317" s="125">
        <v>294926577.17000002</v>
      </c>
      <c r="L317" s="125">
        <v>305494247.57999998</v>
      </c>
      <c r="M317" s="125">
        <v>356262825.69999993</v>
      </c>
      <c r="N317" s="125">
        <v>284993375.83999997</v>
      </c>
      <c r="O317" s="125">
        <v>418056831.97000003</v>
      </c>
      <c r="P317" s="125">
        <v>580795313.4399997</v>
      </c>
      <c r="Q317" s="125">
        <f t="shared" si="4"/>
        <v>3512041811.5499992</v>
      </c>
      <c r="R317" s="3"/>
      <c r="S317" s="3"/>
      <c r="T317" s="3"/>
      <c r="U317" s="3"/>
      <c r="V317" s="3"/>
      <c r="W317" s="118"/>
      <c r="X317" s="118"/>
      <c r="Y317" s="118"/>
      <c r="Z317" s="118"/>
      <c r="AA317" s="118"/>
      <c r="AB317" s="118"/>
      <c r="AC317" s="118"/>
    </row>
    <row r="318" spans="2:29" x14ac:dyDescent="0.25">
      <c r="B318" s="151" t="s">
        <v>595</v>
      </c>
      <c r="C318" s="125">
        <v>2616933948</v>
      </c>
      <c r="D318" s="125">
        <v>2617303019.1799998</v>
      </c>
      <c r="E318" s="125">
        <v>109566394.25</v>
      </c>
      <c r="F318" s="125">
        <v>113910549.06000003</v>
      </c>
      <c r="G318" s="125">
        <v>198218955.38999999</v>
      </c>
      <c r="H318" s="125">
        <v>162857321.00000003</v>
      </c>
      <c r="I318" s="125">
        <v>195945209.40000004</v>
      </c>
      <c r="J318" s="125">
        <v>229859207.60000002</v>
      </c>
      <c r="K318" s="125">
        <v>214871953.55999997</v>
      </c>
      <c r="L318" s="125">
        <v>224740318.97000006</v>
      </c>
      <c r="M318" s="125">
        <v>221214394.84999999</v>
      </c>
      <c r="N318" s="125">
        <v>158209591.96000001</v>
      </c>
      <c r="O318" s="125">
        <v>284365283.38999999</v>
      </c>
      <c r="P318" s="125">
        <v>345947263.63000005</v>
      </c>
      <c r="Q318" s="125">
        <f t="shared" si="4"/>
        <v>2459706443.0600004</v>
      </c>
      <c r="R318" s="3"/>
      <c r="S318" s="3"/>
      <c r="T318" s="3"/>
      <c r="U318" s="3"/>
      <c r="V318" s="3"/>
      <c r="W318" s="118"/>
      <c r="X318" s="118"/>
      <c r="Y318" s="118"/>
      <c r="Z318" s="118"/>
      <c r="AA318" s="118"/>
      <c r="AB318" s="118"/>
      <c r="AC318" s="118"/>
    </row>
    <row r="319" spans="2:29" x14ac:dyDescent="0.25">
      <c r="B319" s="151" t="s">
        <v>596</v>
      </c>
      <c r="C319" s="125">
        <v>31324922</v>
      </c>
      <c r="D319" s="125">
        <v>31321350</v>
      </c>
      <c r="E319" s="125">
        <v>0</v>
      </c>
      <c r="F319" s="125">
        <v>0</v>
      </c>
      <c r="G319" s="125">
        <v>9981200</v>
      </c>
      <c r="H319" s="125">
        <v>7237370</v>
      </c>
      <c r="I319" s="125">
        <v>6089160</v>
      </c>
      <c r="J319" s="125">
        <v>0</v>
      </c>
      <c r="K319" s="125">
        <v>13456575</v>
      </c>
      <c r="L319" s="125">
        <v>1195640</v>
      </c>
      <c r="M319" s="125">
        <v>4184740</v>
      </c>
      <c r="N319" s="125">
        <v>1374949.93</v>
      </c>
      <c r="O319" s="125">
        <v>5991020</v>
      </c>
      <c r="P319" s="125">
        <v>4007895</v>
      </c>
      <c r="Q319" s="125">
        <f t="shared" si="4"/>
        <v>53518549.93</v>
      </c>
      <c r="R319" s="3"/>
      <c r="S319" s="3"/>
      <c r="T319" s="3"/>
      <c r="U319" s="3"/>
      <c r="V319" s="3"/>
      <c r="W319" s="118"/>
      <c r="X319" s="118"/>
      <c r="Y319" s="118"/>
      <c r="Z319" s="118"/>
      <c r="AA319" s="118"/>
      <c r="AB319" s="118"/>
      <c r="AC319" s="118"/>
    </row>
    <row r="320" spans="2:29" x14ac:dyDescent="0.25">
      <c r="B320" s="151" t="s">
        <v>597</v>
      </c>
      <c r="C320" s="125">
        <v>142320855</v>
      </c>
      <c r="D320" s="125">
        <v>146207167.53999999</v>
      </c>
      <c r="E320" s="125">
        <v>6938268.1200000001</v>
      </c>
      <c r="F320" s="125">
        <v>8642330.8899999987</v>
      </c>
      <c r="G320" s="125">
        <v>11711186.449999999</v>
      </c>
      <c r="H320" s="125">
        <v>9404991.4299999997</v>
      </c>
      <c r="I320" s="125">
        <v>8803575.5299999993</v>
      </c>
      <c r="J320" s="125">
        <v>10059989.17</v>
      </c>
      <c r="K320" s="125">
        <v>12289844.619999999</v>
      </c>
      <c r="L320" s="125">
        <v>4637349.24</v>
      </c>
      <c r="M320" s="125">
        <v>15681987.02</v>
      </c>
      <c r="N320" s="125">
        <v>9612950.6900000013</v>
      </c>
      <c r="O320" s="125">
        <v>14220459.269999998</v>
      </c>
      <c r="P320" s="125">
        <v>33689771.57</v>
      </c>
      <c r="Q320" s="125">
        <f t="shared" si="4"/>
        <v>145692704</v>
      </c>
      <c r="R320" s="3"/>
      <c r="S320" s="3"/>
      <c r="T320" s="3"/>
      <c r="U320" s="3"/>
      <c r="V320" s="3"/>
      <c r="W320" s="118"/>
      <c r="X320" s="118"/>
      <c r="Y320" s="118"/>
      <c r="Z320" s="118"/>
      <c r="AA320" s="118"/>
      <c r="AB320" s="118"/>
      <c r="AC320" s="118"/>
    </row>
    <row r="321" spans="2:29" x14ac:dyDescent="0.25">
      <c r="B321" s="151" t="s">
        <v>598</v>
      </c>
      <c r="C321" s="125">
        <v>41333288</v>
      </c>
      <c r="D321" s="125">
        <v>43925631.109999999</v>
      </c>
      <c r="E321" s="125">
        <v>159952.42000000001</v>
      </c>
      <c r="F321" s="125">
        <v>288356.54000000004</v>
      </c>
      <c r="G321" s="125">
        <v>6604341.6800000006</v>
      </c>
      <c r="H321" s="125">
        <v>4650297.5200000005</v>
      </c>
      <c r="I321" s="125">
        <v>3040672.6399999997</v>
      </c>
      <c r="J321" s="125">
        <v>2745238.94</v>
      </c>
      <c r="K321" s="125">
        <v>4376892.3900000006</v>
      </c>
      <c r="L321" s="125">
        <v>2412795.9</v>
      </c>
      <c r="M321" s="125">
        <v>2016934.42</v>
      </c>
      <c r="N321" s="125">
        <v>1816271.4399999997</v>
      </c>
      <c r="O321" s="125">
        <v>3256294.9800000004</v>
      </c>
      <c r="P321" s="125">
        <v>3818116.06</v>
      </c>
      <c r="Q321" s="125">
        <f t="shared" si="4"/>
        <v>35186164.930000007</v>
      </c>
      <c r="R321" s="3"/>
      <c r="S321" s="3"/>
      <c r="T321" s="3"/>
      <c r="U321" s="3"/>
      <c r="V321" s="3"/>
      <c r="W321" s="118"/>
      <c r="X321" s="118"/>
      <c r="Y321" s="118"/>
      <c r="Z321" s="118"/>
      <c r="AA321" s="118"/>
      <c r="AB321" s="118"/>
      <c r="AC321" s="118"/>
    </row>
    <row r="322" spans="2:29" x14ac:dyDescent="0.25">
      <c r="B322" s="151" t="s">
        <v>599</v>
      </c>
      <c r="C322" s="125">
        <v>109892973</v>
      </c>
      <c r="D322" s="125">
        <v>74707230.420000002</v>
      </c>
      <c r="E322" s="125">
        <v>397080.09000000008</v>
      </c>
      <c r="F322" s="125">
        <v>327394.95</v>
      </c>
      <c r="G322" s="125">
        <v>11169034.6</v>
      </c>
      <c r="H322" s="125">
        <v>590448.42000000004</v>
      </c>
      <c r="I322" s="125">
        <v>908202.18</v>
      </c>
      <c r="J322" s="125">
        <v>4590751.88</v>
      </c>
      <c r="K322" s="125">
        <v>1810323.0899999999</v>
      </c>
      <c r="L322" s="125">
        <v>10658691.129999999</v>
      </c>
      <c r="M322" s="125">
        <v>2222820.4599999995</v>
      </c>
      <c r="N322" s="125">
        <v>714898.83</v>
      </c>
      <c r="O322" s="125">
        <v>16611305.520000001</v>
      </c>
      <c r="P322" s="125">
        <v>12145873.240000006</v>
      </c>
      <c r="Q322" s="125">
        <f t="shared" si="4"/>
        <v>62146824.390000001</v>
      </c>
      <c r="R322" s="3"/>
      <c r="S322" s="3"/>
      <c r="T322" s="3"/>
      <c r="U322" s="3"/>
      <c r="V322" s="3"/>
      <c r="W322" s="118"/>
      <c r="X322" s="118"/>
      <c r="Y322" s="118"/>
      <c r="Z322" s="118"/>
      <c r="AA322" s="118"/>
      <c r="AB322" s="118"/>
      <c r="AC322" s="118"/>
    </row>
    <row r="323" spans="2:29" x14ac:dyDescent="0.25">
      <c r="B323" s="151" t="s">
        <v>600</v>
      </c>
      <c r="C323" s="125">
        <v>400000</v>
      </c>
      <c r="D323" s="125">
        <v>423500</v>
      </c>
      <c r="E323" s="125">
        <v>1634.88</v>
      </c>
      <c r="F323" s="125"/>
      <c r="G323" s="125">
        <v>0</v>
      </c>
      <c r="H323" s="125"/>
      <c r="I323" s="125">
        <v>11014.61</v>
      </c>
      <c r="J323" s="125">
        <v>0</v>
      </c>
      <c r="K323" s="125">
        <v>13978.67</v>
      </c>
      <c r="L323" s="125">
        <v>0</v>
      </c>
      <c r="M323" s="125">
        <v>11225.29</v>
      </c>
      <c r="N323" s="125"/>
      <c r="O323" s="125"/>
      <c r="P323" s="125">
        <v>8326.81</v>
      </c>
      <c r="Q323" s="125">
        <f t="shared" si="4"/>
        <v>46180.26</v>
      </c>
      <c r="R323" s="3"/>
      <c r="S323" s="3"/>
      <c r="T323" s="3"/>
      <c r="U323" s="3"/>
      <c r="V323" s="3"/>
      <c r="W323" s="118"/>
      <c r="X323" s="118"/>
      <c r="Y323" s="118"/>
      <c r="Z323" s="118"/>
      <c r="AA323" s="118"/>
      <c r="AB323" s="118"/>
      <c r="AC323" s="118"/>
    </row>
    <row r="324" spans="2:29" x14ac:dyDescent="0.25">
      <c r="B324" s="151" t="s">
        <v>601</v>
      </c>
      <c r="C324" s="125">
        <v>1253699</v>
      </c>
      <c r="D324" s="125">
        <v>1753586.48</v>
      </c>
      <c r="E324" s="125">
        <v>265591.58</v>
      </c>
      <c r="F324" s="125">
        <v>498715.63</v>
      </c>
      <c r="G324" s="125">
        <v>506205.57</v>
      </c>
      <c r="H324" s="125">
        <v>1003861.46</v>
      </c>
      <c r="I324" s="125">
        <v>1141465.55</v>
      </c>
      <c r="J324" s="125">
        <v>616040.81999999995</v>
      </c>
      <c r="K324" s="125">
        <v>12006.5</v>
      </c>
      <c r="L324" s="125">
        <v>1282823.5900000001</v>
      </c>
      <c r="M324" s="125">
        <v>8774.9500000000007</v>
      </c>
      <c r="N324" s="125">
        <v>2110.3900000000003</v>
      </c>
      <c r="O324" s="125">
        <v>439915.04</v>
      </c>
      <c r="P324" s="125">
        <v>774655.92999999993</v>
      </c>
      <c r="Q324" s="125">
        <f t="shared" si="4"/>
        <v>6552167.0099999998</v>
      </c>
      <c r="R324" s="3"/>
      <c r="S324" s="3"/>
      <c r="T324" s="3"/>
      <c r="U324" s="3"/>
      <c r="V324" s="3"/>
      <c r="W324" s="118"/>
      <c r="X324" s="118"/>
      <c r="Y324" s="118"/>
      <c r="Z324" s="118"/>
      <c r="AA324" s="118"/>
      <c r="AB324" s="118"/>
      <c r="AC324" s="118"/>
    </row>
    <row r="325" spans="2:29" s="67" customFormat="1" x14ac:dyDescent="0.25">
      <c r="B325" s="150" t="s">
        <v>602</v>
      </c>
      <c r="C325" s="134">
        <v>1248229597</v>
      </c>
      <c r="D325" s="134">
        <v>2393274740.9099998</v>
      </c>
      <c r="E325" s="134">
        <v>3275392.95</v>
      </c>
      <c r="F325" s="134">
        <v>24536161.670000002</v>
      </c>
      <c r="G325" s="134">
        <v>165032309.98000002</v>
      </c>
      <c r="H325" s="134">
        <v>67299712.179999992</v>
      </c>
      <c r="I325" s="134">
        <v>198218863.65999997</v>
      </c>
      <c r="J325" s="134">
        <v>107752525.47</v>
      </c>
      <c r="K325" s="134">
        <v>503546743.31000006</v>
      </c>
      <c r="L325" s="134">
        <v>296617095.81</v>
      </c>
      <c r="M325" s="134">
        <v>89624652.920000017</v>
      </c>
      <c r="N325" s="134">
        <v>158508880.65000001</v>
      </c>
      <c r="O325" s="134">
        <v>103495698.48999999</v>
      </c>
      <c r="P325" s="134">
        <v>559003766.59999979</v>
      </c>
      <c r="Q325" s="134">
        <f t="shared" si="4"/>
        <v>2276911803.6900001</v>
      </c>
      <c r="R325" s="140"/>
      <c r="S325" s="3"/>
      <c r="T325" s="140"/>
      <c r="U325" s="140"/>
      <c r="V325" s="140"/>
      <c r="W325" s="141"/>
      <c r="X325" s="141"/>
      <c r="Y325" s="141"/>
      <c r="Z325" s="141"/>
      <c r="AA325" s="141"/>
      <c r="AB325" s="141"/>
      <c r="AC325" s="141"/>
    </row>
    <row r="326" spans="2:29" x14ac:dyDescent="0.25">
      <c r="B326" s="151" t="s">
        <v>603</v>
      </c>
      <c r="C326" s="125">
        <v>4918212</v>
      </c>
      <c r="D326" s="125">
        <v>6437396.7800000003</v>
      </c>
      <c r="E326" s="125">
        <v>0</v>
      </c>
      <c r="F326" s="125">
        <v>0</v>
      </c>
      <c r="G326" s="125">
        <v>701380.2</v>
      </c>
      <c r="H326" s="125">
        <v>2803.68</v>
      </c>
      <c r="I326" s="125">
        <v>4578918.8</v>
      </c>
      <c r="J326" s="125">
        <v>0</v>
      </c>
      <c r="K326" s="125">
        <v>42376.73</v>
      </c>
      <c r="L326" s="125">
        <v>0</v>
      </c>
      <c r="M326" s="125">
        <v>6990.56</v>
      </c>
      <c r="N326" s="125">
        <v>4763.42</v>
      </c>
      <c r="O326" s="125">
        <v>4914.7</v>
      </c>
      <c r="P326" s="125">
        <v>1495699.4</v>
      </c>
      <c r="Q326" s="125">
        <f t="shared" si="4"/>
        <v>6837847.4900000002</v>
      </c>
      <c r="R326" s="3"/>
      <c r="S326" s="3"/>
      <c r="T326" s="3"/>
      <c r="U326" s="3"/>
      <c r="V326" s="3"/>
      <c r="W326" s="118"/>
      <c r="X326" s="118"/>
      <c r="Y326" s="118"/>
      <c r="Z326" s="118"/>
      <c r="AA326" s="118"/>
      <c r="AB326" s="118"/>
      <c r="AC326" s="118"/>
    </row>
    <row r="327" spans="2:29" x14ac:dyDescent="0.25">
      <c r="B327" s="151" t="s">
        <v>604</v>
      </c>
      <c r="C327" s="125">
        <v>7638944</v>
      </c>
      <c r="D327" s="125">
        <v>6262315.9199999999</v>
      </c>
      <c r="E327" s="125">
        <v>298639.71000000002</v>
      </c>
      <c r="F327" s="125">
        <v>298639.71000000002</v>
      </c>
      <c r="G327" s="125">
        <v>300139.71000000002</v>
      </c>
      <c r="H327" s="125">
        <v>433183.56</v>
      </c>
      <c r="I327" s="125">
        <v>591942.77</v>
      </c>
      <c r="J327" s="125">
        <v>544707.56999999995</v>
      </c>
      <c r="K327" s="125">
        <v>725003.65</v>
      </c>
      <c r="L327" s="125">
        <v>625873.32000000007</v>
      </c>
      <c r="M327" s="125">
        <v>588601.48</v>
      </c>
      <c r="N327" s="125">
        <v>530894.47</v>
      </c>
      <c r="O327" s="125">
        <v>492095.27</v>
      </c>
      <c r="P327" s="125">
        <v>492891.77</v>
      </c>
      <c r="Q327" s="125">
        <f t="shared" si="4"/>
        <v>5922612.9900000002</v>
      </c>
      <c r="R327" s="3"/>
      <c r="S327" s="3"/>
      <c r="T327" s="3"/>
      <c r="U327" s="3"/>
      <c r="V327" s="3"/>
      <c r="W327" s="118"/>
      <c r="X327" s="118"/>
      <c r="Y327" s="118"/>
      <c r="Z327" s="118"/>
      <c r="AA327" s="118"/>
      <c r="AB327" s="118"/>
      <c r="AC327" s="118"/>
    </row>
    <row r="328" spans="2:29" x14ac:dyDescent="0.25">
      <c r="B328" s="151" t="s">
        <v>605</v>
      </c>
      <c r="C328" s="125">
        <v>464791068</v>
      </c>
      <c r="D328" s="125">
        <v>828345335.41999996</v>
      </c>
      <c r="E328" s="125">
        <v>518162.24999999994</v>
      </c>
      <c r="F328" s="125">
        <v>6004887.5800000001</v>
      </c>
      <c r="G328" s="125">
        <v>9854916.129999999</v>
      </c>
      <c r="H328" s="125">
        <v>2271451.8199999998</v>
      </c>
      <c r="I328" s="125">
        <v>14586207.489999998</v>
      </c>
      <c r="J328" s="125">
        <v>10730872.700000001</v>
      </c>
      <c r="K328" s="125">
        <v>277488372.16999996</v>
      </c>
      <c r="L328" s="125">
        <v>243109160.09999999</v>
      </c>
      <c r="M328" s="125">
        <v>7377789.6399999987</v>
      </c>
      <c r="N328" s="125">
        <v>118645252.42</v>
      </c>
      <c r="O328" s="125">
        <v>6215765.0000000009</v>
      </c>
      <c r="P328" s="125">
        <v>30921202.680000003</v>
      </c>
      <c r="Q328" s="125">
        <f t="shared" si="4"/>
        <v>727724039.9799999</v>
      </c>
      <c r="R328" s="3"/>
      <c r="S328" s="3"/>
      <c r="T328" s="3"/>
      <c r="U328" s="3"/>
      <c r="V328" s="3"/>
      <c r="W328" s="118"/>
      <c r="X328" s="118"/>
      <c r="Y328" s="118"/>
      <c r="Z328" s="118"/>
      <c r="AA328" s="118"/>
      <c r="AB328" s="118"/>
      <c r="AC328" s="118"/>
    </row>
    <row r="329" spans="2:29" x14ac:dyDescent="0.25">
      <c r="B329" s="151" t="s">
        <v>606</v>
      </c>
      <c r="C329" s="125">
        <v>188473407</v>
      </c>
      <c r="D329" s="125">
        <v>268602786.18999994</v>
      </c>
      <c r="E329" s="125">
        <v>4166</v>
      </c>
      <c r="F329" s="125">
        <v>4166</v>
      </c>
      <c r="G329" s="125">
        <v>83826578.540000007</v>
      </c>
      <c r="H329" s="125">
        <v>1616948</v>
      </c>
      <c r="I329" s="125">
        <v>4382648</v>
      </c>
      <c r="J329" s="125">
        <v>10880440</v>
      </c>
      <c r="K329" s="125">
        <v>18545876.440000001</v>
      </c>
      <c r="L329" s="125">
        <v>5290139</v>
      </c>
      <c r="M329" s="125">
        <v>1412860.22</v>
      </c>
      <c r="N329" s="125">
        <v>4011</v>
      </c>
      <c r="O329" s="125">
        <v>11759554.279999999</v>
      </c>
      <c r="P329" s="125">
        <v>28383739.300000001</v>
      </c>
      <c r="Q329" s="125">
        <f t="shared" si="4"/>
        <v>166111126.78</v>
      </c>
      <c r="R329" s="3"/>
      <c r="S329" s="3"/>
      <c r="T329" s="3"/>
      <c r="U329" s="3"/>
      <c r="V329" s="3"/>
      <c r="W329" s="118"/>
      <c r="X329" s="118"/>
      <c r="Y329" s="118"/>
      <c r="Z329" s="118"/>
      <c r="AA329" s="118"/>
      <c r="AB329" s="118"/>
      <c r="AC329" s="118"/>
    </row>
    <row r="330" spans="2:29" x14ac:dyDescent="0.25">
      <c r="B330" s="151" t="s">
        <v>607</v>
      </c>
      <c r="C330" s="125">
        <v>237203081</v>
      </c>
      <c r="D330" s="125">
        <v>293646030.36000001</v>
      </c>
      <c r="E330" s="125">
        <v>321125.5</v>
      </c>
      <c r="F330" s="125">
        <v>3685220.24</v>
      </c>
      <c r="G330" s="125">
        <v>38595121.919999994</v>
      </c>
      <c r="H330" s="125">
        <v>36466855.349999994</v>
      </c>
      <c r="I330" s="125">
        <v>134070636.98999999</v>
      </c>
      <c r="J330" s="125">
        <v>53529262.159999996</v>
      </c>
      <c r="K330" s="125">
        <v>2051910.8499999999</v>
      </c>
      <c r="L330" s="125">
        <v>1878009.68</v>
      </c>
      <c r="M330" s="125">
        <v>716942.13</v>
      </c>
      <c r="N330" s="125">
        <v>12493386.98</v>
      </c>
      <c r="O330" s="125">
        <v>63549814.789999999</v>
      </c>
      <c r="P330" s="125">
        <v>25742209.680000003</v>
      </c>
      <c r="Q330" s="125">
        <f t="shared" si="4"/>
        <v>373100496.27000004</v>
      </c>
      <c r="R330" s="3"/>
      <c r="S330" s="3"/>
      <c r="T330" s="3"/>
      <c r="U330" s="3"/>
      <c r="V330" s="3"/>
      <c r="W330" s="118"/>
      <c r="X330" s="118"/>
      <c r="Y330" s="118"/>
      <c r="Z330" s="118"/>
      <c r="AA330" s="118"/>
      <c r="AB330" s="118"/>
      <c r="AC330" s="118"/>
    </row>
    <row r="331" spans="2:29" x14ac:dyDescent="0.25">
      <c r="B331" s="151" t="s">
        <v>608</v>
      </c>
      <c r="C331" s="125">
        <v>218304320</v>
      </c>
      <c r="D331" s="125">
        <v>328816153.31000006</v>
      </c>
      <c r="E331" s="125">
        <v>1204648.6900000002</v>
      </c>
      <c r="F331" s="125">
        <v>10812738.199999999</v>
      </c>
      <c r="G331" s="125">
        <v>12380643.150000002</v>
      </c>
      <c r="H331" s="125">
        <v>20852102.059999999</v>
      </c>
      <c r="I331" s="125">
        <v>15025269.949999999</v>
      </c>
      <c r="J331" s="125">
        <v>25294343.349999998</v>
      </c>
      <c r="K331" s="125">
        <v>22511556.23</v>
      </c>
      <c r="L331" s="125">
        <v>33745721.369999997</v>
      </c>
      <c r="M331" s="125">
        <v>19077043.650000002</v>
      </c>
      <c r="N331" s="125">
        <v>21663142.790000003</v>
      </c>
      <c r="O331" s="125">
        <v>13354495.199999997</v>
      </c>
      <c r="P331" s="125">
        <v>119241187.52000001</v>
      </c>
      <c r="Q331" s="125">
        <f t="shared" si="4"/>
        <v>315162892.15999997</v>
      </c>
      <c r="R331" s="3"/>
      <c r="S331" s="3"/>
      <c r="T331" s="3"/>
      <c r="U331" s="3"/>
      <c r="V331" s="3"/>
      <c r="W331" s="118"/>
      <c r="X331" s="118"/>
      <c r="Y331" s="118"/>
      <c r="Z331" s="118"/>
      <c r="AA331" s="118"/>
      <c r="AB331" s="118"/>
      <c r="AC331" s="118"/>
    </row>
    <row r="332" spans="2:29" x14ac:dyDescent="0.25">
      <c r="B332" s="151" t="s">
        <v>609</v>
      </c>
      <c r="C332" s="125">
        <v>2503467</v>
      </c>
      <c r="D332" s="125">
        <v>3811831.6900000004</v>
      </c>
      <c r="E332" s="125">
        <v>0</v>
      </c>
      <c r="F332" s="125">
        <v>0</v>
      </c>
      <c r="G332" s="125">
        <v>47790</v>
      </c>
      <c r="H332" s="125">
        <v>0</v>
      </c>
      <c r="I332" s="125">
        <v>752891.33</v>
      </c>
      <c r="J332" s="125">
        <v>424198.2</v>
      </c>
      <c r="K332" s="125">
        <v>0</v>
      </c>
      <c r="L332" s="125">
        <v>1505770.6</v>
      </c>
      <c r="M332" s="125">
        <v>121622.36</v>
      </c>
      <c r="N332" s="125">
        <v>0</v>
      </c>
      <c r="O332" s="125">
        <v>135000</v>
      </c>
      <c r="P332" s="125">
        <v>168666.34</v>
      </c>
      <c r="Q332" s="125">
        <f t="shared" si="4"/>
        <v>3155938.8299999996</v>
      </c>
      <c r="R332" s="3"/>
      <c r="S332" s="3"/>
      <c r="T332" s="3"/>
      <c r="U332" s="3"/>
      <c r="V332" s="3"/>
      <c r="W332" s="118"/>
      <c r="X332" s="118"/>
      <c r="Y332" s="118"/>
      <c r="Z332" s="118"/>
      <c r="AA332" s="118"/>
      <c r="AB332" s="118"/>
      <c r="AC332" s="118"/>
    </row>
    <row r="333" spans="2:29" x14ac:dyDescent="0.25">
      <c r="B333" s="151" t="s">
        <v>610</v>
      </c>
      <c r="C333" s="125">
        <v>124397098</v>
      </c>
      <c r="D333" s="125">
        <v>657352891.23999989</v>
      </c>
      <c r="E333" s="125">
        <v>928650.8</v>
      </c>
      <c r="F333" s="125">
        <v>3730509.94</v>
      </c>
      <c r="G333" s="125">
        <v>19325740.330000002</v>
      </c>
      <c r="H333" s="125">
        <v>5656367.709999999</v>
      </c>
      <c r="I333" s="125">
        <v>24230348.329999998</v>
      </c>
      <c r="J333" s="125">
        <v>6348701.4899999993</v>
      </c>
      <c r="K333" s="125">
        <v>182181647.24000004</v>
      </c>
      <c r="L333" s="125">
        <v>10462421.740000002</v>
      </c>
      <c r="M333" s="125">
        <v>60322802.88000001</v>
      </c>
      <c r="N333" s="125">
        <v>5167429.5699999984</v>
      </c>
      <c r="O333" s="125">
        <v>7984059.2499999981</v>
      </c>
      <c r="P333" s="125">
        <v>352558169.90999979</v>
      </c>
      <c r="Q333" s="125">
        <f t="shared" ref="Q333:Q396" si="5">E333+F333+G333+H333+I333+J333+K333+L333+M333+O333+N333+P333</f>
        <v>678896849.18999982</v>
      </c>
      <c r="R333" s="3"/>
      <c r="S333" s="3"/>
      <c r="T333" s="3"/>
      <c r="U333" s="3"/>
      <c r="V333" s="3"/>
      <c r="W333" s="118"/>
      <c r="X333" s="118"/>
      <c r="Y333" s="118"/>
      <c r="Z333" s="118"/>
      <c r="AA333" s="118"/>
      <c r="AB333" s="118"/>
      <c r="AC333" s="118"/>
    </row>
    <row r="334" spans="2:29" s="67" customFormat="1" x14ac:dyDescent="0.25">
      <c r="B334" s="149" t="s">
        <v>162</v>
      </c>
      <c r="C334" s="134">
        <v>3796497018</v>
      </c>
      <c r="D334" s="134">
        <v>138102609.37000033</v>
      </c>
      <c r="E334" s="134">
        <v>0</v>
      </c>
      <c r="F334" s="134">
        <v>0</v>
      </c>
      <c r="G334" s="134">
        <v>0</v>
      </c>
      <c r="H334" s="134">
        <v>0</v>
      </c>
      <c r="I334" s="134">
        <v>0</v>
      </c>
      <c r="J334" s="134">
        <v>0</v>
      </c>
      <c r="K334" s="134">
        <v>0</v>
      </c>
      <c r="L334" s="134">
        <v>0</v>
      </c>
      <c r="M334" s="134">
        <v>0</v>
      </c>
      <c r="N334" s="134">
        <v>0</v>
      </c>
      <c r="O334" s="134">
        <v>0</v>
      </c>
      <c r="P334" s="134">
        <v>0</v>
      </c>
      <c r="Q334" s="134">
        <f t="shared" si="5"/>
        <v>0</v>
      </c>
      <c r="R334" s="140"/>
      <c r="S334" s="3"/>
      <c r="T334" s="140"/>
      <c r="U334" s="140"/>
      <c r="V334" s="140"/>
      <c r="W334" s="141"/>
      <c r="X334" s="141"/>
      <c r="Y334" s="141"/>
      <c r="Z334" s="141"/>
      <c r="AA334" s="141"/>
      <c r="AB334" s="141"/>
      <c r="AC334" s="141"/>
    </row>
    <row r="335" spans="2:29" s="67" customFormat="1" x14ac:dyDescent="0.25">
      <c r="B335" s="150" t="s">
        <v>611</v>
      </c>
      <c r="C335" s="134">
        <v>3380145672</v>
      </c>
      <c r="D335" s="134">
        <v>3.2782554626464844E-7</v>
      </c>
      <c r="E335" s="134">
        <v>0</v>
      </c>
      <c r="F335" s="134">
        <v>0</v>
      </c>
      <c r="G335" s="134">
        <v>0</v>
      </c>
      <c r="H335" s="134">
        <v>0</v>
      </c>
      <c r="I335" s="134">
        <v>0</v>
      </c>
      <c r="J335" s="134">
        <v>0</v>
      </c>
      <c r="K335" s="134">
        <v>0</v>
      </c>
      <c r="L335" s="134">
        <v>0</v>
      </c>
      <c r="M335" s="134">
        <v>0</v>
      </c>
      <c r="N335" s="134">
        <v>0</v>
      </c>
      <c r="O335" s="134">
        <v>0</v>
      </c>
      <c r="P335" s="134">
        <v>0</v>
      </c>
      <c r="Q335" s="134">
        <f t="shared" si="5"/>
        <v>0</v>
      </c>
      <c r="R335" s="140"/>
      <c r="S335" s="3"/>
      <c r="T335" s="140"/>
      <c r="U335" s="140"/>
      <c r="V335" s="140"/>
      <c r="W335" s="141"/>
      <c r="X335" s="141"/>
      <c r="Y335" s="141"/>
      <c r="Z335" s="141"/>
      <c r="AA335" s="141"/>
      <c r="AB335" s="141"/>
      <c r="AC335" s="141"/>
    </row>
    <row r="336" spans="2:29" x14ac:dyDescent="0.25">
      <c r="B336" s="151" t="s">
        <v>612</v>
      </c>
      <c r="C336" s="125">
        <v>3380145672</v>
      </c>
      <c r="D336" s="125">
        <v>3.2782554626464844E-7</v>
      </c>
      <c r="E336" s="125">
        <v>0</v>
      </c>
      <c r="F336" s="125">
        <v>0</v>
      </c>
      <c r="G336" s="125">
        <v>0</v>
      </c>
      <c r="H336" s="125">
        <v>0</v>
      </c>
      <c r="I336" s="125">
        <v>0</v>
      </c>
      <c r="J336" s="125">
        <v>0</v>
      </c>
      <c r="K336" s="125">
        <v>0</v>
      </c>
      <c r="L336" s="125">
        <v>0</v>
      </c>
      <c r="M336" s="125">
        <v>0</v>
      </c>
      <c r="N336" s="125">
        <v>0</v>
      </c>
      <c r="O336" s="125">
        <v>0</v>
      </c>
      <c r="P336" s="125">
        <v>0</v>
      </c>
      <c r="Q336" s="125">
        <f t="shared" si="5"/>
        <v>0</v>
      </c>
      <c r="R336" s="3"/>
      <c r="S336" s="3"/>
      <c r="T336" s="3"/>
      <c r="U336" s="3"/>
      <c r="V336" s="3"/>
      <c r="W336" s="118"/>
      <c r="X336" s="118"/>
      <c r="Y336" s="118"/>
      <c r="Z336" s="118"/>
      <c r="AA336" s="118"/>
      <c r="AB336" s="118"/>
      <c r="AC336" s="118"/>
    </row>
    <row r="337" spans="2:29" s="67" customFormat="1" x14ac:dyDescent="0.25">
      <c r="B337" s="150" t="s">
        <v>613</v>
      </c>
      <c r="C337" s="134">
        <v>416351346</v>
      </c>
      <c r="D337" s="134">
        <v>138102609.37</v>
      </c>
      <c r="E337" s="134">
        <v>0</v>
      </c>
      <c r="F337" s="134">
        <v>0</v>
      </c>
      <c r="G337" s="134"/>
      <c r="H337" s="134"/>
      <c r="I337" s="134"/>
      <c r="J337" s="134">
        <v>0</v>
      </c>
      <c r="K337" s="134"/>
      <c r="L337" s="134"/>
      <c r="M337" s="134"/>
      <c r="N337" s="134"/>
      <c r="O337" s="134">
        <v>0</v>
      </c>
      <c r="P337" s="134">
        <v>0</v>
      </c>
      <c r="Q337" s="134">
        <f t="shared" si="5"/>
        <v>0</v>
      </c>
      <c r="R337" s="140"/>
      <c r="S337" s="3"/>
      <c r="T337" s="140"/>
      <c r="U337" s="140"/>
      <c r="V337" s="140"/>
      <c r="W337" s="141"/>
      <c r="X337" s="141"/>
      <c r="Y337" s="141"/>
      <c r="Z337" s="141"/>
      <c r="AA337" s="141"/>
      <c r="AB337" s="141"/>
      <c r="AC337" s="141"/>
    </row>
    <row r="338" spans="2:29" x14ac:dyDescent="0.25">
      <c r="B338" s="151" t="s">
        <v>614</v>
      </c>
      <c r="C338" s="125">
        <v>416351346</v>
      </c>
      <c r="D338" s="125">
        <v>138102609.37</v>
      </c>
      <c r="E338" s="125">
        <v>0</v>
      </c>
      <c r="F338" s="125">
        <v>0</v>
      </c>
      <c r="G338" s="125"/>
      <c r="H338" s="125"/>
      <c r="I338" s="125"/>
      <c r="J338" s="125">
        <v>0</v>
      </c>
      <c r="K338" s="125"/>
      <c r="L338" s="125"/>
      <c r="M338" s="125"/>
      <c r="N338" s="125"/>
      <c r="O338" s="125">
        <v>0</v>
      </c>
      <c r="P338" s="125">
        <v>0</v>
      </c>
      <c r="Q338" s="125">
        <f t="shared" si="5"/>
        <v>0</v>
      </c>
      <c r="R338" s="3"/>
      <c r="S338" s="3"/>
      <c r="T338" s="3"/>
      <c r="U338" s="3"/>
      <c r="V338" s="3"/>
      <c r="W338" s="118"/>
      <c r="X338" s="118"/>
      <c r="Y338" s="118"/>
      <c r="Z338" s="118"/>
      <c r="AA338" s="118"/>
      <c r="AB338" s="118"/>
      <c r="AC338" s="118"/>
    </row>
    <row r="339" spans="2:29" s="67" customFormat="1" x14ac:dyDescent="0.25">
      <c r="B339" s="149" t="s">
        <v>163</v>
      </c>
      <c r="C339" s="134">
        <v>7629236200</v>
      </c>
      <c r="D339" s="134">
        <v>7446121965.4699993</v>
      </c>
      <c r="E339" s="134">
        <v>114761187.59</v>
      </c>
      <c r="F339" s="134">
        <v>336213795.85999995</v>
      </c>
      <c r="G339" s="134">
        <v>485295764.54000002</v>
      </c>
      <c r="H339" s="134">
        <v>239034589.89000005</v>
      </c>
      <c r="I339" s="134">
        <v>920462330.24999988</v>
      </c>
      <c r="J339" s="134">
        <v>422343559.55000007</v>
      </c>
      <c r="K339" s="134">
        <v>597128882.6700002</v>
      </c>
      <c r="L339" s="134">
        <v>260467267.90999997</v>
      </c>
      <c r="M339" s="134">
        <v>524933514.17999995</v>
      </c>
      <c r="N339" s="134">
        <v>596386122.73999989</v>
      </c>
      <c r="O339" s="134">
        <v>538457608.11000013</v>
      </c>
      <c r="P339" s="134">
        <v>1774350210.1199999</v>
      </c>
      <c r="Q339" s="134">
        <f t="shared" si="5"/>
        <v>6809834833.4099998</v>
      </c>
      <c r="R339" s="140"/>
      <c r="S339" s="3"/>
      <c r="T339" s="140"/>
      <c r="U339" s="140"/>
      <c r="V339" s="140"/>
      <c r="W339" s="141"/>
      <c r="X339" s="141"/>
      <c r="Y339" s="141"/>
      <c r="Z339" s="141"/>
      <c r="AA339" s="141"/>
      <c r="AB339" s="141"/>
      <c r="AC339" s="141"/>
    </row>
    <row r="340" spans="2:29" s="67" customFormat="1" x14ac:dyDescent="0.25">
      <c r="B340" s="150" t="s">
        <v>615</v>
      </c>
      <c r="C340" s="134">
        <v>463206469</v>
      </c>
      <c r="D340" s="134">
        <v>218474753.67000005</v>
      </c>
      <c r="E340" s="134">
        <v>731211.89</v>
      </c>
      <c r="F340" s="134">
        <v>5044593.9000000004</v>
      </c>
      <c r="G340" s="134">
        <v>18274563.330000006</v>
      </c>
      <c r="H340" s="134">
        <v>7685812.4699999979</v>
      </c>
      <c r="I340" s="134">
        <v>20961885.65000001</v>
      </c>
      <c r="J340" s="134">
        <v>8026689.2699999996</v>
      </c>
      <c r="K340" s="134">
        <v>10399089.309999997</v>
      </c>
      <c r="L340" s="134">
        <v>14496041.260000002</v>
      </c>
      <c r="M340" s="134">
        <v>12298807.059999999</v>
      </c>
      <c r="N340" s="134">
        <v>13399864.719999995</v>
      </c>
      <c r="O340" s="134">
        <v>17074155.650000006</v>
      </c>
      <c r="P340" s="134">
        <v>39573712.040000007</v>
      </c>
      <c r="Q340" s="134">
        <f t="shared" si="5"/>
        <v>167966426.55000001</v>
      </c>
      <c r="R340" s="140"/>
      <c r="S340" s="3"/>
      <c r="T340" s="140"/>
      <c r="U340" s="140"/>
      <c r="V340" s="140"/>
      <c r="W340" s="141"/>
      <c r="X340" s="141"/>
      <c r="Y340" s="141"/>
      <c r="Z340" s="141"/>
      <c r="AA340" s="141"/>
      <c r="AB340" s="141"/>
      <c r="AC340" s="141"/>
    </row>
    <row r="341" spans="2:29" x14ac:dyDescent="0.25">
      <c r="B341" s="151" t="s">
        <v>616</v>
      </c>
      <c r="C341" s="125">
        <v>419439014</v>
      </c>
      <c r="D341" s="125">
        <v>203896664.01000005</v>
      </c>
      <c r="E341" s="125">
        <v>558818.89</v>
      </c>
      <c r="F341" s="125">
        <v>4241564.2300000004</v>
      </c>
      <c r="G341" s="125">
        <v>17471533.660000004</v>
      </c>
      <c r="H341" s="125">
        <v>6882782.799999998</v>
      </c>
      <c r="I341" s="125">
        <v>19967069.580000009</v>
      </c>
      <c r="J341" s="125">
        <v>7553917.6699999999</v>
      </c>
      <c r="K341" s="125">
        <v>9421589.6599999964</v>
      </c>
      <c r="L341" s="125">
        <v>13509507.690000001</v>
      </c>
      <c r="M341" s="125">
        <v>11044970.109999999</v>
      </c>
      <c r="N341" s="125">
        <v>12413752.269999996</v>
      </c>
      <c r="O341" s="125">
        <v>16063430.900000004</v>
      </c>
      <c r="P341" s="125">
        <v>37057373.340000004</v>
      </c>
      <c r="Q341" s="125">
        <f t="shared" si="5"/>
        <v>156186310.80000001</v>
      </c>
      <c r="R341" s="3"/>
      <c r="S341" s="3"/>
      <c r="T341" s="3"/>
      <c r="U341" s="3"/>
      <c r="V341" s="3"/>
      <c r="W341" s="118"/>
      <c r="X341" s="118"/>
      <c r="Y341" s="118"/>
      <c r="Z341" s="118"/>
      <c r="AA341" s="118"/>
      <c r="AB341" s="118"/>
      <c r="AC341" s="118"/>
    </row>
    <row r="342" spans="2:29" x14ac:dyDescent="0.25">
      <c r="B342" s="151" t="s">
        <v>617</v>
      </c>
      <c r="C342" s="125">
        <v>43767455</v>
      </c>
      <c r="D342" s="125">
        <v>14578089.659999998</v>
      </c>
      <c r="E342" s="125">
        <v>172392.99999999997</v>
      </c>
      <c r="F342" s="125">
        <v>803029.66999999993</v>
      </c>
      <c r="G342" s="125">
        <v>803029.66999999993</v>
      </c>
      <c r="H342" s="125">
        <v>803029.66999999993</v>
      </c>
      <c r="I342" s="125">
        <v>994816.07</v>
      </c>
      <c r="J342" s="125">
        <v>472771.60000000003</v>
      </c>
      <c r="K342" s="125">
        <v>977499.65</v>
      </c>
      <c r="L342" s="125">
        <v>986533.57</v>
      </c>
      <c r="M342" s="125">
        <v>1253836.9500000002</v>
      </c>
      <c r="N342" s="125">
        <v>986112.45</v>
      </c>
      <c r="O342" s="125">
        <v>1010724.75</v>
      </c>
      <c r="P342" s="125">
        <v>2516338.6999999997</v>
      </c>
      <c r="Q342" s="125">
        <f t="shared" si="5"/>
        <v>11780115.75</v>
      </c>
      <c r="R342" s="3"/>
      <c r="S342" s="3"/>
      <c r="T342" s="3"/>
      <c r="U342" s="3"/>
      <c r="V342" s="3"/>
      <c r="W342" s="118"/>
      <c r="X342" s="118"/>
      <c r="Y342" s="118"/>
      <c r="Z342" s="118"/>
      <c r="AA342" s="118"/>
      <c r="AB342" s="118"/>
      <c r="AC342" s="118"/>
    </row>
    <row r="343" spans="2:29" s="67" customFormat="1" x14ac:dyDescent="0.25">
      <c r="B343" s="150" t="s">
        <v>618</v>
      </c>
      <c r="C343" s="134">
        <v>1981745966</v>
      </c>
      <c r="D343" s="134">
        <v>989687482.48999953</v>
      </c>
      <c r="E343" s="134">
        <v>26495163.68</v>
      </c>
      <c r="F343" s="134">
        <v>58161753.57</v>
      </c>
      <c r="G343" s="134">
        <v>49403272.249999993</v>
      </c>
      <c r="H343" s="134">
        <v>48253438.239999995</v>
      </c>
      <c r="I343" s="134">
        <v>70218875.279999971</v>
      </c>
      <c r="J343" s="134">
        <v>75356109.219999999</v>
      </c>
      <c r="K343" s="134">
        <v>89538890.440000013</v>
      </c>
      <c r="L343" s="134">
        <v>45678947.269999996</v>
      </c>
      <c r="M343" s="134">
        <v>64910373.929999992</v>
      </c>
      <c r="N343" s="134">
        <v>100120874.69999997</v>
      </c>
      <c r="O343" s="134">
        <v>84691185.549999997</v>
      </c>
      <c r="P343" s="134">
        <v>188234365.22000018</v>
      </c>
      <c r="Q343" s="134">
        <f t="shared" si="5"/>
        <v>901063249.35000002</v>
      </c>
      <c r="R343" s="140"/>
      <c r="S343" s="3"/>
      <c r="T343" s="140"/>
      <c r="U343" s="140"/>
      <c r="V343" s="140"/>
      <c r="W343" s="141"/>
      <c r="X343" s="141"/>
      <c r="Y343" s="141"/>
      <c r="Z343" s="141"/>
      <c r="AA343" s="141"/>
      <c r="AB343" s="141"/>
      <c r="AC343" s="141"/>
    </row>
    <row r="344" spans="2:29" x14ac:dyDescent="0.25">
      <c r="B344" s="151" t="s">
        <v>619</v>
      </c>
      <c r="C344" s="125">
        <v>1616566765</v>
      </c>
      <c r="D344" s="125">
        <v>910159464.65999961</v>
      </c>
      <c r="E344" s="125">
        <v>26495163.68</v>
      </c>
      <c r="F344" s="125">
        <v>57971300.57</v>
      </c>
      <c r="G344" s="125">
        <v>49182516.209999993</v>
      </c>
      <c r="H344" s="125">
        <v>48032236.389999993</v>
      </c>
      <c r="I344" s="125">
        <v>57745152.389999978</v>
      </c>
      <c r="J344" s="125">
        <v>67106010.57</v>
      </c>
      <c r="K344" s="125">
        <v>71043007.38000001</v>
      </c>
      <c r="L344" s="125">
        <v>40674322.549999997</v>
      </c>
      <c r="M344" s="125">
        <v>58889560.29999999</v>
      </c>
      <c r="N344" s="125">
        <v>93646191.719999969</v>
      </c>
      <c r="O344" s="125">
        <v>78931529.840000004</v>
      </c>
      <c r="P344" s="125">
        <v>177289241.41000018</v>
      </c>
      <c r="Q344" s="125">
        <f t="shared" si="5"/>
        <v>827006233.01000011</v>
      </c>
      <c r="R344" s="3"/>
      <c r="S344" s="3"/>
      <c r="T344" s="3"/>
      <c r="U344" s="3"/>
      <c r="V344" s="3"/>
      <c r="W344" s="118"/>
      <c r="X344" s="118"/>
      <c r="Y344" s="118"/>
      <c r="Z344" s="118"/>
      <c r="AA344" s="118"/>
      <c r="AB344" s="118"/>
      <c r="AC344" s="118"/>
    </row>
    <row r="345" spans="2:29" x14ac:dyDescent="0.25">
      <c r="B345" s="151" t="s">
        <v>620</v>
      </c>
      <c r="C345" s="125">
        <v>365179201</v>
      </c>
      <c r="D345" s="125">
        <v>79528017.829999983</v>
      </c>
      <c r="E345" s="125">
        <v>0</v>
      </c>
      <c r="F345" s="125">
        <v>190453</v>
      </c>
      <c r="G345" s="125">
        <v>220756.04</v>
      </c>
      <c r="H345" s="125">
        <v>221201.85</v>
      </c>
      <c r="I345" s="125">
        <v>12473722.890000001</v>
      </c>
      <c r="J345" s="125">
        <v>8250098.6500000004</v>
      </c>
      <c r="K345" s="125">
        <v>18495883.060000002</v>
      </c>
      <c r="L345" s="125">
        <v>5004624.72</v>
      </c>
      <c r="M345" s="125">
        <v>6020813.6299999999</v>
      </c>
      <c r="N345" s="125">
        <v>6474682.9800000004</v>
      </c>
      <c r="O345" s="125">
        <v>5759655.709999999</v>
      </c>
      <c r="P345" s="125">
        <v>10945123.810000001</v>
      </c>
      <c r="Q345" s="125">
        <f t="shared" si="5"/>
        <v>74057016.340000004</v>
      </c>
      <c r="R345" s="3"/>
      <c r="S345" s="3"/>
      <c r="T345" s="3"/>
      <c r="U345" s="3"/>
      <c r="V345" s="3"/>
      <c r="W345" s="118"/>
      <c r="X345" s="118"/>
      <c r="Y345" s="118"/>
      <c r="Z345" s="118"/>
      <c r="AA345" s="118"/>
      <c r="AB345" s="118"/>
      <c r="AC345" s="118"/>
    </row>
    <row r="346" spans="2:29" s="67" customFormat="1" x14ac:dyDescent="0.25">
      <c r="B346" s="150" t="s">
        <v>621</v>
      </c>
      <c r="C346" s="134">
        <v>1688390308</v>
      </c>
      <c r="D346" s="134">
        <v>3388494512.5399995</v>
      </c>
      <c r="E346" s="134">
        <v>35244322.93</v>
      </c>
      <c r="F346" s="134">
        <v>200305278.37</v>
      </c>
      <c r="G346" s="134">
        <v>276268265.12000006</v>
      </c>
      <c r="H346" s="134">
        <v>106049721.13000003</v>
      </c>
      <c r="I346" s="134">
        <v>688350582.8599999</v>
      </c>
      <c r="J346" s="134">
        <v>184040070.46000001</v>
      </c>
      <c r="K346" s="134">
        <v>368953662.94999999</v>
      </c>
      <c r="L346" s="134">
        <v>74216588.629999995</v>
      </c>
      <c r="M346" s="134">
        <v>310708965.8599999</v>
      </c>
      <c r="N346" s="134">
        <v>315355769.58999991</v>
      </c>
      <c r="O346" s="134">
        <v>165330170.43000004</v>
      </c>
      <c r="P346" s="134">
        <v>443990708.47999996</v>
      </c>
      <c r="Q346" s="134">
        <f t="shared" si="5"/>
        <v>3168814106.809999</v>
      </c>
      <c r="R346" s="140"/>
      <c r="S346" s="3"/>
      <c r="T346" s="140"/>
      <c r="U346" s="140"/>
      <c r="V346" s="140"/>
      <c r="W346" s="141"/>
      <c r="X346" s="141"/>
      <c r="Y346" s="141"/>
      <c r="Z346" s="141"/>
      <c r="AA346" s="141"/>
      <c r="AB346" s="141"/>
      <c r="AC346" s="141"/>
    </row>
    <row r="347" spans="2:29" x14ac:dyDescent="0.25">
      <c r="B347" s="151" t="s">
        <v>622</v>
      </c>
      <c r="C347" s="125">
        <v>1688390308</v>
      </c>
      <c r="D347" s="125">
        <v>3388494512.5399995</v>
      </c>
      <c r="E347" s="125">
        <v>35244322.93</v>
      </c>
      <c r="F347" s="125">
        <v>200305278.37</v>
      </c>
      <c r="G347" s="125">
        <v>276268265.12000006</v>
      </c>
      <c r="H347" s="125">
        <v>106049721.13000003</v>
      </c>
      <c r="I347" s="125">
        <v>688350582.8599999</v>
      </c>
      <c r="J347" s="125">
        <v>184040070.46000001</v>
      </c>
      <c r="K347" s="125">
        <v>368953662.94999999</v>
      </c>
      <c r="L347" s="125">
        <v>74216588.629999995</v>
      </c>
      <c r="M347" s="125">
        <v>310708965.8599999</v>
      </c>
      <c r="N347" s="125">
        <v>315355769.58999991</v>
      </c>
      <c r="O347" s="125">
        <v>165330170.43000004</v>
      </c>
      <c r="P347" s="125">
        <v>443990708.47999996</v>
      </c>
      <c r="Q347" s="125">
        <f t="shared" si="5"/>
        <v>3168814106.809999</v>
      </c>
      <c r="R347" s="3"/>
      <c r="S347" s="3"/>
      <c r="T347" s="3"/>
      <c r="U347" s="3"/>
      <c r="V347" s="3"/>
      <c r="W347" s="118"/>
      <c r="X347" s="118"/>
      <c r="Y347" s="118"/>
      <c r="Z347" s="118"/>
      <c r="AA347" s="118"/>
      <c r="AB347" s="118"/>
      <c r="AC347" s="118"/>
    </row>
    <row r="348" spans="2:29" s="67" customFormat="1" x14ac:dyDescent="0.25">
      <c r="B348" s="150" t="s">
        <v>623</v>
      </c>
      <c r="C348" s="134">
        <v>611925884</v>
      </c>
      <c r="D348" s="134">
        <v>229057860.72999993</v>
      </c>
      <c r="E348" s="134">
        <v>24398333.329999998</v>
      </c>
      <c r="F348" s="134">
        <v>18761072.109999999</v>
      </c>
      <c r="G348" s="134">
        <v>48783203.5</v>
      </c>
      <c r="H348" s="134">
        <v>829905.37</v>
      </c>
      <c r="I348" s="134">
        <v>34608468.840000004</v>
      </c>
      <c r="J348" s="134">
        <v>16276181.670000002</v>
      </c>
      <c r="K348" s="134">
        <v>15239706.26</v>
      </c>
      <c r="L348" s="134">
        <v>28749930.170000002</v>
      </c>
      <c r="M348" s="134">
        <v>17323800.130000003</v>
      </c>
      <c r="N348" s="134">
        <v>45470757.749999993</v>
      </c>
      <c r="O348" s="134">
        <v>13383556.5</v>
      </c>
      <c r="P348" s="134">
        <v>27484422.18</v>
      </c>
      <c r="Q348" s="134">
        <f t="shared" si="5"/>
        <v>291309337.81</v>
      </c>
      <c r="R348" s="140"/>
      <c r="S348" s="3"/>
      <c r="T348" s="140"/>
      <c r="U348" s="140"/>
      <c r="V348" s="140"/>
      <c r="W348" s="141"/>
      <c r="X348" s="141"/>
      <c r="Y348" s="141"/>
      <c r="Z348" s="141"/>
      <c r="AA348" s="141"/>
      <c r="AB348" s="141"/>
      <c r="AC348" s="141"/>
    </row>
    <row r="349" spans="2:29" x14ac:dyDescent="0.25">
      <c r="B349" s="151" t="s">
        <v>624</v>
      </c>
      <c r="C349" s="125">
        <v>611925884</v>
      </c>
      <c r="D349" s="125">
        <v>229057860.72999993</v>
      </c>
      <c r="E349" s="125">
        <v>24398333.329999998</v>
      </c>
      <c r="F349" s="125">
        <v>18761072.109999999</v>
      </c>
      <c r="G349" s="125">
        <v>48783203.5</v>
      </c>
      <c r="H349" s="125">
        <v>829905.37</v>
      </c>
      <c r="I349" s="125">
        <v>34608468.840000004</v>
      </c>
      <c r="J349" s="125">
        <v>16276181.670000002</v>
      </c>
      <c r="K349" s="125">
        <v>15239706.26</v>
      </c>
      <c r="L349" s="125">
        <v>28749930.170000002</v>
      </c>
      <c r="M349" s="125">
        <v>17323800.130000003</v>
      </c>
      <c r="N349" s="125">
        <v>45470757.749999993</v>
      </c>
      <c r="O349" s="125">
        <v>13383556.5</v>
      </c>
      <c r="P349" s="125">
        <v>27484422.18</v>
      </c>
      <c r="Q349" s="125">
        <f t="shared" si="5"/>
        <v>291309337.81</v>
      </c>
      <c r="R349" s="3"/>
      <c r="S349" s="3"/>
      <c r="T349" s="3"/>
      <c r="U349" s="3"/>
      <c r="V349" s="3"/>
      <c r="W349" s="118"/>
      <c r="X349" s="118"/>
      <c r="Y349" s="118"/>
      <c r="Z349" s="118"/>
      <c r="AA349" s="118"/>
      <c r="AB349" s="118"/>
      <c r="AC349" s="118"/>
    </row>
    <row r="350" spans="2:29" s="67" customFormat="1" x14ac:dyDescent="0.25">
      <c r="B350" s="150" t="s">
        <v>625</v>
      </c>
      <c r="C350" s="134">
        <v>125599403</v>
      </c>
      <c r="D350" s="134">
        <v>275375919.94000012</v>
      </c>
      <c r="E350" s="134">
        <v>657479.25</v>
      </c>
      <c r="F350" s="134">
        <v>4201545.2299999995</v>
      </c>
      <c r="G350" s="134">
        <v>16641747.129999999</v>
      </c>
      <c r="H350" s="134">
        <v>5590630.2200000007</v>
      </c>
      <c r="I350" s="134">
        <v>19082465.630000003</v>
      </c>
      <c r="J350" s="134">
        <v>10562938.679999998</v>
      </c>
      <c r="K350" s="134">
        <v>9396894.5700000003</v>
      </c>
      <c r="L350" s="134">
        <v>25153522.769999996</v>
      </c>
      <c r="M350" s="134">
        <v>9872756.0199999996</v>
      </c>
      <c r="N350" s="134">
        <v>19171072.400000002</v>
      </c>
      <c r="O350" s="134">
        <v>27214711.579999991</v>
      </c>
      <c r="P350" s="134">
        <v>71644704.450000018</v>
      </c>
      <c r="Q350" s="134">
        <f t="shared" si="5"/>
        <v>219190467.93000001</v>
      </c>
      <c r="R350" s="140"/>
      <c r="S350" s="3"/>
      <c r="T350" s="140"/>
      <c r="U350" s="140"/>
      <c r="V350" s="140"/>
      <c r="W350" s="141"/>
      <c r="X350" s="141"/>
      <c r="Y350" s="141"/>
      <c r="Z350" s="141"/>
      <c r="AA350" s="141"/>
      <c r="AB350" s="141"/>
      <c r="AC350" s="141"/>
    </row>
    <row r="351" spans="2:29" x14ac:dyDescent="0.25">
      <c r="B351" s="151" t="s">
        <v>626</v>
      </c>
      <c r="C351" s="125">
        <v>125599403</v>
      </c>
      <c r="D351" s="125">
        <v>275375919.94000012</v>
      </c>
      <c r="E351" s="125">
        <v>657479.25</v>
      </c>
      <c r="F351" s="125">
        <v>4201545.2299999995</v>
      </c>
      <c r="G351" s="125">
        <v>16641747.129999999</v>
      </c>
      <c r="H351" s="125">
        <v>5590630.2200000007</v>
      </c>
      <c r="I351" s="125">
        <v>19082465.630000003</v>
      </c>
      <c r="J351" s="125">
        <v>10562938.679999998</v>
      </c>
      <c r="K351" s="125">
        <v>9396894.5700000003</v>
      </c>
      <c r="L351" s="125">
        <v>25153522.769999996</v>
      </c>
      <c r="M351" s="125">
        <v>9872756.0199999996</v>
      </c>
      <c r="N351" s="125">
        <v>19171072.400000002</v>
      </c>
      <c r="O351" s="125">
        <v>27214711.579999991</v>
      </c>
      <c r="P351" s="125">
        <v>71644704.450000018</v>
      </c>
      <c r="Q351" s="125">
        <f t="shared" si="5"/>
        <v>219190467.93000001</v>
      </c>
      <c r="R351" s="3"/>
      <c r="S351" s="3"/>
      <c r="T351" s="3"/>
      <c r="U351" s="3"/>
      <c r="V351" s="3"/>
      <c r="W351" s="118"/>
      <c r="X351" s="118"/>
      <c r="Y351" s="118"/>
      <c r="Z351" s="118"/>
      <c r="AA351" s="118"/>
      <c r="AB351" s="118"/>
      <c r="AC351" s="118"/>
    </row>
    <row r="352" spans="2:29" s="67" customFormat="1" x14ac:dyDescent="0.25">
      <c r="B352" s="150" t="s">
        <v>627</v>
      </c>
      <c r="C352" s="134">
        <v>634373068</v>
      </c>
      <c r="D352" s="134">
        <v>571069081.46000016</v>
      </c>
      <c r="E352" s="134">
        <v>10962757.199999999</v>
      </c>
      <c r="F352" s="134">
        <v>18011295.989999998</v>
      </c>
      <c r="G352" s="134">
        <v>26504601.689999998</v>
      </c>
      <c r="H352" s="134">
        <v>11367429.749999998</v>
      </c>
      <c r="I352" s="134">
        <v>24802993.859999999</v>
      </c>
      <c r="J352" s="134">
        <v>37116872.989999987</v>
      </c>
      <c r="K352" s="134">
        <v>34560958.150000013</v>
      </c>
      <c r="L352" s="134">
        <v>26225179.470000003</v>
      </c>
      <c r="M352" s="134">
        <v>28856610.379999984</v>
      </c>
      <c r="N352" s="134">
        <v>45129332.990000002</v>
      </c>
      <c r="O352" s="134">
        <v>62910518.890000008</v>
      </c>
      <c r="P352" s="134">
        <v>175316356.90000007</v>
      </c>
      <c r="Q352" s="134">
        <f t="shared" si="5"/>
        <v>501764908.26000011</v>
      </c>
      <c r="R352" s="140"/>
      <c r="S352" s="3"/>
      <c r="T352" s="140"/>
      <c r="U352" s="140"/>
      <c r="V352" s="140"/>
      <c r="W352" s="141"/>
      <c r="X352" s="141"/>
      <c r="Y352" s="141"/>
      <c r="Z352" s="141"/>
      <c r="AA352" s="141"/>
      <c r="AB352" s="141"/>
      <c r="AC352" s="141"/>
    </row>
    <row r="353" spans="2:29" x14ac:dyDescent="0.25">
      <c r="B353" s="151" t="s">
        <v>628</v>
      </c>
      <c r="C353" s="125">
        <v>634373068</v>
      </c>
      <c r="D353" s="125">
        <v>571069081.46000016</v>
      </c>
      <c r="E353" s="125">
        <v>10962757.199999999</v>
      </c>
      <c r="F353" s="125">
        <v>18011295.989999998</v>
      </c>
      <c r="G353" s="125">
        <v>26504601.689999998</v>
      </c>
      <c r="H353" s="125">
        <v>11367429.749999998</v>
      </c>
      <c r="I353" s="125">
        <v>24802993.859999999</v>
      </c>
      <c r="J353" s="125">
        <v>37116872.989999987</v>
      </c>
      <c r="K353" s="125">
        <v>34560958.150000013</v>
      </c>
      <c r="L353" s="125">
        <v>26225179.470000003</v>
      </c>
      <c r="M353" s="125">
        <v>28856610.379999984</v>
      </c>
      <c r="N353" s="125">
        <v>45129332.990000002</v>
      </c>
      <c r="O353" s="125">
        <v>62910518.890000008</v>
      </c>
      <c r="P353" s="125">
        <v>175316356.90000007</v>
      </c>
      <c r="Q353" s="125">
        <f t="shared" si="5"/>
        <v>501764908.26000011</v>
      </c>
      <c r="R353" s="3"/>
      <c r="S353" s="3"/>
      <c r="T353" s="3"/>
      <c r="U353" s="3"/>
      <c r="V353" s="3"/>
      <c r="W353" s="118"/>
      <c r="X353" s="118"/>
      <c r="Y353" s="118"/>
      <c r="Z353" s="118"/>
      <c r="AA353" s="118"/>
      <c r="AB353" s="118"/>
      <c r="AC353" s="118"/>
    </row>
    <row r="354" spans="2:29" s="67" customFormat="1" x14ac:dyDescent="0.25">
      <c r="B354" s="150" t="s">
        <v>629</v>
      </c>
      <c r="C354" s="134">
        <v>8011546</v>
      </c>
      <c r="D354" s="134">
        <v>7630012.9800000004</v>
      </c>
      <c r="E354" s="134">
        <v>0</v>
      </c>
      <c r="F354" s="134">
        <v>0</v>
      </c>
      <c r="G354" s="134">
        <v>0</v>
      </c>
      <c r="H354" s="134">
        <v>531422</v>
      </c>
      <c r="I354" s="134">
        <v>0</v>
      </c>
      <c r="J354" s="134">
        <v>169375</v>
      </c>
      <c r="K354" s="134">
        <v>34290.800000000003</v>
      </c>
      <c r="L354" s="134">
        <v>242066</v>
      </c>
      <c r="M354" s="134">
        <v>0</v>
      </c>
      <c r="N354" s="134">
        <v>43898</v>
      </c>
      <c r="O354" s="134">
        <v>18120.22</v>
      </c>
      <c r="P354" s="134">
        <v>324500</v>
      </c>
      <c r="Q354" s="134">
        <f t="shared" si="5"/>
        <v>1363672.02</v>
      </c>
      <c r="R354" s="140"/>
      <c r="S354" s="3"/>
      <c r="T354" s="140"/>
      <c r="U354" s="140"/>
      <c r="V354" s="140"/>
      <c r="W354" s="141"/>
      <c r="X354" s="141"/>
      <c r="Y354" s="141"/>
      <c r="Z354" s="141"/>
      <c r="AA354" s="141"/>
      <c r="AB354" s="141"/>
      <c r="AC354" s="141"/>
    </row>
    <row r="355" spans="2:29" x14ac:dyDescent="0.25">
      <c r="B355" s="151" t="s">
        <v>630</v>
      </c>
      <c r="C355" s="125">
        <v>8011546</v>
      </c>
      <c r="D355" s="125">
        <v>7630012.9800000004</v>
      </c>
      <c r="E355" s="125">
        <v>0</v>
      </c>
      <c r="F355" s="125">
        <v>0</v>
      </c>
      <c r="G355" s="125">
        <v>0</v>
      </c>
      <c r="H355" s="125">
        <v>531422</v>
      </c>
      <c r="I355" s="125">
        <v>0</v>
      </c>
      <c r="J355" s="125">
        <v>169375</v>
      </c>
      <c r="K355" s="125">
        <v>34290.800000000003</v>
      </c>
      <c r="L355" s="125">
        <v>242066</v>
      </c>
      <c r="M355" s="125">
        <v>0</v>
      </c>
      <c r="N355" s="125">
        <v>43898</v>
      </c>
      <c r="O355" s="125">
        <v>18120.22</v>
      </c>
      <c r="P355" s="125">
        <v>324500</v>
      </c>
      <c r="Q355" s="125">
        <f t="shared" si="5"/>
        <v>1363672.02</v>
      </c>
      <c r="R355" s="3"/>
      <c r="S355" s="3"/>
      <c r="T355" s="3"/>
      <c r="U355" s="3"/>
      <c r="V355" s="3"/>
      <c r="W355" s="118"/>
      <c r="X355" s="118"/>
      <c r="Y355" s="118"/>
      <c r="Z355" s="118"/>
      <c r="AA355" s="118"/>
      <c r="AB355" s="118"/>
      <c r="AC355" s="118"/>
    </row>
    <row r="356" spans="2:29" s="67" customFormat="1" x14ac:dyDescent="0.25">
      <c r="B356" s="150" t="s">
        <v>631</v>
      </c>
      <c r="C356" s="134">
        <v>421733460</v>
      </c>
      <c r="D356" s="134">
        <v>455216067.29000014</v>
      </c>
      <c r="E356" s="134">
        <v>285531.31</v>
      </c>
      <c r="F356" s="134">
        <v>7280870.1799999997</v>
      </c>
      <c r="G356" s="134">
        <v>20850941.66</v>
      </c>
      <c r="H356" s="134">
        <v>37366362.180000007</v>
      </c>
      <c r="I356" s="134">
        <v>25830105.459999993</v>
      </c>
      <c r="J356" s="134">
        <v>44471306.020000011</v>
      </c>
      <c r="K356" s="134">
        <v>33429825.449999996</v>
      </c>
      <c r="L356" s="134">
        <v>9184322.3800000008</v>
      </c>
      <c r="M356" s="134">
        <v>32465545.699999996</v>
      </c>
      <c r="N356" s="134">
        <v>17554245.5</v>
      </c>
      <c r="O356" s="134">
        <v>36788199.100000001</v>
      </c>
      <c r="P356" s="134">
        <v>155905582.75999993</v>
      </c>
      <c r="Q356" s="134">
        <f t="shared" si="5"/>
        <v>421412837.69999993</v>
      </c>
      <c r="R356" s="140"/>
      <c r="S356" s="3"/>
      <c r="T356" s="140"/>
      <c r="U356" s="140"/>
      <c r="V356" s="140"/>
      <c r="W356" s="141"/>
      <c r="X356" s="141"/>
      <c r="Y356" s="141"/>
      <c r="Z356" s="141"/>
      <c r="AA356" s="141"/>
      <c r="AB356" s="141"/>
      <c r="AC356" s="141"/>
    </row>
    <row r="357" spans="2:29" x14ac:dyDescent="0.25">
      <c r="B357" s="151" t="s">
        <v>632</v>
      </c>
      <c r="C357" s="125">
        <v>407421573</v>
      </c>
      <c r="D357" s="125">
        <v>403027371.07000017</v>
      </c>
      <c r="E357" s="125">
        <v>285531.31</v>
      </c>
      <c r="F357" s="125">
        <v>6543534.1099999994</v>
      </c>
      <c r="G357" s="125">
        <v>18644314.699999999</v>
      </c>
      <c r="H357" s="125">
        <v>36294721.460000008</v>
      </c>
      <c r="I357" s="125">
        <v>23762090.919999994</v>
      </c>
      <c r="J357" s="125">
        <v>43282570.780000009</v>
      </c>
      <c r="K357" s="125">
        <v>32463162.319999997</v>
      </c>
      <c r="L357" s="125">
        <v>7174157.0500000007</v>
      </c>
      <c r="M357" s="125">
        <v>28102790.099999994</v>
      </c>
      <c r="N357" s="125">
        <v>12216062.74</v>
      </c>
      <c r="O357" s="125">
        <v>30390376.539999999</v>
      </c>
      <c r="P357" s="125">
        <v>140618236.64999995</v>
      </c>
      <c r="Q357" s="125">
        <f t="shared" si="5"/>
        <v>379777548.67999995</v>
      </c>
      <c r="R357" s="3"/>
      <c r="S357" s="3"/>
      <c r="T357" s="3"/>
      <c r="U357" s="3"/>
      <c r="V357" s="3"/>
      <c r="W357" s="118"/>
      <c r="X357" s="118"/>
      <c r="Y357" s="118"/>
      <c r="Z357" s="118"/>
      <c r="AA357" s="118"/>
      <c r="AB357" s="118"/>
      <c r="AC357" s="118"/>
    </row>
    <row r="358" spans="2:29" x14ac:dyDescent="0.25">
      <c r="B358" s="151" t="s">
        <v>633</v>
      </c>
      <c r="C358" s="125">
        <v>14311887</v>
      </c>
      <c r="D358" s="125">
        <v>52188696.219999991</v>
      </c>
      <c r="E358" s="125">
        <v>0</v>
      </c>
      <c r="F358" s="125">
        <v>737336.07000000007</v>
      </c>
      <c r="G358" s="125">
        <v>2206626.96</v>
      </c>
      <c r="H358" s="125">
        <v>1071640.7200000002</v>
      </c>
      <c r="I358" s="125">
        <v>2068014.5399999998</v>
      </c>
      <c r="J358" s="125">
        <v>1188735.2400000002</v>
      </c>
      <c r="K358" s="125">
        <v>966663.12999999977</v>
      </c>
      <c r="L358" s="125">
        <v>2010165.3299999996</v>
      </c>
      <c r="M358" s="125">
        <v>4362755.5999999996</v>
      </c>
      <c r="N358" s="125">
        <v>5338182.76</v>
      </c>
      <c r="O358" s="125">
        <v>6397822.5600000005</v>
      </c>
      <c r="P358" s="125">
        <v>15287346.109999999</v>
      </c>
      <c r="Q358" s="125">
        <f t="shared" si="5"/>
        <v>41635289.019999996</v>
      </c>
      <c r="R358" s="3"/>
      <c r="S358" s="3"/>
      <c r="T358" s="3"/>
      <c r="U358" s="3"/>
      <c r="V358" s="3"/>
      <c r="W358" s="118"/>
      <c r="X358" s="118"/>
      <c r="Y358" s="118"/>
      <c r="Z358" s="118"/>
      <c r="AA358" s="118"/>
      <c r="AB358" s="118"/>
      <c r="AC358" s="118"/>
    </row>
    <row r="359" spans="2:29" s="67" customFormat="1" x14ac:dyDescent="0.25">
      <c r="B359" s="150" t="s">
        <v>634</v>
      </c>
      <c r="C359" s="134">
        <v>1694250096</v>
      </c>
      <c r="D359" s="134">
        <v>1311116274.3700001</v>
      </c>
      <c r="E359" s="134">
        <v>15986388</v>
      </c>
      <c r="F359" s="134">
        <v>24447386.509999998</v>
      </c>
      <c r="G359" s="134">
        <v>28569169.859999996</v>
      </c>
      <c r="H359" s="134">
        <v>21359868.530000001</v>
      </c>
      <c r="I359" s="134">
        <v>36606952.670000002</v>
      </c>
      <c r="J359" s="134">
        <v>46324016.240000002</v>
      </c>
      <c r="K359" s="134">
        <v>35575564.74000001</v>
      </c>
      <c r="L359" s="134">
        <v>36520669.959999993</v>
      </c>
      <c r="M359" s="134">
        <v>48496655.100000009</v>
      </c>
      <c r="N359" s="134">
        <v>40140307.090000004</v>
      </c>
      <c r="O359" s="134">
        <v>131046990.19000001</v>
      </c>
      <c r="P359" s="134">
        <v>671875858.09000003</v>
      </c>
      <c r="Q359" s="134">
        <f t="shared" si="5"/>
        <v>1136949826.98</v>
      </c>
      <c r="R359" s="140"/>
      <c r="S359" s="3"/>
      <c r="T359" s="140"/>
      <c r="U359" s="140"/>
      <c r="V359" s="140"/>
      <c r="W359" s="141"/>
      <c r="X359" s="141"/>
      <c r="Y359" s="141"/>
      <c r="Z359" s="141"/>
      <c r="AA359" s="141"/>
      <c r="AB359" s="141"/>
      <c r="AC359" s="141"/>
    </row>
    <row r="360" spans="2:29" x14ac:dyDescent="0.25">
      <c r="B360" s="151" t="s">
        <v>635</v>
      </c>
      <c r="C360" s="125">
        <v>1260191824</v>
      </c>
      <c r="D360" s="125">
        <v>662026219.42000008</v>
      </c>
      <c r="E360" s="125">
        <v>15250574</v>
      </c>
      <c r="F360" s="125">
        <v>14771415.029999997</v>
      </c>
      <c r="G360" s="125">
        <v>9277970.1699999999</v>
      </c>
      <c r="H360" s="125">
        <v>9603702.7300000004</v>
      </c>
      <c r="I360" s="125">
        <v>27154693.100000005</v>
      </c>
      <c r="J360" s="125">
        <v>9186187.7300000023</v>
      </c>
      <c r="K360" s="125">
        <v>18642295.940000009</v>
      </c>
      <c r="L360" s="125">
        <v>19961613.629999999</v>
      </c>
      <c r="M360" s="125">
        <v>28018731.160000004</v>
      </c>
      <c r="N360" s="125">
        <v>24566459.110000003</v>
      </c>
      <c r="O360" s="125">
        <v>22491196.75</v>
      </c>
      <c r="P360" s="125">
        <v>390620606.93000007</v>
      </c>
      <c r="Q360" s="125">
        <f t="shared" si="5"/>
        <v>589545446.28000009</v>
      </c>
      <c r="R360" s="3"/>
      <c r="S360" s="3"/>
      <c r="T360" s="3"/>
      <c r="U360" s="3"/>
      <c r="V360" s="3"/>
      <c r="W360" s="118"/>
      <c r="X360" s="118"/>
      <c r="Y360" s="118"/>
      <c r="Z360" s="118"/>
      <c r="AA360" s="118"/>
      <c r="AB360" s="118"/>
      <c r="AC360" s="118"/>
    </row>
    <row r="361" spans="2:29" x14ac:dyDescent="0.25">
      <c r="B361" s="151" t="s">
        <v>636</v>
      </c>
      <c r="C361" s="125">
        <v>55585693</v>
      </c>
      <c r="D361" s="125">
        <v>64031923.879999995</v>
      </c>
      <c r="E361" s="125">
        <v>0</v>
      </c>
      <c r="F361" s="125">
        <v>0</v>
      </c>
      <c r="G361" s="125">
        <v>0</v>
      </c>
      <c r="H361" s="125">
        <v>0</v>
      </c>
      <c r="I361" s="125">
        <v>297000</v>
      </c>
      <c r="J361" s="125">
        <v>18250000</v>
      </c>
      <c r="K361" s="125">
        <v>0</v>
      </c>
      <c r="L361" s="125">
        <v>0</v>
      </c>
      <c r="M361" s="125">
        <v>500000</v>
      </c>
      <c r="N361" s="125">
        <v>0</v>
      </c>
      <c r="O361" s="125">
        <v>600000</v>
      </c>
      <c r="P361" s="125">
        <v>32423000</v>
      </c>
      <c r="Q361" s="125">
        <f t="shared" si="5"/>
        <v>52070000</v>
      </c>
      <c r="R361" s="3"/>
      <c r="S361" s="3"/>
      <c r="T361" s="3"/>
      <c r="U361" s="3"/>
      <c r="V361" s="3"/>
      <c r="W361" s="118"/>
      <c r="X361" s="118"/>
      <c r="Y361" s="118"/>
      <c r="Z361" s="118"/>
      <c r="AA361" s="118"/>
      <c r="AB361" s="118"/>
      <c r="AC361" s="118"/>
    </row>
    <row r="362" spans="2:29" x14ac:dyDescent="0.25">
      <c r="B362" s="151" t="s">
        <v>638</v>
      </c>
      <c r="C362" s="125">
        <v>233288002</v>
      </c>
      <c r="D362" s="125">
        <v>465834119.24000007</v>
      </c>
      <c r="E362" s="191">
        <v>0</v>
      </c>
      <c r="F362" s="191">
        <v>7537623.0199999996</v>
      </c>
      <c r="G362" s="191">
        <v>16636859.199999999</v>
      </c>
      <c r="H362" s="191">
        <v>4084239.8700000006</v>
      </c>
      <c r="I362" s="191">
        <v>4685194.32</v>
      </c>
      <c r="J362" s="125">
        <v>14754698.4</v>
      </c>
      <c r="K362" s="125">
        <v>12623029.080000002</v>
      </c>
      <c r="L362" s="125">
        <v>8221084.1299999999</v>
      </c>
      <c r="M362" s="125">
        <v>14735677.120000005</v>
      </c>
      <c r="N362" s="125">
        <v>9740618.379999999</v>
      </c>
      <c r="O362" s="125">
        <v>89405699.970000014</v>
      </c>
      <c r="P362" s="125">
        <v>223044654.03000003</v>
      </c>
      <c r="Q362" s="125">
        <f t="shared" si="5"/>
        <v>405469377.52000004</v>
      </c>
      <c r="R362" s="3"/>
      <c r="S362" s="3"/>
      <c r="T362" s="3"/>
      <c r="U362" s="3"/>
      <c r="V362" s="3"/>
      <c r="W362" s="118"/>
      <c r="X362" s="118"/>
      <c r="Y362" s="118"/>
      <c r="Z362" s="118"/>
      <c r="AA362" s="118"/>
      <c r="AB362" s="118"/>
      <c r="AC362" s="118"/>
    </row>
    <row r="363" spans="2:29" x14ac:dyDescent="0.25">
      <c r="B363" s="151" t="s">
        <v>639</v>
      </c>
      <c r="C363" s="125">
        <v>145184577</v>
      </c>
      <c r="D363" s="125">
        <v>119224011.83000001</v>
      </c>
      <c r="E363" s="125">
        <v>735814</v>
      </c>
      <c r="F363" s="125">
        <v>2138348.4600000004</v>
      </c>
      <c r="G363" s="125">
        <v>2654340.4899999998</v>
      </c>
      <c r="H363" s="125">
        <v>7671925.9299999988</v>
      </c>
      <c r="I363" s="125">
        <v>4470065.25</v>
      </c>
      <c r="J363" s="125">
        <v>4133130.1100000003</v>
      </c>
      <c r="K363" s="125">
        <v>4310239.7200000007</v>
      </c>
      <c r="L363" s="125">
        <v>8337972.1999999993</v>
      </c>
      <c r="M363" s="125">
        <v>5242246.8200000022</v>
      </c>
      <c r="N363" s="125">
        <v>5833229.5999999996</v>
      </c>
      <c r="O363" s="125">
        <v>18550093.469999999</v>
      </c>
      <c r="P363" s="125">
        <v>25787597.129999995</v>
      </c>
      <c r="Q363" s="125">
        <f t="shared" si="5"/>
        <v>89865003.179999992</v>
      </c>
      <c r="R363" s="3"/>
      <c r="S363" s="3"/>
      <c r="T363" s="3"/>
      <c r="U363" s="3"/>
      <c r="V363" s="3"/>
      <c r="W363" s="118"/>
      <c r="X363" s="118"/>
      <c r="Y363" s="118"/>
      <c r="Z363" s="118"/>
      <c r="AA363" s="118"/>
      <c r="AB363" s="118"/>
      <c r="AC363" s="118"/>
    </row>
    <row r="364" spans="2:29" x14ac:dyDescent="0.25">
      <c r="B364" s="23" t="s">
        <v>164</v>
      </c>
      <c r="C364" s="124">
        <v>335643469276</v>
      </c>
      <c r="D364" s="124">
        <v>441678577416.85992</v>
      </c>
      <c r="E364" s="124">
        <v>22090622114.100002</v>
      </c>
      <c r="F364" s="124">
        <v>25209809405.730003</v>
      </c>
      <c r="G364" s="124">
        <v>33792380620.989998</v>
      </c>
      <c r="H364" s="124">
        <v>32511726998.900002</v>
      </c>
      <c r="I364" s="124">
        <v>26647756488.959991</v>
      </c>
      <c r="J364" s="124">
        <v>30651613651.639996</v>
      </c>
      <c r="K364" s="124">
        <v>31501813335.709991</v>
      </c>
      <c r="L364" s="124">
        <v>30156658678.959995</v>
      </c>
      <c r="M364" s="124">
        <v>28896291028.460007</v>
      </c>
      <c r="N364" s="124">
        <v>33690083078.970009</v>
      </c>
      <c r="O364" s="124">
        <v>97942579498.750015</v>
      </c>
      <c r="P364" s="124">
        <v>48064561768.599991</v>
      </c>
      <c r="Q364" s="124">
        <f t="shared" si="5"/>
        <v>441155896669.76996</v>
      </c>
      <c r="R364" s="3"/>
      <c r="S364" s="3"/>
      <c r="T364" s="3"/>
      <c r="U364" s="3"/>
      <c r="V364" s="3"/>
      <c r="W364" s="118"/>
      <c r="X364" s="118"/>
      <c r="Y364" s="118"/>
      <c r="Z364" s="118"/>
      <c r="AA364" s="118"/>
      <c r="AB364" s="118"/>
      <c r="AC364" s="118"/>
    </row>
    <row r="365" spans="2:29" s="67" customFormat="1" x14ac:dyDescent="0.25">
      <c r="B365" s="149" t="s">
        <v>165</v>
      </c>
      <c r="C365" s="134">
        <v>109097147672</v>
      </c>
      <c r="D365" s="134">
        <v>114859305695.82999</v>
      </c>
      <c r="E365" s="134">
        <v>6987508256.9800005</v>
      </c>
      <c r="F365" s="134">
        <v>7913126149.0200005</v>
      </c>
      <c r="G365" s="134">
        <v>8208925713.670001</v>
      </c>
      <c r="H365" s="134">
        <v>8430995291.3199997</v>
      </c>
      <c r="I365" s="134">
        <v>8660890397.6099987</v>
      </c>
      <c r="J365" s="134">
        <v>8009900835.0100002</v>
      </c>
      <c r="K365" s="134">
        <v>8650689394.9699993</v>
      </c>
      <c r="L365" s="134">
        <v>10064636836.480001</v>
      </c>
      <c r="M365" s="134">
        <v>9459040165.6400013</v>
      </c>
      <c r="N365" s="134">
        <v>9590297508.7800026</v>
      </c>
      <c r="O365" s="134">
        <v>17794557634.129997</v>
      </c>
      <c r="P365" s="134">
        <v>10608250813.549997</v>
      </c>
      <c r="Q365" s="134">
        <f t="shared" si="5"/>
        <v>114378818997.16002</v>
      </c>
      <c r="R365" s="140"/>
      <c r="S365" s="3"/>
      <c r="T365" s="140"/>
      <c r="U365" s="140"/>
      <c r="V365" s="140"/>
      <c r="W365" s="141"/>
      <c r="X365" s="141"/>
      <c r="Y365" s="141"/>
      <c r="Z365" s="141"/>
      <c r="AA365" s="141"/>
      <c r="AB365" s="141"/>
      <c r="AC365" s="141"/>
    </row>
    <row r="366" spans="2:29" s="67" customFormat="1" x14ac:dyDescent="0.25">
      <c r="B366" s="150" t="s">
        <v>640</v>
      </c>
      <c r="C366" s="134">
        <v>56464492902</v>
      </c>
      <c r="D366" s="134">
        <v>57375392293.290001</v>
      </c>
      <c r="E366" s="134">
        <v>4078082220.7800007</v>
      </c>
      <c r="F366" s="134">
        <v>4066621788.02</v>
      </c>
      <c r="G366" s="134">
        <v>4147914697.1999998</v>
      </c>
      <c r="H366" s="134">
        <v>4155536294.3900003</v>
      </c>
      <c r="I366" s="134">
        <v>4319317049.6399994</v>
      </c>
      <c r="J366" s="134">
        <v>4397111688.8599997</v>
      </c>
      <c r="K366" s="134">
        <v>4451132554.8400002</v>
      </c>
      <c r="L366" s="134">
        <v>4358568627.1199999</v>
      </c>
      <c r="M366" s="134">
        <v>4632009118.6499996</v>
      </c>
      <c r="N366" s="134">
        <v>4693228818.9800005</v>
      </c>
      <c r="O366" s="134">
        <v>8623777506.4300003</v>
      </c>
      <c r="P366" s="134">
        <v>5298782372.2700005</v>
      </c>
      <c r="Q366" s="134">
        <f t="shared" si="5"/>
        <v>57222082737.180008</v>
      </c>
      <c r="S366" s="3"/>
      <c r="T366" s="140"/>
      <c r="U366" s="140"/>
      <c r="V366" s="140"/>
      <c r="W366" s="141"/>
      <c r="X366" s="141"/>
      <c r="Y366" s="141"/>
      <c r="Z366" s="141"/>
      <c r="AA366" s="141"/>
      <c r="AB366" s="141"/>
      <c r="AC366" s="141"/>
    </row>
    <row r="367" spans="2:29" x14ac:dyDescent="0.25">
      <c r="B367" s="151" t="s">
        <v>641</v>
      </c>
      <c r="C367" s="125">
        <v>33550064400</v>
      </c>
      <c r="D367" s="125">
        <v>33476231412.290001</v>
      </c>
      <c r="E367" s="125">
        <v>2405080112.8400002</v>
      </c>
      <c r="F367" s="125">
        <v>2400107313.23</v>
      </c>
      <c r="G367" s="125">
        <v>2466811633.04</v>
      </c>
      <c r="H367" s="125">
        <v>2457128052.8600001</v>
      </c>
      <c r="I367" s="125">
        <v>2552619351.6099997</v>
      </c>
      <c r="J367" s="125">
        <v>2568441695.2399998</v>
      </c>
      <c r="K367" s="125">
        <v>2635696093.4900002</v>
      </c>
      <c r="L367" s="125">
        <v>2588227246.6599998</v>
      </c>
      <c r="M367" s="125">
        <v>2637090336.3800001</v>
      </c>
      <c r="N367" s="125">
        <v>2670958694.7400002</v>
      </c>
      <c r="O367" s="125">
        <v>4737836469.3000002</v>
      </c>
      <c r="P367" s="125">
        <v>3239123504.7700005</v>
      </c>
      <c r="Q367" s="125">
        <f t="shared" si="5"/>
        <v>33359120504.16</v>
      </c>
      <c r="S367" s="3"/>
      <c r="T367" s="3"/>
      <c r="U367" s="3"/>
      <c r="V367" s="3"/>
      <c r="W367" s="118"/>
      <c r="X367" s="118"/>
      <c r="Y367" s="118"/>
      <c r="Z367" s="118"/>
      <c r="AA367" s="118"/>
      <c r="AB367" s="118"/>
      <c r="AC367" s="118"/>
    </row>
    <row r="368" spans="2:29" x14ac:dyDescent="0.25">
      <c r="B368" s="151" t="s">
        <v>642</v>
      </c>
      <c r="C368" s="125">
        <v>15213387456</v>
      </c>
      <c r="D368" s="125">
        <v>14824383229</v>
      </c>
      <c r="E368" s="125">
        <v>1073587242.51</v>
      </c>
      <c r="F368" s="125">
        <v>1073097237.27</v>
      </c>
      <c r="G368" s="125">
        <v>1069978230.52</v>
      </c>
      <c r="H368" s="125">
        <v>1069668772.71</v>
      </c>
      <c r="I368" s="125">
        <v>1067932544.0700001</v>
      </c>
      <c r="J368" s="125">
        <v>1066974655.04</v>
      </c>
      <c r="K368" s="125">
        <v>1066777020.26</v>
      </c>
      <c r="L368" s="125">
        <v>1065201684.6799999</v>
      </c>
      <c r="M368" s="125">
        <v>1280286950.5799999</v>
      </c>
      <c r="N368" s="125">
        <v>1293741222.6300001</v>
      </c>
      <c r="O368" s="125">
        <v>2413093897.75</v>
      </c>
      <c r="P368" s="125">
        <v>1283913840.0899999</v>
      </c>
      <c r="Q368" s="125">
        <f t="shared" si="5"/>
        <v>14824253298.110001</v>
      </c>
      <c r="S368" s="3"/>
      <c r="T368" s="3"/>
      <c r="U368" s="3"/>
      <c r="V368" s="3"/>
      <c r="W368" s="118"/>
      <c r="X368" s="118"/>
      <c r="Y368" s="118"/>
      <c r="Z368" s="118"/>
      <c r="AA368" s="118"/>
      <c r="AB368" s="118"/>
      <c r="AC368" s="118"/>
    </row>
    <row r="369" spans="2:29" x14ac:dyDescent="0.25">
      <c r="B369" s="151" t="s">
        <v>643</v>
      </c>
      <c r="C369" s="125">
        <v>25760000</v>
      </c>
      <c r="D369" s="125">
        <v>20000000</v>
      </c>
      <c r="E369" s="125">
        <v>1666666.67</v>
      </c>
      <c r="F369" s="125">
        <v>1666666.67</v>
      </c>
      <c r="G369" s="125">
        <v>1666666.67</v>
      </c>
      <c r="H369" s="125">
        <v>1666666.67</v>
      </c>
      <c r="I369" s="125">
        <v>1666666.67</v>
      </c>
      <c r="J369" s="125">
        <v>1666666.67</v>
      </c>
      <c r="K369" s="125">
        <v>1666666.67</v>
      </c>
      <c r="L369" s="125">
        <v>1666666.67</v>
      </c>
      <c r="M369" s="125">
        <v>1666666.67</v>
      </c>
      <c r="N369" s="125">
        <v>1666666.67</v>
      </c>
      <c r="O369" s="125">
        <v>1666666.67</v>
      </c>
      <c r="P369" s="125">
        <v>1666666.63</v>
      </c>
      <c r="Q369" s="125">
        <f t="shared" si="5"/>
        <v>19999999.999999996</v>
      </c>
      <c r="S369" s="3"/>
      <c r="T369" s="3"/>
      <c r="U369" s="3"/>
      <c r="V369" s="3"/>
      <c r="W369" s="118"/>
      <c r="X369" s="118"/>
      <c r="Y369" s="118"/>
      <c r="Z369" s="118"/>
      <c r="AA369" s="118"/>
      <c r="AB369" s="118"/>
      <c r="AC369" s="118"/>
    </row>
    <row r="370" spans="2:29" x14ac:dyDescent="0.25">
      <c r="B370" s="151" t="s">
        <v>644</v>
      </c>
      <c r="C370" s="125">
        <v>892038712</v>
      </c>
      <c r="D370" s="125">
        <v>0</v>
      </c>
      <c r="E370" s="125">
        <v>0</v>
      </c>
      <c r="F370" s="125"/>
      <c r="G370" s="125">
        <v>0</v>
      </c>
      <c r="H370" s="125">
        <v>0</v>
      </c>
      <c r="I370" s="125"/>
      <c r="J370" s="125"/>
      <c r="K370" s="125">
        <v>0</v>
      </c>
      <c r="L370" s="125">
        <v>0</v>
      </c>
      <c r="M370" s="125"/>
      <c r="N370" s="125"/>
      <c r="O370" s="125"/>
      <c r="P370" s="125"/>
      <c r="Q370" s="125">
        <f t="shared" si="5"/>
        <v>0</v>
      </c>
      <c r="S370" s="3"/>
      <c r="T370" s="3"/>
      <c r="U370" s="3"/>
      <c r="V370" s="3"/>
      <c r="W370" s="118"/>
      <c r="X370" s="118"/>
      <c r="Y370" s="118"/>
      <c r="Z370" s="118"/>
      <c r="AA370" s="118"/>
      <c r="AB370" s="118"/>
      <c r="AC370" s="118"/>
    </row>
    <row r="371" spans="2:29" x14ac:dyDescent="0.25">
      <c r="B371" s="151" t="s">
        <v>645</v>
      </c>
      <c r="C371" s="125">
        <v>6021416334</v>
      </c>
      <c r="D371" s="125">
        <v>7540694128</v>
      </c>
      <c r="E371" s="125">
        <v>493582198.75999999</v>
      </c>
      <c r="F371" s="125">
        <v>485058570.85000002</v>
      </c>
      <c r="G371" s="125">
        <v>500150166.97000003</v>
      </c>
      <c r="H371" s="125">
        <v>522060802.14999998</v>
      </c>
      <c r="I371" s="125">
        <v>591774487.28999996</v>
      </c>
      <c r="J371" s="125">
        <v>646868671.90999997</v>
      </c>
      <c r="K371" s="125">
        <v>633238774.41999996</v>
      </c>
      <c r="L371" s="125">
        <v>593673029.11000001</v>
      </c>
      <c r="M371" s="125">
        <v>596307165.01999998</v>
      </c>
      <c r="N371" s="125">
        <v>596662234.94000006</v>
      </c>
      <c r="O371" s="125">
        <v>1224656972.71</v>
      </c>
      <c r="P371" s="125">
        <v>633864360.77999997</v>
      </c>
      <c r="Q371" s="125">
        <f t="shared" si="5"/>
        <v>7517897434.9099989</v>
      </c>
      <c r="R371" s="3"/>
      <c r="S371" s="3"/>
      <c r="T371" s="3"/>
      <c r="U371" s="3"/>
      <c r="V371" s="3"/>
      <c r="W371" s="118"/>
      <c r="X371" s="118"/>
      <c r="Y371" s="118"/>
      <c r="Z371" s="118"/>
      <c r="AA371" s="118"/>
      <c r="AB371" s="118"/>
      <c r="AC371" s="118"/>
    </row>
    <row r="372" spans="2:29" x14ac:dyDescent="0.25">
      <c r="B372" s="151" t="s">
        <v>646</v>
      </c>
      <c r="C372" s="125">
        <v>761826000</v>
      </c>
      <c r="D372" s="125">
        <v>1514083524</v>
      </c>
      <c r="E372" s="125">
        <v>104166000</v>
      </c>
      <c r="F372" s="125">
        <v>106692000</v>
      </c>
      <c r="G372" s="125">
        <v>109308000</v>
      </c>
      <c r="H372" s="125">
        <v>105012000</v>
      </c>
      <c r="I372" s="125">
        <v>105324000</v>
      </c>
      <c r="J372" s="125">
        <v>113160000</v>
      </c>
      <c r="K372" s="125">
        <v>113754000</v>
      </c>
      <c r="L372" s="125">
        <v>109800000</v>
      </c>
      <c r="M372" s="125">
        <v>116658000</v>
      </c>
      <c r="N372" s="125">
        <v>130200000</v>
      </c>
      <c r="O372" s="125">
        <v>246523500</v>
      </c>
      <c r="P372" s="125">
        <v>140214000</v>
      </c>
      <c r="Q372" s="125">
        <f t="shared" si="5"/>
        <v>1500811500</v>
      </c>
      <c r="R372" s="3"/>
      <c r="S372" s="3"/>
      <c r="T372" s="3"/>
      <c r="U372" s="3"/>
      <c r="V372" s="3"/>
      <c r="W372" s="118"/>
      <c r="X372" s="118"/>
      <c r="Y372" s="118"/>
      <c r="Z372" s="118"/>
      <c r="AA372" s="118"/>
      <c r="AB372" s="118"/>
      <c r="AC372" s="118"/>
    </row>
    <row r="373" spans="2:29" s="67" customFormat="1" x14ac:dyDescent="0.25">
      <c r="B373" s="150" t="s">
        <v>647</v>
      </c>
      <c r="C373" s="134">
        <v>37734346528</v>
      </c>
      <c r="D373" s="134">
        <v>45741102441.769989</v>
      </c>
      <c r="E373" s="134">
        <v>2697030448.9900002</v>
      </c>
      <c r="F373" s="134">
        <v>3007736674.23</v>
      </c>
      <c r="G373" s="134">
        <v>2985782121.0699997</v>
      </c>
      <c r="H373" s="134">
        <v>3355874893.8899994</v>
      </c>
      <c r="I373" s="134">
        <v>3426880492.6300001</v>
      </c>
      <c r="J373" s="134">
        <v>2835390824.48</v>
      </c>
      <c r="K373" s="134">
        <v>3443017589.3499994</v>
      </c>
      <c r="L373" s="134">
        <v>4768641193.9200001</v>
      </c>
      <c r="M373" s="134">
        <v>3902904220.04</v>
      </c>
      <c r="N373" s="134">
        <v>4098367592.9700003</v>
      </c>
      <c r="O373" s="134">
        <v>7662383270.1299992</v>
      </c>
      <c r="P373" s="134">
        <v>3302593908.6199999</v>
      </c>
      <c r="Q373" s="134">
        <f t="shared" si="5"/>
        <v>45486603230.32</v>
      </c>
      <c r="R373" s="140"/>
      <c r="S373" s="3"/>
      <c r="T373" s="140"/>
      <c r="U373" s="140"/>
      <c r="V373" s="140"/>
      <c r="W373" s="141"/>
      <c r="X373" s="141"/>
      <c r="Y373" s="141"/>
      <c r="Z373" s="141"/>
      <c r="AA373" s="141"/>
      <c r="AB373" s="141"/>
      <c r="AC373" s="141"/>
    </row>
    <row r="374" spans="2:29" x14ac:dyDescent="0.25">
      <c r="B374" s="151" t="s">
        <v>648</v>
      </c>
      <c r="C374" s="125">
        <v>36450324830</v>
      </c>
      <c r="D374" s="125">
        <v>41931237907.429993</v>
      </c>
      <c r="E374" s="125">
        <v>2670058181.7600002</v>
      </c>
      <c r="F374" s="125">
        <v>2960784071.3099999</v>
      </c>
      <c r="G374" s="125">
        <v>2928013693.4099998</v>
      </c>
      <c r="H374" s="125">
        <v>3263091368.0199995</v>
      </c>
      <c r="I374" s="125">
        <v>3222881476.9099998</v>
      </c>
      <c r="J374" s="125">
        <v>2787864379.5100002</v>
      </c>
      <c r="K374" s="125">
        <v>3322692825.3699994</v>
      </c>
      <c r="L374" s="125">
        <v>3364634737.5599999</v>
      </c>
      <c r="M374" s="125">
        <v>3733816999.8299999</v>
      </c>
      <c r="N374" s="125">
        <v>3480154726.23</v>
      </c>
      <c r="O374" s="125">
        <v>7063293728.2399988</v>
      </c>
      <c r="P374" s="125">
        <v>3067719889.1499996</v>
      </c>
      <c r="Q374" s="125">
        <f t="shared" si="5"/>
        <v>41865006077.300003</v>
      </c>
      <c r="R374" s="3"/>
      <c r="S374" s="3"/>
      <c r="T374" s="3"/>
      <c r="U374" s="3"/>
      <c r="V374" s="3"/>
      <c r="W374" s="118"/>
      <c r="X374" s="118"/>
      <c r="Y374" s="118"/>
      <c r="Z374" s="118"/>
      <c r="AA374" s="118"/>
      <c r="AB374" s="118"/>
      <c r="AC374" s="118"/>
    </row>
    <row r="375" spans="2:29" x14ac:dyDescent="0.25">
      <c r="B375" s="151" t="s">
        <v>649</v>
      </c>
      <c r="C375" s="125">
        <v>849321698</v>
      </c>
      <c r="D375" s="125">
        <v>3403609530.3400002</v>
      </c>
      <c r="E375" s="125">
        <v>26972267.229999997</v>
      </c>
      <c r="F375" s="125">
        <v>46952602.919999994</v>
      </c>
      <c r="G375" s="125">
        <v>51268427.659999989</v>
      </c>
      <c r="H375" s="125">
        <v>42783525.869999997</v>
      </c>
      <c r="I375" s="125">
        <v>203999015.72000003</v>
      </c>
      <c r="J375" s="125">
        <v>47526444.969999991</v>
      </c>
      <c r="K375" s="125">
        <v>120324763.98000002</v>
      </c>
      <c r="L375" s="125">
        <v>1404006456.3599999</v>
      </c>
      <c r="M375" s="125">
        <v>169087220.21000007</v>
      </c>
      <c r="N375" s="125">
        <v>568212866.74000001</v>
      </c>
      <c r="O375" s="125">
        <v>299434329.38999999</v>
      </c>
      <c r="P375" s="125">
        <v>234774228.22000003</v>
      </c>
      <c r="Q375" s="125">
        <f t="shared" si="5"/>
        <v>3215342149.2700005</v>
      </c>
      <c r="R375" s="3"/>
      <c r="S375" s="3"/>
      <c r="T375" s="3"/>
      <c r="U375" s="3"/>
      <c r="V375" s="3"/>
      <c r="W375" s="118"/>
      <c r="X375" s="118"/>
      <c r="Y375" s="118"/>
      <c r="Z375" s="118"/>
      <c r="AA375" s="118"/>
      <c r="AB375" s="118"/>
      <c r="AC375" s="118"/>
    </row>
    <row r="376" spans="2:29" x14ac:dyDescent="0.25">
      <c r="B376" s="151" t="s">
        <v>650</v>
      </c>
      <c r="C376" s="125">
        <v>300000000</v>
      </c>
      <c r="D376" s="125">
        <v>299755004</v>
      </c>
      <c r="E376" s="125">
        <v>0</v>
      </c>
      <c r="F376" s="125"/>
      <c r="G376" s="125"/>
      <c r="H376" s="125"/>
      <c r="I376" s="125"/>
      <c r="J376" s="125"/>
      <c r="K376" s="125"/>
      <c r="L376" s="125"/>
      <c r="M376" s="125"/>
      <c r="N376" s="125"/>
      <c r="O376" s="125">
        <v>299655212.5</v>
      </c>
      <c r="P376" s="125">
        <v>99791.25</v>
      </c>
      <c r="Q376" s="125">
        <f t="shared" si="5"/>
        <v>299755003.75</v>
      </c>
      <c r="R376" s="3"/>
      <c r="S376" s="3"/>
      <c r="T376" s="3"/>
      <c r="U376" s="3"/>
      <c r="V376" s="3"/>
      <c r="W376" s="118"/>
      <c r="X376" s="118"/>
      <c r="Y376" s="118"/>
      <c r="Z376" s="118"/>
      <c r="AA376" s="118"/>
      <c r="AB376" s="118"/>
      <c r="AC376" s="118"/>
    </row>
    <row r="377" spans="2:29" x14ac:dyDescent="0.25">
      <c r="B377" s="151" t="s">
        <v>651</v>
      </c>
      <c r="C377" s="125">
        <v>134700000</v>
      </c>
      <c r="D377" s="125">
        <v>106500000</v>
      </c>
      <c r="E377" s="125">
        <v>0</v>
      </c>
      <c r="F377" s="125">
        <v>0</v>
      </c>
      <c r="G377" s="125">
        <v>6500000</v>
      </c>
      <c r="H377" s="125">
        <v>50000000</v>
      </c>
      <c r="I377" s="125"/>
      <c r="J377" s="125">
        <v>0</v>
      </c>
      <c r="K377" s="125"/>
      <c r="L377" s="125">
        <v>0</v>
      </c>
      <c r="M377" s="125"/>
      <c r="N377" s="125">
        <v>50000000</v>
      </c>
      <c r="O377" s="125"/>
      <c r="P377" s="125">
        <v>0</v>
      </c>
      <c r="Q377" s="125">
        <f t="shared" si="5"/>
        <v>106500000</v>
      </c>
      <c r="R377" s="3"/>
      <c r="S377" s="3"/>
      <c r="T377" s="3"/>
      <c r="U377" s="3"/>
      <c r="V377" s="3"/>
      <c r="W377" s="118"/>
      <c r="X377" s="118"/>
      <c r="Y377" s="118"/>
      <c r="Z377" s="118"/>
      <c r="AA377" s="118"/>
      <c r="AB377" s="118"/>
      <c r="AC377" s="118"/>
    </row>
    <row r="378" spans="2:29" s="67" customFormat="1" x14ac:dyDescent="0.25">
      <c r="B378" s="150" t="s">
        <v>652</v>
      </c>
      <c r="C378" s="134">
        <v>51305195</v>
      </c>
      <c r="D378" s="134">
        <v>22525567</v>
      </c>
      <c r="E378" s="134">
        <v>47083</v>
      </c>
      <c r="F378" s="134">
        <v>1804515.18</v>
      </c>
      <c r="G378" s="134">
        <v>3271181.85</v>
      </c>
      <c r="H378" s="134">
        <v>104515.18</v>
      </c>
      <c r="I378" s="134">
        <v>134515.18</v>
      </c>
      <c r="J378" s="134">
        <v>6384515.1800000006</v>
      </c>
      <c r="K378" s="134">
        <v>454515.18</v>
      </c>
      <c r="L378" s="134">
        <v>104515.16</v>
      </c>
      <c r="M378" s="134">
        <v>104515.09999999999</v>
      </c>
      <c r="N378" s="134">
        <v>3804515.2</v>
      </c>
      <c r="O378" s="134">
        <v>104515.20999999999</v>
      </c>
      <c r="P378" s="134">
        <v>6201665.25</v>
      </c>
      <c r="Q378" s="134">
        <f t="shared" si="5"/>
        <v>22520566.670000002</v>
      </c>
      <c r="R378" s="140"/>
      <c r="S378" s="3"/>
      <c r="T378" s="140"/>
      <c r="U378" s="140"/>
      <c r="V378" s="140"/>
      <c r="W378" s="141"/>
      <c r="X378" s="141"/>
      <c r="Y378" s="141"/>
      <c r="Z378" s="141"/>
      <c r="AA378" s="141"/>
      <c r="AB378" s="141"/>
      <c r="AC378" s="141"/>
    </row>
    <row r="379" spans="2:29" x14ac:dyDescent="0.25">
      <c r="B379" s="151" t="s">
        <v>653</v>
      </c>
      <c r="C379" s="125">
        <v>51305195</v>
      </c>
      <c r="D379" s="125">
        <v>22525567</v>
      </c>
      <c r="E379" s="125">
        <v>47083</v>
      </c>
      <c r="F379" s="125">
        <v>1804515.18</v>
      </c>
      <c r="G379" s="125">
        <v>3271181.85</v>
      </c>
      <c r="H379" s="125">
        <v>104515.18</v>
      </c>
      <c r="I379" s="125">
        <v>134515.18</v>
      </c>
      <c r="J379" s="125">
        <v>6384515.1800000006</v>
      </c>
      <c r="K379" s="125">
        <v>454515.18</v>
      </c>
      <c r="L379" s="125">
        <v>104515.16</v>
      </c>
      <c r="M379" s="125">
        <v>104515.09999999999</v>
      </c>
      <c r="N379" s="125">
        <v>3804515.2</v>
      </c>
      <c r="O379" s="125">
        <v>104515.20999999999</v>
      </c>
      <c r="P379" s="125">
        <v>6201665.25</v>
      </c>
      <c r="Q379" s="125">
        <f t="shared" si="5"/>
        <v>22520566.670000002</v>
      </c>
      <c r="R379" s="3"/>
      <c r="S379" s="3"/>
      <c r="T379" s="3"/>
      <c r="U379" s="3"/>
      <c r="V379" s="3"/>
      <c r="W379" s="118"/>
      <c r="X379" s="118"/>
      <c r="Y379" s="118"/>
      <c r="Z379" s="118"/>
      <c r="AA379" s="118"/>
      <c r="AB379" s="118"/>
      <c r="AC379" s="118"/>
    </row>
    <row r="380" spans="2:29" s="67" customFormat="1" x14ac:dyDescent="0.25">
      <c r="B380" s="150" t="s">
        <v>654</v>
      </c>
      <c r="C380" s="134">
        <v>4327251563</v>
      </c>
      <c r="D380" s="134">
        <v>4493189082.3199997</v>
      </c>
      <c r="E380" s="134">
        <v>50405833.730000004</v>
      </c>
      <c r="F380" s="134">
        <v>314627017.94</v>
      </c>
      <c r="G380" s="134">
        <v>512173402.23999995</v>
      </c>
      <c r="H380" s="134">
        <v>260999618.24000001</v>
      </c>
      <c r="I380" s="134">
        <v>330925571.65999997</v>
      </c>
      <c r="J380" s="134">
        <v>259736558.86000001</v>
      </c>
      <c r="K380" s="134">
        <v>238965797.76999998</v>
      </c>
      <c r="L380" s="134">
        <v>491625885.38999999</v>
      </c>
      <c r="M380" s="134">
        <v>330043995.02999997</v>
      </c>
      <c r="N380" s="134">
        <v>302006155.56999993</v>
      </c>
      <c r="O380" s="134">
        <v>744218773.25</v>
      </c>
      <c r="P380" s="134">
        <v>634761782.25999999</v>
      </c>
      <c r="Q380" s="134">
        <f t="shared" si="5"/>
        <v>4470490391.9399996</v>
      </c>
      <c r="R380" s="140"/>
      <c r="S380" s="3"/>
      <c r="T380" s="140"/>
      <c r="U380" s="140"/>
      <c r="V380" s="140"/>
      <c r="W380" s="141"/>
      <c r="X380" s="141"/>
      <c r="Y380" s="141"/>
      <c r="Z380" s="141"/>
      <c r="AA380" s="141"/>
      <c r="AB380" s="141"/>
      <c r="AC380" s="141"/>
    </row>
    <row r="381" spans="2:29" x14ac:dyDescent="0.25">
      <c r="B381" s="151" t="s">
        <v>655</v>
      </c>
      <c r="C381" s="125">
        <v>2992502177</v>
      </c>
      <c r="D381" s="125">
        <v>2818130013.5299997</v>
      </c>
      <c r="E381" s="125">
        <v>41781796.930000007</v>
      </c>
      <c r="F381" s="125">
        <v>140753545.25</v>
      </c>
      <c r="G381" s="125">
        <v>291014034.05999994</v>
      </c>
      <c r="H381" s="125">
        <v>187183363.28999999</v>
      </c>
      <c r="I381" s="125">
        <v>91393815.179999992</v>
      </c>
      <c r="J381" s="125">
        <v>180089637.96000001</v>
      </c>
      <c r="K381" s="125">
        <v>106189015.13999999</v>
      </c>
      <c r="L381" s="125">
        <v>457674005.77999997</v>
      </c>
      <c r="M381" s="125">
        <v>117525328.03</v>
      </c>
      <c r="N381" s="125">
        <v>293197180.86999995</v>
      </c>
      <c r="O381" s="125">
        <v>418226931.97999996</v>
      </c>
      <c r="P381" s="125">
        <v>474684353.95999998</v>
      </c>
      <c r="Q381" s="125">
        <f t="shared" si="5"/>
        <v>2799713008.4299998</v>
      </c>
      <c r="R381" s="3"/>
      <c r="S381" s="3"/>
      <c r="T381" s="3"/>
      <c r="U381" s="3"/>
      <c r="V381" s="3"/>
      <c r="W381" s="118"/>
      <c r="X381" s="118"/>
      <c r="Y381" s="118"/>
      <c r="Z381" s="118"/>
      <c r="AA381" s="118"/>
      <c r="AB381" s="118"/>
      <c r="AC381" s="118"/>
    </row>
    <row r="382" spans="2:29" x14ac:dyDescent="0.25">
      <c r="B382" s="151" t="s">
        <v>656</v>
      </c>
      <c r="C382" s="125">
        <v>1334749386</v>
      </c>
      <c r="D382" s="125">
        <v>1675059068.79</v>
      </c>
      <c r="E382" s="125">
        <v>8624036.8000000007</v>
      </c>
      <c r="F382" s="125">
        <v>173873472.69</v>
      </c>
      <c r="G382" s="125">
        <v>221159368.18000001</v>
      </c>
      <c r="H382" s="125">
        <v>73816254.950000003</v>
      </c>
      <c r="I382" s="125">
        <v>239531756.47999999</v>
      </c>
      <c r="J382" s="125">
        <v>79646920.899999991</v>
      </c>
      <c r="K382" s="125">
        <v>132776782.63</v>
      </c>
      <c r="L382" s="125">
        <v>33951879.609999999</v>
      </c>
      <c r="M382" s="125">
        <v>212518667</v>
      </c>
      <c r="N382" s="125">
        <v>8808974.6999999993</v>
      </c>
      <c r="O382" s="125">
        <v>325991841.27000004</v>
      </c>
      <c r="P382" s="125">
        <v>160077428.29999998</v>
      </c>
      <c r="Q382" s="125">
        <f t="shared" si="5"/>
        <v>1670777383.51</v>
      </c>
      <c r="R382" s="3"/>
      <c r="S382" s="3"/>
      <c r="T382" s="3"/>
      <c r="U382" s="3"/>
      <c r="V382" s="3"/>
      <c r="W382" s="118"/>
      <c r="X382" s="118"/>
      <c r="Y382" s="118"/>
      <c r="Z382" s="118"/>
      <c r="AA382" s="118"/>
      <c r="AB382" s="118"/>
      <c r="AC382" s="118"/>
    </row>
    <row r="383" spans="2:29" s="67" customFormat="1" x14ac:dyDescent="0.25">
      <c r="B383" s="150" t="s">
        <v>657</v>
      </c>
      <c r="C383" s="134">
        <v>5726494531</v>
      </c>
      <c r="D383" s="134">
        <v>977735925.15000033</v>
      </c>
      <c r="E383" s="134">
        <v>152528</v>
      </c>
      <c r="F383" s="134">
        <v>171432498.39000002</v>
      </c>
      <c r="G383" s="134">
        <v>75262480.670000002</v>
      </c>
      <c r="H383" s="134">
        <v>92936123.579999998</v>
      </c>
      <c r="I383" s="134">
        <v>76514083.899999991</v>
      </c>
      <c r="J383" s="134">
        <v>75805455.269999996</v>
      </c>
      <c r="K383" s="134">
        <v>75115455.269999996</v>
      </c>
      <c r="L383" s="134">
        <v>175255.27</v>
      </c>
      <c r="M383" s="134">
        <v>75105457.269999996</v>
      </c>
      <c r="N383" s="134">
        <v>151311860.47</v>
      </c>
      <c r="O383" s="134">
        <v>102235190.44999999</v>
      </c>
      <c r="P383" s="134">
        <v>81218134.539999992</v>
      </c>
      <c r="Q383" s="134">
        <f t="shared" si="5"/>
        <v>977264523.07999992</v>
      </c>
      <c r="R383" s="140"/>
      <c r="S383" s="3"/>
      <c r="T383" s="140"/>
      <c r="U383" s="140"/>
      <c r="V383" s="140"/>
      <c r="W383" s="141"/>
      <c r="X383" s="141"/>
      <c r="Y383" s="141"/>
      <c r="Z383" s="141"/>
      <c r="AA383" s="141"/>
      <c r="AB383" s="141"/>
      <c r="AC383" s="141"/>
    </row>
    <row r="384" spans="2:29" x14ac:dyDescent="0.25">
      <c r="B384" s="151" t="s">
        <v>658</v>
      </c>
      <c r="C384" s="125">
        <v>5726494531</v>
      </c>
      <c r="D384" s="125">
        <v>977735925.15000033</v>
      </c>
      <c r="E384" s="125">
        <v>152528</v>
      </c>
      <c r="F384" s="125">
        <v>171432498.39000002</v>
      </c>
      <c r="G384" s="125">
        <v>75262480.670000002</v>
      </c>
      <c r="H384" s="125">
        <v>92936123.579999998</v>
      </c>
      <c r="I384" s="125">
        <v>76514083.899999991</v>
      </c>
      <c r="J384" s="125">
        <v>75805455.269999996</v>
      </c>
      <c r="K384" s="125">
        <v>75115455.269999996</v>
      </c>
      <c r="L384" s="125">
        <v>175255.27</v>
      </c>
      <c r="M384" s="125">
        <v>75105457.269999996</v>
      </c>
      <c r="N384" s="125">
        <v>151311860.47</v>
      </c>
      <c r="O384" s="125">
        <v>102235190.44999999</v>
      </c>
      <c r="P384" s="125">
        <v>81218134.539999992</v>
      </c>
      <c r="Q384" s="125">
        <f t="shared" si="5"/>
        <v>977264523.07999992</v>
      </c>
      <c r="R384" s="3"/>
      <c r="S384" s="3"/>
      <c r="T384" s="3"/>
      <c r="U384" s="3"/>
      <c r="V384" s="3"/>
      <c r="W384" s="118"/>
      <c r="X384" s="118"/>
      <c r="Y384" s="118"/>
      <c r="Z384" s="118"/>
      <c r="AA384" s="118"/>
      <c r="AB384" s="118"/>
      <c r="AC384" s="118"/>
    </row>
    <row r="385" spans="2:29" s="67" customFormat="1" x14ac:dyDescent="0.25">
      <c r="B385" s="150" t="s">
        <v>659</v>
      </c>
      <c r="C385" s="134">
        <v>4793256953</v>
      </c>
      <c r="D385" s="134">
        <v>6249360386.2999992</v>
      </c>
      <c r="E385" s="134">
        <v>161790142.48000002</v>
      </c>
      <c r="F385" s="134">
        <v>350903655.25999999</v>
      </c>
      <c r="G385" s="134">
        <v>484521830.63999993</v>
      </c>
      <c r="H385" s="134">
        <v>565543846.03999996</v>
      </c>
      <c r="I385" s="134">
        <v>507118684.60000002</v>
      </c>
      <c r="J385" s="134">
        <v>435471792.36000001</v>
      </c>
      <c r="K385" s="134">
        <v>442003482.56000006</v>
      </c>
      <c r="L385" s="134">
        <v>445521359.61999995</v>
      </c>
      <c r="M385" s="134">
        <v>518872859.55000007</v>
      </c>
      <c r="N385" s="134">
        <v>341578565.58999997</v>
      </c>
      <c r="O385" s="134">
        <v>661838378.66000009</v>
      </c>
      <c r="P385" s="134">
        <v>1284692950.6100001</v>
      </c>
      <c r="Q385" s="134">
        <f t="shared" si="5"/>
        <v>6199857547.9700012</v>
      </c>
      <c r="R385" s="140"/>
      <c r="S385" s="3"/>
      <c r="T385" s="140"/>
      <c r="U385" s="140"/>
      <c r="V385" s="140"/>
      <c r="W385" s="141"/>
      <c r="X385" s="141"/>
      <c r="Y385" s="141"/>
      <c r="Z385" s="141"/>
      <c r="AA385" s="141"/>
      <c r="AB385" s="141"/>
      <c r="AC385" s="141"/>
    </row>
    <row r="386" spans="2:29" x14ac:dyDescent="0.25">
      <c r="B386" s="151" t="s">
        <v>660</v>
      </c>
      <c r="C386" s="125">
        <v>1823006286</v>
      </c>
      <c r="D386" s="125">
        <v>1857398645.9400001</v>
      </c>
      <c r="E386" s="125">
        <v>5806959.9400000004</v>
      </c>
      <c r="F386" s="125">
        <v>125270869.75</v>
      </c>
      <c r="G386" s="125">
        <v>202610271.26999998</v>
      </c>
      <c r="H386" s="125">
        <v>150420743.66</v>
      </c>
      <c r="I386" s="125">
        <v>127003170.8</v>
      </c>
      <c r="J386" s="125">
        <v>128071225.15999998</v>
      </c>
      <c r="K386" s="125">
        <v>121269400.73999999</v>
      </c>
      <c r="L386" s="125">
        <v>138472988.56</v>
      </c>
      <c r="M386" s="125">
        <v>164750721.73000002</v>
      </c>
      <c r="N386" s="125">
        <v>106309037.63999999</v>
      </c>
      <c r="O386" s="125">
        <v>137656214.97999999</v>
      </c>
      <c r="P386" s="125">
        <v>352491582.71000004</v>
      </c>
      <c r="Q386" s="125">
        <f t="shared" si="5"/>
        <v>1760133186.9400001</v>
      </c>
      <c r="R386" s="3"/>
      <c r="S386" s="3"/>
      <c r="T386" s="3"/>
      <c r="U386" s="3"/>
      <c r="V386" s="3"/>
      <c r="W386" s="118"/>
      <c r="X386" s="118"/>
      <c r="Y386" s="118"/>
      <c r="Z386" s="118"/>
      <c r="AA386" s="118"/>
      <c r="AB386" s="118"/>
      <c r="AC386" s="118"/>
    </row>
    <row r="387" spans="2:29" x14ac:dyDescent="0.25">
      <c r="B387" s="151" t="s">
        <v>662</v>
      </c>
      <c r="C387" s="125">
        <v>1260400000</v>
      </c>
      <c r="D387" s="125">
        <v>1260400000</v>
      </c>
      <c r="E387" s="125">
        <v>105033333</v>
      </c>
      <c r="F387" s="125">
        <v>105033333</v>
      </c>
      <c r="G387" s="125">
        <v>105033333</v>
      </c>
      <c r="H387" s="125">
        <v>105033333</v>
      </c>
      <c r="I387" s="125">
        <v>105033333</v>
      </c>
      <c r="J387" s="125">
        <v>105033333</v>
      </c>
      <c r="K387" s="125">
        <v>105033333</v>
      </c>
      <c r="L387" s="125">
        <v>105033333</v>
      </c>
      <c r="M387" s="125">
        <v>105033333</v>
      </c>
      <c r="N387" s="125">
        <v>105033333</v>
      </c>
      <c r="O387" s="125">
        <v>105033333</v>
      </c>
      <c r="P387" s="125">
        <v>105033337</v>
      </c>
      <c r="Q387" s="125">
        <f t="shared" si="5"/>
        <v>1260400000</v>
      </c>
      <c r="R387" s="3"/>
      <c r="S387" s="3"/>
      <c r="T387" s="3"/>
      <c r="U387" s="3"/>
      <c r="V387" s="3"/>
      <c r="W387" s="118"/>
      <c r="X387" s="118"/>
      <c r="Y387" s="118"/>
      <c r="Z387" s="118"/>
      <c r="AA387" s="118"/>
      <c r="AB387" s="118"/>
      <c r="AC387" s="118"/>
    </row>
    <row r="388" spans="2:29" x14ac:dyDescent="0.25">
      <c r="B388" s="151" t="s">
        <v>663</v>
      </c>
      <c r="C388" s="125">
        <v>338407795</v>
      </c>
      <c r="D388" s="125">
        <v>338407795</v>
      </c>
      <c r="E388" s="134">
        <v>0</v>
      </c>
      <c r="F388" s="134"/>
      <c r="G388" s="134">
        <v>0</v>
      </c>
      <c r="H388" s="134">
        <v>27918011.300000001</v>
      </c>
      <c r="I388" s="134"/>
      <c r="J388" s="143">
        <v>23052376.710000001</v>
      </c>
      <c r="K388" s="125">
        <v>27963562.420000002</v>
      </c>
      <c r="L388" s="125">
        <v>27141002.260000002</v>
      </c>
      <c r="M388" s="125">
        <v>54765277.289999999</v>
      </c>
      <c r="N388" s="125"/>
      <c r="O388" s="125">
        <v>27719307.390000001</v>
      </c>
      <c r="P388" s="125">
        <v>140293455.75999999</v>
      </c>
      <c r="Q388" s="125">
        <f t="shared" si="5"/>
        <v>328852993.13</v>
      </c>
      <c r="R388" s="3"/>
      <c r="S388" s="3"/>
      <c r="T388" s="3"/>
      <c r="U388" s="3"/>
      <c r="V388" s="3"/>
      <c r="W388" s="118"/>
      <c r="X388" s="118"/>
      <c r="Y388" s="118"/>
      <c r="Z388" s="118"/>
      <c r="AA388" s="118"/>
      <c r="AB388" s="118"/>
      <c r="AC388" s="118"/>
    </row>
    <row r="389" spans="2:29" x14ac:dyDescent="0.25">
      <c r="B389" s="151" t="s">
        <v>664</v>
      </c>
      <c r="C389" s="125">
        <v>967442872</v>
      </c>
      <c r="D389" s="125">
        <v>2227944457.0299997</v>
      </c>
      <c r="E389" s="125">
        <v>50949849.540000007</v>
      </c>
      <c r="F389" s="125">
        <v>63604452.509999998</v>
      </c>
      <c r="G389" s="125">
        <v>113386360.53999999</v>
      </c>
      <c r="H389" s="125">
        <v>235457647.27999997</v>
      </c>
      <c r="I389" s="125">
        <v>235371630.15000004</v>
      </c>
      <c r="J389" s="125">
        <v>148063177.49000001</v>
      </c>
      <c r="K389" s="125">
        <v>127803344.31000002</v>
      </c>
      <c r="L389" s="125">
        <v>111801404.84</v>
      </c>
      <c r="M389" s="125">
        <v>162672527.53000003</v>
      </c>
      <c r="N389" s="125">
        <v>101420634.94999999</v>
      </c>
      <c r="O389" s="125">
        <v>345419617.23000008</v>
      </c>
      <c r="P389" s="125">
        <v>584331829.97000003</v>
      </c>
      <c r="Q389" s="125">
        <f t="shared" si="5"/>
        <v>2280282476.3400002</v>
      </c>
      <c r="R389" s="3"/>
      <c r="S389" s="3"/>
      <c r="T389" s="3"/>
      <c r="U389" s="3"/>
      <c r="V389" s="3"/>
      <c r="W389" s="118"/>
      <c r="X389" s="118"/>
      <c r="Y389" s="118"/>
      <c r="Z389" s="118"/>
      <c r="AA389" s="118"/>
      <c r="AB389" s="118"/>
      <c r="AC389" s="118"/>
    </row>
    <row r="390" spans="2:29" x14ac:dyDescent="0.25">
      <c r="B390" s="151" t="s">
        <v>665</v>
      </c>
      <c r="C390" s="125">
        <v>404000000</v>
      </c>
      <c r="D390" s="125">
        <v>565209488.33000004</v>
      </c>
      <c r="E390" s="134">
        <v>0</v>
      </c>
      <c r="F390" s="143">
        <v>56995000</v>
      </c>
      <c r="G390" s="143">
        <v>63491865.829999998</v>
      </c>
      <c r="H390" s="143">
        <v>46714110.799999997</v>
      </c>
      <c r="I390" s="143">
        <v>39710550.649999999</v>
      </c>
      <c r="J390" s="143">
        <v>31251680</v>
      </c>
      <c r="K390" s="125">
        <v>59933842.090000004</v>
      </c>
      <c r="L390" s="125">
        <v>63072630.960000001</v>
      </c>
      <c r="M390" s="125">
        <v>31651000</v>
      </c>
      <c r="N390" s="125">
        <v>28815560</v>
      </c>
      <c r="O390" s="125">
        <v>46009906.060000002</v>
      </c>
      <c r="P390" s="125">
        <v>102542745.17</v>
      </c>
      <c r="Q390" s="125">
        <f t="shared" si="5"/>
        <v>570188891.55999994</v>
      </c>
      <c r="R390" s="3"/>
      <c r="S390" s="3"/>
      <c r="T390" s="3"/>
      <c r="U390" s="3"/>
      <c r="V390" s="3"/>
      <c r="W390" s="118"/>
      <c r="X390" s="118"/>
      <c r="Y390" s="118"/>
      <c r="Z390" s="118"/>
      <c r="AA390" s="118"/>
      <c r="AB390" s="118"/>
      <c r="AC390" s="118"/>
    </row>
    <row r="391" spans="2:29" s="67" customFormat="1" x14ac:dyDescent="0.25">
      <c r="B391" s="149" t="s">
        <v>166</v>
      </c>
      <c r="C391" s="134">
        <v>118033400336</v>
      </c>
      <c r="D391" s="134">
        <v>125204851885.14999</v>
      </c>
      <c r="E391" s="134">
        <v>8715629008.0299988</v>
      </c>
      <c r="F391" s="134">
        <v>9140882639.0900002</v>
      </c>
      <c r="G391" s="134">
        <v>9813959259.4200001</v>
      </c>
      <c r="H391" s="134">
        <v>9433967494.5699978</v>
      </c>
      <c r="I391" s="134">
        <v>9875560277.3199997</v>
      </c>
      <c r="J391" s="134">
        <v>10002928652.480001</v>
      </c>
      <c r="K391" s="134">
        <v>9400810407.5699997</v>
      </c>
      <c r="L391" s="134">
        <v>9358624733.1900005</v>
      </c>
      <c r="M391" s="134">
        <v>9748545086.7800007</v>
      </c>
      <c r="N391" s="134">
        <v>10357125895.450001</v>
      </c>
      <c r="O391" s="134">
        <v>15499800641.850002</v>
      </c>
      <c r="P391" s="134">
        <v>13855551151.190001</v>
      </c>
      <c r="Q391" s="134">
        <f t="shared" si="5"/>
        <v>125203385246.94</v>
      </c>
      <c r="R391" s="140"/>
      <c r="S391" s="3"/>
      <c r="T391" s="140"/>
      <c r="U391" s="140"/>
      <c r="V391" s="140"/>
      <c r="W391" s="141"/>
      <c r="X391" s="141"/>
      <c r="Y391" s="141"/>
      <c r="Z391" s="141"/>
      <c r="AA391" s="141"/>
      <c r="AB391" s="141"/>
      <c r="AC391" s="141"/>
    </row>
    <row r="392" spans="2:29" s="67" customFormat="1" x14ac:dyDescent="0.25">
      <c r="B392" s="150" t="s">
        <v>928</v>
      </c>
      <c r="C392" s="134">
        <v>0</v>
      </c>
      <c r="D392" s="134">
        <v>13172472</v>
      </c>
      <c r="E392" s="134"/>
      <c r="F392" s="134"/>
      <c r="G392" s="134"/>
      <c r="H392" s="134"/>
      <c r="I392" s="134"/>
      <c r="J392" s="134"/>
      <c r="K392" s="134"/>
      <c r="L392" s="134"/>
      <c r="M392" s="134">
        <v>0</v>
      </c>
      <c r="N392" s="134">
        <v>13072472</v>
      </c>
      <c r="O392" s="134">
        <v>0</v>
      </c>
      <c r="P392" s="134">
        <v>0</v>
      </c>
      <c r="Q392" s="134">
        <f t="shared" si="5"/>
        <v>13072472</v>
      </c>
      <c r="R392" s="140"/>
      <c r="S392" s="3"/>
      <c r="T392" s="140"/>
      <c r="U392" s="140"/>
      <c r="V392" s="140"/>
      <c r="W392" s="141"/>
      <c r="X392" s="141"/>
      <c r="Y392" s="141"/>
      <c r="Z392" s="141"/>
      <c r="AA392" s="141"/>
      <c r="AB392" s="141"/>
      <c r="AC392" s="141"/>
    </row>
    <row r="393" spans="2:29" x14ac:dyDescent="0.25">
      <c r="B393" s="151" t="s">
        <v>929</v>
      </c>
      <c r="C393" s="3">
        <v>0</v>
      </c>
      <c r="D393" s="3">
        <v>13172472</v>
      </c>
      <c r="E393" s="192"/>
      <c r="F393" s="192"/>
      <c r="G393" s="192"/>
      <c r="H393" s="192"/>
      <c r="I393" s="192"/>
      <c r="J393" s="193"/>
      <c r="K393" s="191"/>
      <c r="L393" s="191"/>
      <c r="M393" s="191">
        <v>0</v>
      </c>
      <c r="N393" s="191">
        <v>13072472</v>
      </c>
      <c r="O393" s="191">
        <v>0</v>
      </c>
      <c r="P393" s="191">
        <v>0</v>
      </c>
      <c r="Q393" s="191">
        <f t="shared" si="5"/>
        <v>13072472</v>
      </c>
      <c r="S393" s="3"/>
    </row>
    <row r="394" spans="2:29" s="67" customFormat="1" x14ac:dyDescent="0.25">
      <c r="B394" s="150" t="s">
        <v>666</v>
      </c>
      <c r="C394" s="134">
        <v>100172473257</v>
      </c>
      <c r="D394" s="134">
        <v>103964530589.14999</v>
      </c>
      <c r="E394" s="134">
        <v>7279942629.6499996</v>
      </c>
      <c r="F394" s="134">
        <v>7713196260.71</v>
      </c>
      <c r="G394" s="134">
        <v>8386272880.7099991</v>
      </c>
      <c r="H394" s="134">
        <v>7797670733.1799984</v>
      </c>
      <c r="I394" s="134">
        <v>7768982190.6199989</v>
      </c>
      <c r="J394" s="134">
        <v>7742380121.9400015</v>
      </c>
      <c r="K394" s="134">
        <v>7920971433.1899996</v>
      </c>
      <c r="L394" s="134">
        <v>7865416202.6499996</v>
      </c>
      <c r="M394" s="134">
        <v>8268706112.4000015</v>
      </c>
      <c r="N394" s="134">
        <v>8083504893.3800001</v>
      </c>
      <c r="O394" s="134">
        <v>13330634844.650002</v>
      </c>
      <c r="P394" s="134">
        <v>11805485653.290001</v>
      </c>
      <c r="Q394" s="134">
        <f t="shared" si="5"/>
        <v>103963163956.37003</v>
      </c>
      <c r="S394" s="3"/>
      <c r="T394" s="140"/>
      <c r="U394" s="140"/>
      <c r="V394" s="140"/>
      <c r="W394" s="141"/>
      <c r="X394" s="141"/>
      <c r="Y394" s="141"/>
      <c r="Z394" s="141"/>
      <c r="AA394" s="141"/>
      <c r="AB394" s="141"/>
      <c r="AC394" s="141"/>
    </row>
    <row r="395" spans="2:29" x14ac:dyDescent="0.25">
      <c r="B395" s="151" t="s">
        <v>667</v>
      </c>
      <c r="C395" s="125">
        <v>81560552006</v>
      </c>
      <c r="D395" s="125">
        <v>81826907029.009995</v>
      </c>
      <c r="E395" s="125">
        <v>6252143928.8099995</v>
      </c>
      <c r="F395" s="125">
        <v>6344110260.0799999</v>
      </c>
      <c r="G395" s="125">
        <v>6343365656.3499994</v>
      </c>
      <c r="H395" s="125">
        <v>6366211661.1599989</v>
      </c>
      <c r="I395" s="125">
        <v>6492188883.5599995</v>
      </c>
      <c r="J395" s="125">
        <v>6468180571.5400009</v>
      </c>
      <c r="K395" s="125">
        <v>6309916620.9399996</v>
      </c>
      <c r="L395" s="125">
        <v>6424505217.4200001</v>
      </c>
      <c r="M395" s="125">
        <v>6633179313.3000011</v>
      </c>
      <c r="N395" s="125">
        <v>6826714369.3000002</v>
      </c>
      <c r="O395" s="125">
        <v>11745956379.870001</v>
      </c>
      <c r="P395" s="125">
        <v>5817600822.2700005</v>
      </c>
      <c r="Q395" s="125">
        <f t="shared" si="5"/>
        <v>82024073684.600006</v>
      </c>
      <c r="S395" s="3"/>
      <c r="T395" s="3"/>
      <c r="U395" s="3"/>
      <c r="V395" s="3"/>
      <c r="W395" s="118"/>
      <c r="X395" s="118"/>
      <c r="Y395" s="118"/>
      <c r="Z395" s="118"/>
      <c r="AA395" s="118"/>
      <c r="AB395" s="118"/>
      <c r="AC395" s="118"/>
    </row>
    <row r="396" spans="2:29" x14ac:dyDescent="0.25">
      <c r="B396" s="151" t="s">
        <v>668</v>
      </c>
      <c r="C396" s="125">
        <v>17333531937</v>
      </c>
      <c r="D396" s="125">
        <v>20658421319.48</v>
      </c>
      <c r="E396" s="125">
        <v>1027798700.8400002</v>
      </c>
      <c r="F396" s="125">
        <v>1262948895.7100003</v>
      </c>
      <c r="G396" s="125">
        <v>1785544955.1700001</v>
      </c>
      <c r="H396" s="125">
        <v>1318187798.3999999</v>
      </c>
      <c r="I396" s="125">
        <v>1118106535.4100001</v>
      </c>
      <c r="J396" s="125">
        <v>1274199550.4000003</v>
      </c>
      <c r="K396" s="125">
        <v>1259228039.6600001</v>
      </c>
      <c r="L396" s="125">
        <v>1263250198.9799998</v>
      </c>
      <c r="M396" s="125">
        <v>1635526799.1000004</v>
      </c>
      <c r="N396" s="125">
        <v>1256790524.0799999</v>
      </c>
      <c r="O396" s="125">
        <v>1270421205.1200001</v>
      </c>
      <c r="P396" s="125">
        <v>5987884831.0199995</v>
      </c>
      <c r="Q396" s="125">
        <f t="shared" si="5"/>
        <v>20459888033.889999</v>
      </c>
      <c r="S396" s="3"/>
      <c r="T396" s="3"/>
      <c r="U396" s="3"/>
      <c r="V396" s="3"/>
      <c r="W396" s="118"/>
      <c r="X396" s="118"/>
      <c r="Y396" s="118"/>
      <c r="Z396" s="118"/>
      <c r="AA396" s="118"/>
      <c r="AB396" s="118"/>
      <c r="AC396" s="118"/>
    </row>
    <row r="397" spans="2:29" x14ac:dyDescent="0.25">
      <c r="B397" s="151" t="s">
        <v>669</v>
      </c>
      <c r="C397" s="125">
        <v>0</v>
      </c>
      <c r="D397" s="125">
        <v>1479159580.6600001</v>
      </c>
      <c r="E397" s="125">
        <v>0</v>
      </c>
      <c r="F397" s="125">
        <v>106094447.42</v>
      </c>
      <c r="G397" s="125">
        <v>257362269.19</v>
      </c>
      <c r="H397" s="125">
        <v>113271273.62</v>
      </c>
      <c r="I397" s="125">
        <v>158686771.65000001</v>
      </c>
      <c r="J397" s="125"/>
      <c r="K397" s="125">
        <v>351826772.58999997</v>
      </c>
      <c r="L397" s="125">
        <v>177660786.25</v>
      </c>
      <c r="M397" s="125">
        <v>0</v>
      </c>
      <c r="N397" s="125"/>
      <c r="O397" s="125">
        <v>206026211.66</v>
      </c>
      <c r="P397" s="125">
        <v>108231048</v>
      </c>
      <c r="Q397" s="125">
        <f t="shared" ref="Q397:Q465" si="6">E397+F397+G397+H397+I397+J397+K397+L397+M397+O397+N397+P397</f>
        <v>1479159580.3800001</v>
      </c>
      <c r="S397" s="3"/>
      <c r="T397" s="3"/>
      <c r="U397" s="3"/>
      <c r="V397" s="3"/>
      <c r="W397" s="118"/>
      <c r="X397" s="118"/>
      <c r="Y397" s="118"/>
      <c r="Z397" s="118"/>
      <c r="AA397" s="118"/>
      <c r="AB397" s="118"/>
      <c r="AC397" s="118"/>
    </row>
    <row r="398" spans="2:29" x14ac:dyDescent="0.25">
      <c r="B398" s="151" t="s">
        <v>930</v>
      </c>
      <c r="C398" s="125">
        <v>1278389314</v>
      </c>
      <c r="D398" s="125">
        <v>42660</v>
      </c>
      <c r="E398" s="125">
        <v>0</v>
      </c>
      <c r="F398" s="125">
        <v>42657.5</v>
      </c>
      <c r="G398" s="125"/>
      <c r="H398" s="125"/>
      <c r="I398" s="125"/>
      <c r="J398" s="125"/>
      <c r="K398" s="125"/>
      <c r="L398" s="125"/>
      <c r="M398" s="125"/>
      <c r="N398" s="125"/>
      <c r="O398" s="125">
        <v>108231048</v>
      </c>
      <c r="P398" s="125">
        <v>-108231048</v>
      </c>
      <c r="Q398" s="125">
        <f t="shared" si="6"/>
        <v>42657.5</v>
      </c>
      <c r="S398" s="3"/>
      <c r="T398" s="3"/>
      <c r="U398" s="3"/>
      <c r="V398" s="3"/>
      <c r="W398" s="118"/>
      <c r="X398" s="118"/>
      <c r="Y398" s="118"/>
      <c r="Z398" s="118"/>
      <c r="AA398" s="118"/>
      <c r="AB398" s="118"/>
      <c r="AC398" s="118"/>
    </row>
    <row r="399" spans="2:29" s="67" customFormat="1" x14ac:dyDescent="0.25">
      <c r="B399" s="150" t="s">
        <v>670</v>
      </c>
      <c r="C399" s="134">
        <v>17860927079</v>
      </c>
      <c r="D399" s="134">
        <v>21227148824</v>
      </c>
      <c r="E399" s="134">
        <v>1435686378.3799999</v>
      </c>
      <c r="F399" s="134">
        <v>1427686378.3800001</v>
      </c>
      <c r="G399" s="134">
        <v>1427686378.7099998</v>
      </c>
      <c r="H399" s="134">
        <v>1636296761.3899999</v>
      </c>
      <c r="I399" s="134">
        <v>2106578086.6999998</v>
      </c>
      <c r="J399" s="134">
        <v>2260548530.54</v>
      </c>
      <c r="K399" s="134">
        <v>1479838974.3800001</v>
      </c>
      <c r="L399" s="134">
        <v>1493208530.54</v>
      </c>
      <c r="M399" s="134">
        <v>1479838974.3799999</v>
      </c>
      <c r="N399" s="134">
        <v>2260548530.0699997</v>
      </c>
      <c r="O399" s="134">
        <v>2169165797.1999998</v>
      </c>
      <c r="P399" s="134">
        <v>2050065497.9000001</v>
      </c>
      <c r="Q399" s="134">
        <f t="shared" si="6"/>
        <v>21227148818.57</v>
      </c>
      <c r="R399" s="140"/>
      <c r="S399" s="3"/>
      <c r="T399" s="140"/>
      <c r="U399" s="140"/>
      <c r="V399" s="140"/>
      <c r="W399" s="141"/>
      <c r="X399" s="141"/>
      <c r="Y399" s="141"/>
      <c r="Z399" s="141"/>
      <c r="AA399" s="141"/>
      <c r="AB399" s="141"/>
      <c r="AC399" s="141"/>
    </row>
    <row r="400" spans="2:29" x14ac:dyDescent="0.25">
      <c r="B400" s="151" t="s">
        <v>671</v>
      </c>
      <c r="C400" s="125">
        <v>17017830065</v>
      </c>
      <c r="D400" s="125">
        <v>18552510064</v>
      </c>
      <c r="E400" s="125">
        <v>1422806188.0599999</v>
      </c>
      <c r="F400" s="125">
        <v>1422900650.4400001</v>
      </c>
      <c r="G400" s="125">
        <v>1422954929.3399999</v>
      </c>
      <c r="H400" s="125">
        <v>1422929283.4099998</v>
      </c>
      <c r="I400" s="125">
        <v>1422975246.27</v>
      </c>
      <c r="J400" s="125">
        <v>2190085912.77</v>
      </c>
      <c r="K400" s="125">
        <v>1422911583.76</v>
      </c>
      <c r="L400" s="125">
        <v>1423054088.8399999</v>
      </c>
      <c r="M400" s="125">
        <v>1422067224.3199999</v>
      </c>
      <c r="N400" s="125">
        <v>2190237048.4099998</v>
      </c>
      <c r="O400" s="125">
        <v>1437677200.6899998</v>
      </c>
      <c r="P400" s="125">
        <v>1422774887.75</v>
      </c>
      <c r="Q400" s="125">
        <f t="shared" si="6"/>
        <v>18623374244.060001</v>
      </c>
      <c r="R400" s="3"/>
      <c r="S400" s="3"/>
      <c r="T400" s="3"/>
      <c r="U400" s="3"/>
      <c r="V400" s="3"/>
      <c r="W400" s="118"/>
      <c r="X400" s="118"/>
      <c r="Y400" s="118"/>
      <c r="Z400" s="118"/>
      <c r="AA400" s="118"/>
      <c r="AB400" s="118"/>
      <c r="AC400" s="118"/>
    </row>
    <row r="401" spans="2:29" x14ac:dyDescent="0.25">
      <c r="B401" s="151" t="s">
        <v>672</v>
      </c>
      <c r="C401" s="125">
        <v>843097014</v>
      </c>
      <c r="D401" s="125">
        <v>2674638760</v>
      </c>
      <c r="E401" s="125">
        <v>12880190.32</v>
      </c>
      <c r="F401" s="125">
        <v>4785727.9400000004</v>
      </c>
      <c r="G401" s="125">
        <v>4731449.37</v>
      </c>
      <c r="H401" s="125">
        <v>213367477.98000002</v>
      </c>
      <c r="I401" s="125">
        <v>683602840.42999995</v>
      </c>
      <c r="J401" s="125">
        <v>70462617.769999996</v>
      </c>
      <c r="K401" s="125">
        <v>56927390.620000005</v>
      </c>
      <c r="L401" s="125">
        <v>70154441.700000003</v>
      </c>
      <c r="M401" s="125">
        <v>57771750.060000002</v>
      </c>
      <c r="N401" s="125">
        <v>70311481.659999996</v>
      </c>
      <c r="O401" s="125">
        <v>731488596.50999999</v>
      </c>
      <c r="P401" s="125">
        <v>627290610.1500001</v>
      </c>
      <c r="Q401" s="125">
        <f t="shared" si="6"/>
        <v>2603774574.5100002</v>
      </c>
      <c r="R401" s="3"/>
      <c r="S401" s="3"/>
      <c r="T401" s="3"/>
      <c r="U401" s="3"/>
      <c r="V401" s="3"/>
      <c r="W401" s="118"/>
      <c r="X401" s="118"/>
      <c r="Y401" s="118"/>
      <c r="Z401" s="118"/>
      <c r="AA401" s="118"/>
      <c r="AB401" s="118"/>
      <c r="AC401" s="118"/>
    </row>
    <row r="402" spans="2:29" s="67" customFormat="1" x14ac:dyDescent="0.25">
      <c r="B402" s="149" t="s">
        <v>167</v>
      </c>
      <c r="C402" s="134">
        <v>14314026909</v>
      </c>
      <c r="D402" s="134">
        <v>15060930424.120001</v>
      </c>
      <c r="E402" s="134">
        <v>1138030755.5799999</v>
      </c>
      <c r="F402" s="134">
        <v>1140137475.5799999</v>
      </c>
      <c r="G402" s="134">
        <v>1134573758.5799999</v>
      </c>
      <c r="H402" s="134">
        <v>1153006798.5799999</v>
      </c>
      <c r="I402" s="134">
        <v>1140938877.0799999</v>
      </c>
      <c r="J402" s="134">
        <v>1146427286.3299999</v>
      </c>
      <c r="K402" s="134">
        <v>1140017437.1299999</v>
      </c>
      <c r="L402" s="134">
        <v>1177892122.8199999</v>
      </c>
      <c r="M402" s="134">
        <v>1272044815.3299999</v>
      </c>
      <c r="N402" s="134">
        <v>1177577188.46</v>
      </c>
      <c r="O402" s="134">
        <v>1882817208.46</v>
      </c>
      <c r="P402" s="134">
        <v>1531211860.7</v>
      </c>
      <c r="Q402" s="134">
        <f t="shared" si="6"/>
        <v>15034675584.630001</v>
      </c>
      <c r="R402" s="3"/>
      <c r="S402" s="3"/>
      <c r="T402" s="140"/>
      <c r="U402" s="140"/>
      <c r="V402" s="140"/>
      <c r="W402" s="141"/>
      <c r="X402" s="141"/>
      <c r="Y402" s="141"/>
      <c r="Z402" s="141"/>
      <c r="AA402" s="141"/>
      <c r="AB402" s="141"/>
      <c r="AC402" s="141"/>
    </row>
    <row r="403" spans="2:29" s="67" customFormat="1" x14ac:dyDescent="0.25">
      <c r="B403" s="150" t="s">
        <v>673</v>
      </c>
      <c r="C403" s="134">
        <v>14314026909</v>
      </c>
      <c r="D403" s="134">
        <v>15058290374.120001</v>
      </c>
      <c r="E403" s="134">
        <v>1138030755.5799999</v>
      </c>
      <c r="F403" s="134">
        <v>1140137475.5799999</v>
      </c>
      <c r="G403" s="134">
        <v>1134573758.5799999</v>
      </c>
      <c r="H403" s="134">
        <v>1153006798.5799999</v>
      </c>
      <c r="I403" s="134">
        <v>1140938877.0799999</v>
      </c>
      <c r="J403" s="134">
        <v>1146427286.3299999</v>
      </c>
      <c r="K403" s="134">
        <v>1137377388.0799999</v>
      </c>
      <c r="L403" s="134">
        <v>1177892122.8199999</v>
      </c>
      <c r="M403" s="134">
        <v>1272044815.3299999</v>
      </c>
      <c r="N403" s="134">
        <v>1177577188.46</v>
      </c>
      <c r="O403" s="134">
        <v>1882817208.46</v>
      </c>
      <c r="P403" s="134">
        <v>1531211860.7</v>
      </c>
      <c r="Q403" s="134">
        <f t="shared" si="6"/>
        <v>15032035535.579998</v>
      </c>
      <c r="S403" s="3"/>
      <c r="T403" s="140"/>
      <c r="U403" s="140"/>
      <c r="V403" s="140"/>
      <c r="W403" s="141"/>
      <c r="X403" s="141"/>
      <c r="Y403" s="141"/>
      <c r="Z403" s="141"/>
      <c r="AA403" s="141"/>
      <c r="AB403" s="141"/>
      <c r="AC403" s="141"/>
    </row>
    <row r="404" spans="2:29" x14ac:dyDescent="0.25">
      <c r="B404" s="151" t="s">
        <v>674</v>
      </c>
      <c r="C404" s="125">
        <v>14310667909</v>
      </c>
      <c r="D404" s="125">
        <v>14363322581.25</v>
      </c>
      <c r="E404" s="125">
        <v>1133030755.5799999</v>
      </c>
      <c r="F404" s="125">
        <v>1133052820.5799999</v>
      </c>
      <c r="G404" s="125">
        <v>1133043758.5799999</v>
      </c>
      <c r="H404" s="125">
        <v>1153006798.5799999</v>
      </c>
      <c r="I404" s="125">
        <v>1132723827.0799999</v>
      </c>
      <c r="J404" s="125">
        <v>1145190286.3299999</v>
      </c>
      <c r="K404" s="125">
        <v>1133977388.0799999</v>
      </c>
      <c r="L404" s="125">
        <v>1133043546.0799999</v>
      </c>
      <c r="M404" s="125">
        <v>1133346611.72</v>
      </c>
      <c r="N404" s="125">
        <v>1132967611.72</v>
      </c>
      <c r="O404" s="125">
        <v>1817768631.72</v>
      </c>
      <c r="P404" s="125">
        <v>1161651823.52</v>
      </c>
      <c r="Q404" s="125">
        <f t="shared" si="6"/>
        <v>14342803859.569998</v>
      </c>
      <c r="S404" s="3"/>
      <c r="T404" s="3"/>
      <c r="U404" s="3"/>
      <c r="V404" s="3"/>
      <c r="W404" s="118"/>
      <c r="X404" s="118"/>
      <c r="Y404" s="118"/>
      <c r="Z404" s="118"/>
      <c r="AA404" s="118"/>
      <c r="AB404" s="118"/>
      <c r="AC404" s="118"/>
    </row>
    <row r="405" spans="2:29" x14ac:dyDescent="0.25">
      <c r="B405" s="151" t="s">
        <v>675</v>
      </c>
      <c r="C405" s="125">
        <v>3359000</v>
      </c>
      <c r="D405" s="125">
        <v>694967792.87</v>
      </c>
      <c r="E405" s="125">
        <v>5000000</v>
      </c>
      <c r="F405" s="125">
        <v>7084655</v>
      </c>
      <c r="G405" s="125">
        <v>1530000</v>
      </c>
      <c r="H405" s="125">
        <v>0</v>
      </c>
      <c r="I405" s="125">
        <v>8215050</v>
      </c>
      <c r="J405" s="125">
        <v>1237000</v>
      </c>
      <c r="K405" s="125">
        <v>3400000</v>
      </c>
      <c r="L405" s="125">
        <v>44848576.740000002</v>
      </c>
      <c r="M405" s="125">
        <v>138698203.61000001</v>
      </c>
      <c r="N405" s="125">
        <v>44609576.739999995</v>
      </c>
      <c r="O405" s="125">
        <v>65048576.739999995</v>
      </c>
      <c r="P405" s="125">
        <v>369560037.18000001</v>
      </c>
      <c r="Q405" s="125">
        <f t="shared" si="6"/>
        <v>689231676.00999999</v>
      </c>
      <c r="S405" s="3"/>
      <c r="T405" s="3"/>
      <c r="U405" s="3"/>
      <c r="V405" s="3"/>
      <c r="W405" s="118"/>
      <c r="X405" s="118"/>
      <c r="Y405" s="118"/>
      <c r="Z405" s="118"/>
      <c r="AA405" s="118"/>
      <c r="AB405" s="118"/>
      <c r="AC405" s="118"/>
    </row>
    <row r="406" spans="2:29" x14ac:dyDescent="0.25">
      <c r="B406" s="150" t="s">
        <v>676</v>
      </c>
      <c r="C406" s="134">
        <v>0</v>
      </c>
      <c r="D406" s="134">
        <v>2640050</v>
      </c>
      <c r="E406" s="134"/>
      <c r="F406" s="134"/>
      <c r="G406" s="134"/>
      <c r="H406" s="134"/>
      <c r="I406" s="134"/>
      <c r="J406" s="134"/>
      <c r="K406" s="134">
        <v>2640049.0499999998</v>
      </c>
      <c r="L406" s="134">
        <v>0</v>
      </c>
      <c r="M406" s="134"/>
      <c r="N406" s="134"/>
      <c r="O406" s="134"/>
      <c r="P406" s="134"/>
      <c r="Q406" s="134">
        <f t="shared" si="6"/>
        <v>2640049.0499999998</v>
      </c>
      <c r="S406" s="3"/>
      <c r="T406" s="3"/>
      <c r="U406" s="3"/>
      <c r="V406" s="3"/>
      <c r="W406" s="118"/>
      <c r="X406" s="118"/>
      <c r="Y406" s="118"/>
      <c r="Z406" s="118"/>
      <c r="AA406" s="118"/>
      <c r="AB406" s="118"/>
      <c r="AC406" s="118"/>
    </row>
    <row r="407" spans="2:29" x14ac:dyDescent="0.25">
      <c r="B407" s="151" t="s">
        <v>677</v>
      </c>
      <c r="C407" s="125">
        <v>0</v>
      </c>
      <c r="D407" s="125">
        <v>2640050</v>
      </c>
      <c r="E407" s="125"/>
      <c r="F407" s="125"/>
      <c r="G407" s="125"/>
      <c r="H407" s="125"/>
      <c r="I407" s="125"/>
      <c r="J407" s="125"/>
      <c r="K407" s="125">
        <v>2640049.0499999998</v>
      </c>
      <c r="L407" s="125">
        <v>0</v>
      </c>
      <c r="M407" s="125"/>
      <c r="N407" s="125"/>
      <c r="O407" s="125"/>
      <c r="P407" s="125"/>
      <c r="Q407" s="125">
        <f t="shared" si="6"/>
        <v>2640049.0499999998</v>
      </c>
      <c r="S407" s="3"/>
      <c r="T407" s="3"/>
      <c r="U407" s="3"/>
      <c r="V407" s="3"/>
      <c r="W407" s="118"/>
      <c r="X407" s="118"/>
      <c r="Y407" s="118"/>
      <c r="Z407" s="118"/>
      <c r="AA407" s="118"/>
      <c r="AB407" s="118"/>
      <c r="AC407" s="118"/>
    </row>
    <row r="408" spans="2:29" s="67" customFormat="1" x14ac:dyDescent="0.25">
      <c r="B408" s="149" t="s">
        <v>168</v>
      </c>
      <c r="C408" s="134">
        <v>53770024184</v>
      </c>
      <c r="D408" s="134">
        <v>98848890535.689987</v>
      </c>
      <c r="E408" s="134">
        <v>4247263018.02</v>
      </c>
      <c r="F408" s="134">
        <v>5998917713.8400002</v>
      </c>
      <c r="G408" s="134">
        <v>5480410869.0700006</v>
      </c>
      <c r="H408" s="134">
        <v>8685932591.9499989</v>
      </c>
      <c r="I408" s="134">
        <v>5903235076.9300003</v>
      </c>
      <c r="J408" s="134">
        <v>6146098701.6199999</v>
      </c>
      <c r="K408" s="134">
        <v>6208995577.3000002</v>
      </c>
      <c r="L408" s="134">
        <v>8132052823.3800001</v>
      </c>
      <c r="M408" s="134">
        <v>3523279708.1800003</v>
      </c>
      <c r="N408" s="134">
        <v>9048586232.5600014</v>
      </c>
      <c r="O408" s="134">
        <v>17872895593.980003</v>
      </c>
      <c r="P408" s="134">
        <v>17599148278.869999</v>
      </c>
      <c r="Q408" s="134">
        <f t="shared" si="6"/>
        <v>98846816185.699997</v>
      </c>
      <c r="R408" s="3"/>
      <c r="S408" s="3"/>
      <c r="T408" s="140"/>
      <c r="U408" s="140"/>
      <c r="V408" s="140"/>
      <c r="W408" s="141"/>
      <c r="X408" s="141"/>
      <c r="Y408" s="141"/>
      <c r="Z408" s="141"/>
      <c r="AA408" s="141"/>
      <c r="AB408" s="141"/>
      <c r="AC408" s="141"/>
    </row>
    <row r="409" spans="2:29" s="67" customFormat="1" x14ac:dyDescent="0.25">
      <c r="B409" s="150" t="s">
        <v>678</v>
      </c>
      <c r="C409" s="134">
        <v>53770024184</v>
      </c>
      <c r="D409" s="134">
        <v>98848890535.689987</v>
      </c>
      <c r="E409" s="134">
        <v>4247263018.02</v>
      </c>
      <c r="F409" s="134">
        <v>5998917713.8400002</v>
      </c>
      <c r="G409" s="134">
        <v>5480410869.0700006</v>
      </c>
      <c r="H409" s="134">
        <v>8685932591.9499989</v>
      </c>
      <c r="I409" s="134">
        <v>5903235076.9300003</v>
      </c>
      <c r="J409" s="134">
        <v>6146098701.6199999</v>
      </c>
      <c r="K409" s="134">
        <v>6208995577.3000002</v>
      </c>
      <c r="L409" s="134">
        <v>8132052823.3800001</v>
      </c>
      <c r="M409" s="134">
        <v>3523279708.1800003</v>
      </c>
      <c r="N409" s="134">
        <v>9048586232.5600014</v>
      </c>
      <c r="O409" s="134">
        <v>17872895593.980003</v>
      </c>
      <c r="P409" s="134">
        <v>17599148278.869999</v>
      </c>
      <c r="Q409" s="134">
        <f t="shared" si="6"/>
        <v>98846816185.699997</v>
      </c>
      <c r="S409" s="3"/>
      <c r="T409" s="140"/>
      <c r="U409" s="140"/>
      <c r="V409" s="140"/>
      <c r="W409" s="141"/>
      <c r="X409" s="141"/>
      <c r="Y409" s="141"/>
      <c r="Z409" s="141"/>
      <c r="AA409" s="141"/>
      <c r="AB409" s="141"/>
      <c r="AC409" s="141"/>
    </row>
    <row r="410" spans="2:29" x14ac:dyDescent="0.25">
      <c r="B410" s="151" t="s">
        <v>679</v>
      </c>
      <c r="C410" s="125">
        <v>3635650343</v>
      </c>
      <c r="D410" s="125">
        <v>4003130325.6399999</v>
      </c>
      <c r="E410" s="125">
        <v>264272123.09</v>
      </c>
      <c r="F410" s="125">
        <v>287718092.44999999</v>
      </c>
      <c r="G410" s="125">
        <v>313735092.38999999</v>
      </c>
      <c r="H410" s="125">
        <v>273156312.83999997</v>
      </c>
      <c r="I410" s="125">
        <v>282944623.22999996</v>
      </c>
      <c r="J410" s="125">
        <v>722031208.36000001</v>
      </c>
      <c r="K410" s="125">
        <v>296118763.06</v>
      </c>
      <c r="L410" s="125">
        <v>592610043.13999999</v>
      </c>
      <c r="M410" s="125">
        <v>271187757.24000001</v>
      </c>
      <c r="N410" s="125">
        <v>214920673.28999999</v>
      </c>
      <c r="O410" s="125">
        <v>482032527.64999998</v>
      </c>
      <c r="P410" s="125">
        <v>228800255.10999998</v>
      </c>
      <c r="Q410" s="125">
        <f t="shared" si="6"/>
        <v>4229527471.8500004</v>
      </c>
      <c r="S410" s="3"/>
      <c r="T410" s="3"/>
      <c r="U410" s="3"/>
      <c r="V410" s="3"/>
      <c r="W410" s="118"/>
      <c r="X410" s="118"/>
      <c r="Y410" s="118"/>
      <c r="Z410" s="118"/>
      <c r="AA410" s="118"/>
      <c r="AB410" s="118"/>
      <c r="AC410" s="118"/>
    </row>
    <row r="411" spans="2:29" x14ac:dyDescent="0.25">
      <c r="B411" s="151" t="s">
        <v>680</v>
      </c>
      <c r="C411" s="125">
        <v>46623952639</v>
      </c>
      <c r="D411" s="125">
        <v>90992458589.049988</v>
      </c>
      <c r="E411" s="125">
        <v>3739279528.4299998</v>
      </c>
      <c r="F411" s="125">
        <v>5370851123.5500002</v>
      </c>
      <c r="G411" s="125">
        <v>4913111492.6800003</v>
      </c>
      <c r="H411" s="125">
        <v>8083291033.2699995</v>
      </c>
      <c r="I411" s="125">
        <v>5328765688.7800007</v>
      </c>
      <c r="J411" s="125">
        <v>5132542728.3400002</v>
      </c>
      <c r="K411" s="125">
        <v>5621352049.3199997</v>
      </c>
      <c r="L411" s="125">
        <v>7247918015.3199997</v>
      </c>
      <c r="M411" s="125">
        <v>2971648321.9400001</v>
      </c>
      <c r="N411" s="125">
        <v>8605482504.4300003</v>
      </c>
      <c r="O411" s="125">
        <v>17021683486.080002</v>
      </c>
      <c r="P411" s="125">
        <v>16728061122.669998</v>
      </c>
      <c r="Q411" s="125">
        <f t="shared" si="6"/>
        <v>90763987094.809998</v>
      </c>
      <c r="R411" s="3"/>
      <c r="S411" s="3"/>
      <c r="T411" s="3"/>
      <c r="U411" s="3"/>
      <c r="V411" s="3"/>
      <c r="W411" s="118"/>
      <c r="X411" s="118"/>
      <c r="Y411" s="118"/>
      <c r="Z411" s="118"/>
      <c r="AA411" s="118"/>
      <c r="AB411" s="118"/>
      <c r="AC411" s="118"/>
    </row>
    <row r="412" spans="2:29" x14ac:dyDescent="0.25">
      <c r="B412" s="151" t="s">
        <v>681</v>
      </c>
      <c r="C412" s="125">
        <v>12124023</v>
      </c>
      <c r="D412" s="125">
        <v>1010335</v>
      </c>
      <c r="E412" s="125">
        <v>1010335</v>
      </c>
      <c r="F412" s="125">
        <v>0</v>
      </c>
      <c r="G412" s="125"/>
      <c r="H412" s="125"/>
      <c r="I412" s="125"/>
      <c r="J412" s="125"/>
      <c r="K412" s="125"/>
      <c r="L412" s="125"/>
      <c r="M412" s="125"/>
      <c r="N412" s="125"/>
      <c r="O412" s="125"/>
      <c r="P412" s="125"/>
      <c r="Q412" s="125">
        <f t="shared" si="6"/>
        <v>1010335</v>
      </c>
      <c r="R412" s="3"/>
      <c r="S412" s="3"/>
      <c r="T412" s="3"/>
      <c r="U412" s="3"/>
      <c r="V412" s="3"/>
      <c r="W412" s="118"/>
      <c r="X412" s="118"/>
      <c r="Y412" s="118"/>
      <c r="Z412" s="118"/>
      <c r="AA412" s="118"/>
      <c r="AB412" s="118"/>
      <c r="AC412" s="118"/>
    </row>
    <row r="413" spans="2:29" x14ac:dyDescent="0.25">
      <c r="B413" s="151" t="s">
        <v>931</v>
      </c>
      <c r="C413" s="125">
        <v>3498297179</v>
      </c>
      <c r="D413" s="125">
        <v>3455131184</v>
      </c>
      <c r="E413" s="125">
        <v>242701031.5</v>
      </c>
      <c r="F413" s="125">
        <v>340348497.83999997</v>
      </c>
      <c r="G413" s="125">
        <v>253564284</v>
      </c>
      <c r="H413" s="125">
        <v>329485245.83999997</v>
      </c>
      <c r="I413" s="125">
        <v>291524764.92000002</v>
      </c>
      <c r="J413" s="125">
        <v>291524764.92000002</v>
      </c>
      <c r="K413" s="125">
        <v>291524764.92000002</v>
      </c>
      <c r="L413" s="125">
        <v>291524764.92000002</v>
      </c>
      <c r="M413" s="125">
        <v>280443629</v>
      </c>
      <c r="N413" s="125">
        <v>228183054.84</v>
      </c>
      <c r="O413" s="125">
        <v>369179580.25</v>
      </c>
      <c r="P413" s="125">
        <v>245126799.09</v>
      </c>
      <c r="Q413" s="125">
        <f t="shared" si="6"/>
        <v>3455131182.0400004</v>
      </c>
      <c r="R413" s="3"/>
      <c r="S413" s="3"/>
      <c r="T413" s="3"/>
      <c r="U413" s="3"/>
      <c r="V413" s="3"/>
      <c r="W413" s="118"/>
      <c r="X413" s="118"/>
      <c r="Y413" s="118"/>
      <c r="Z413" s="118"/>
      <c r="AA413" s="118"/>
      <c r="AB413" s="118"/>
      <c r="AC413" s="118"/>
    </row>
    <row r="414" spans="2:29" x14ac:dyDescent="0.25">
      <c r="B414" s="151" t="s">
        <v>932</v>
      </c>
      <c r="C414" s="125">
        <v>0</v>
      </c>
      <c r="D414" s="125">
        <v>397160102</v>
      </c>
      <c r="E414" s="125"/>
      <c r="F414" s="125"/>
      <c r="G414" s="125"/>
      <c r="H414" s="125"/>
      <c r="I414" s="125"/>
      <c r="J414" s="125"/>
      <c r="K414" s="125"/>
      <c r="L414" s="125"/>
      <c r="M414" s="125"/>
      <c r="N414" s="125"/>
      <c r="O414" s="125"/>
      <c r="P414" s="125">
        <v>397160102</v>
      </c>
      <c r="Q414" s="125"/>
      <c r="R414" s="3"/>
      <c r="S414" s="3"/>
      <c r="T414" s="3"/>
      <c r="U414" s="3"/>
      <c r="V414" s="3"/>
      <c r="W414" s="118"/>
      <c r="X414" s="118"/>
      <c r="Y414" s="118"/>
      <c r="Z414" s="118"/>
      <c r="AA414" s="118"/>
      <c r="AB414" s="118"/>
      <c r="AC414" s="118"/>
    </row>
    <row r="415" spans="2:29" s="67" customFormat="1" x14ac:dyDescent="0.25">
      <c r="B415" s="149" t="s">
        <v>169</v>
      </c>
      <c r="C415" s="134">
        <v>25211809301</v>
      </c>
      <c r="D415" s="134">
        <v>24464495179</v>
      </c>
      <c r="E415" s="134">
        <v>46125809.160000004</v>
      </c>
      <c r="F415" s="134">
        <v>176423812.51999998</v>
      </c>
      <c r="G415" s="134">
        <v>8056584883.8900003</v>
      </c>
      <c r="H415" s="134">
        <v>57996582.600000001</v>
      </c>
      <c r="I415" s="134">
        <v>183615410.93000001</v>
      </c>
      <c r="J415" s="134">
        <v>4047461934.2600002</v>
      </c>
      <c r="K415" s="134">
        <v>4147461149.2199998</v>
      </c>
      <c r="L415" s="134">
        <v>58583181.040000007</v>
      </c>
      <c r="M415" s="134">
        <v>4047461419.04</v>
      </c>
      <c r="N415" s="134">
        <v>208583181.04000002</v>
      </c>
      <c r="O415" s="134">
        <v>3284367229.6100001</v>
      </c>
      <c r="P415" s="134">
        <v>149830580.35000002</v>
      </c>
      <c r="Q415" s="134">
        <f t="shared" si="6"/>
        <v>24464495173.66</v>
      </c>
      <c r="R415" s="3"/>
      <c r="S415" s="3"/>
      <c r="T415" s="140"/>
      <c r="U415" s="140"/>
      <c r="V415" s="140"/>
      <c r="W415" s="141"/>
      <c r="X415" s="141"/>
      <c r="Y415" s="141"/>
      <c r="Z415" s="141"/>
      <c r="AA415" s="141"/>
      <c r="AB415" s="141"/>
      <c r="AC415" s="141"/>
    </row>
    <row r="416" spans="2:29" s="67" customFormat="1" x14ac:dyDescent="0.25">
      <c r="B416" s="150" t="s">
        <v>684</v>
      </c>
      <c r="C416" s="134">
        <v>698579879</v>
      </c>
      <c r="D416" s="134">
        <v>698579880</v>
      </c>
      <c r="E416" s="134">
        <v>42221278.520000003</v>
      </c>
      <c r="F416" s="134">
        <v>47519281.879999995</v>
      </c>
      <c r="G416" s="134">
        <v>74923877.25</v>
      </c>
      <c r="H416" s="134">
        <v>54092051.960000001</v>
      </c>
      <c r="I416" s="134">
        <v>54710880.289999999</v>
      </c>
      <c r="J416" s="134">
        <v>54679165.620000005</v>
      </c>
      <c r="K416" s="134">
        <v>54678380.579999998</v>
      </c>
      <c r="L416" s="134">
        <v>54678650.400000006</v>
      </c>
      <c r="M416" s="134">
        <v>54678650.400000006</v>
      </c>
      <c r="N416" s="134">
        <v>54678650.400000006</v>
      </c>
      <c r="O416" s="134">
        <v>96959931.649999991</v>
      </c>
      <c r="P416" s="134">
        <v>54759579.390000001</v>
      </c>
      <c r="Q416" s="134">
        <f t="shared" si="6"/>
        <v>698580378.33999991</v>
      </c>
      <c r="S416" s="3"/>
      <c r="T416" s="140"/>
      <c r="U416" s="140"/>
      <c r="V416" s="140"/>
      <c r="W416" s="141"/>
      <c r="X416" s="141"/>
      <c r="Y416" s="141"/>
      <c r="Z416" s="141"/>
      <c r="AA416" s="141"/>
      <c r="AB416" s="141"/>
      <c r="AC416" s="141"/>
    </row>
    <row r="417" spans="2:29" x14ac:dyDescent="0.25">
      <c r="B417" s="151" t="s">
        <v>685</v>
      </c>
      <c r="C417" s="125">
        <v>571066545</v>
      </c>
      <c r="D417" s="125">
        <v>571066545</v>
      </c>
      <c r="E417" s="125">
        <v>41384347.980000004</v>
      </c>
      <c r="F417" s="125">
        <v>29995152.539999999</v>
      </c>
      <c r="G417" s="125">
        <v>65331348.589999996</v>
      </c>
      <c r="H417" s="125">
        <v>44914755.210000001</v>
      </c>
      <c r="I417" s="125">
        <v>45533583.960000001</v>
      </c>
      <c r="J417" s="125">
        <v>45501868.950000003</v>
      </c>
      <c r="K417" s="125">
        <v>45501084.25</v>
      </c>
      <c r="L417" s="125">
        <v>45501353.730000004</v>
      </c>
      <c r="M417" s="125">
        <v>45501353.730000004</v>
      </c>
      <c r="N417" s="125">
        <v>45501353.730000004</v>
      </c>
      <c r="O417" s="125">
        <v>87997866.979999989</v>
      </c>
      <c r="P417" s="125">
        <v>45763127.700000003</v>
      </c>
      <c r="Q417" s="125">
        <f>E417+F417+G417+H417+I417+J417+K417+L417+M417+O417+N417+P417</f>
        <v>588427197.35000014</v>
      </c>
      <c r="R417" s="3"/>
      <c r="S417" s="3"/>
      <c r="T417" s="3"/>
      <c r="U417" s="3"/>
      <c r="V417" s="3"/>
      <c r="W417" s="118"/>
      <c r="X417" s="118"/>
      <c r="Y417" s="118"/>
      <c r="Z417" s="118"/>
      <c r="AA417" s="118"/>
      <c r="AB417" s="118"/>
      <c r="AC417" s="118"/>
    </row>
    <row r="418" spans="2:29" x14ac:dyDescent="0.25">
      <c r="B418" s="151" t="s">
        <v>686</v>
      </c>
      <c r="C418" s="125">
        <v>127513334</v>
      </c>
      <c r="D418" s="125">
        <v>127513335</v>
      </c>
      <c r="E418" s="125">
        <v>836930.54</v>
      </c>
      <c r="F418" s="125">
        <v>17524129.34</v>
      </c>
      <c r="G418" s="125">
        <v>9592528.6600000001</v>
      </c>
      <c r="H418" s="125">
        <v>9177296.75</v>
      </c>
      <c r="I418" s="125">
        <v>9177296.3300000001</v>
      </c>
      <c r="J418" s="125">
        <v>9177296.6699999999</v>
      </c>
      <c r="K418" s="125">
        <v>9177296.3300000001</v>
      </c>
      <c r="L418" s="125">
        <v>9177296.6699999999</v>
      </c>
      <c r="M418" s="125">
        <v>9177296.6699999999</v>
      </c>
      <c r="N418" s="125">
        <v>9177296.6699999999</v>
      </c>
      <c r="O418" s="125">
        <v>8962064.6699999999</v>
      </c>
      <c r="P418" s="125">
        <v>8996451.6899999995</v>
      </c>
      <c r="Q418" s="125">
        <f t="shared" si="6"/>
        <v>110153180.98999999</v>
      </c>
      <c r="R418" s="3"/>
      <c r="S418" s="3"/>
      <c r="T418" s="3"/>
      <c r="U418" s="3"/>
      <c r="V418" s="3"/>
      <c r="W418" s="118"/>
      <c r="X418" s="118"/>
      <c r="Y418" s="118"/>
      <c r="Z418" s="118"/>
      <c r="AA418" s="118"/>
      <c r="AB418" s="118"/>
      <c r="AC418" s="118"/>
    </row>
    <row r="419" spans="2:29" s="67" customFormat="1" x14ac:dyDescent="0.25">
      <c r="B419" s="150" t="s">
        <v>687</v>
      </c>
      <c r="C419" s="134">
        <v>24513229422</v>
      </c>
      <c r="D419" s="134">
        <v>23765915299</v>
      </c>
      <c r="E419" s="134">
        <v>3904530.64</v>
      </c>
      <c r="F419" s="134">
        <v>128904530.64</v>
      </c>
      <c r="G419" s="134">
        <v>7981661006.6400003</v>
      </c>
      <c r="H419" s="134">
        <v>3904530.64</v>
      </c>
      <c r="I419" s="134">
        <v>128904530.64</v>
      </c>
      <c r="J419" s="134">
        <v>3992782768.6399999</v>
      </c>
      <c r="K419" s="134">
        <v>4092782768.6399999</v>
      </c>
      <c r="L419" s="134">
        <v>3904530.64</v>
      </c>
      <c r="M419" s="134">
        <v>3992782768.6399999</v>
      </c>
      <c r="N419" s="134">
        <v>153904530.63999999</v>
      </c>
      <c r="O419" s="134">
        <v>3187407297.96</v>
      </c>
      <c r="P419" s="134">
        <v>95071000.960000008</v>
      </c>
      <c r="Q419" s="134">
        <f t="shared" si="6"/>
        <v>23765914795.319996</v>
      </c>
      <c r="R419" s="140"/>
      <c r="S419" s="3"/>
      <c r="T419" s="140"/>
      <c r="U419" s="140"/>
      <c r="V419" s="140"/>
      <c r="W419" s="141"/>
      <c r="X419" s="141"/>
      <c r="Y419" s="141"/>
      <c r="Z419" s="141"/>
      <c r="AA419" s="141"/>
      <c r="AB419" s="141"/>
      <c r="AC419" s="141"/>
    </row>
    <row r="420" spans="2:29" x14ac:dyDescent="0.25">
      <c r="B420" s="151" t="s">
        <v>688</v>
      </c>
      <c r="C420" s="125">
        <v>50758895</v>
      </c>
      <c r="D420" s="125">
        <v>63315869</v>
      </c>
      <c r="E420" s="125">
        <v>3904530.64</v>
      </c>
      <c r="F420" s="125">
        <v>3904530.64</v>
      </c>
      <c r="G420" s="125">
        <v>3904530.64</v>
      </c>
      <c r="H420" s="125">
        <v>3904530.64</v>
      </c>
      <c r="I420" s="125">
        <v>3904530.64</v>
      </c>
      <c r="J420" s="125">
        <v>3904530.64</v>
      </c>
      <c r="K420" s="125">
        <v>3904530.64</v>
      </c>
      <c r="L420" s="125">
        <v>3904530.64</v>
      </c>
      <c r="M420" s="125">
        <v>3904530.64</v>
      </c>
      <c r="N420" s="125">
        <v>3904530.64</v>
      </c>
      <c r="O420" s="125">
        <v>7809057.96</v>
      </c>
      <c r="P420" s="125">
        <v>16461500.949999999</v>
      </c>
      <c r="Q420" s="125">
        <f t="shared" si="6"/>
        <v>63315865.310000002</v>
      </c>
      <c r="R420" s="3"/>
      <c r="S420" s="3"/>
      <c r="T420" s="3"/>
      <c r="U420" s="3"/>
      <c r="V420" s="3"/>
      <c r="W420" s="118"/>
      <c r="X420" s="118"/>
      <c r="Y420" s="118"/>
      <c r="Z420" s="118"/>
      <c r="AA420" s="118"/>
      <c r="AB420" s="118"/>
      <c r="AC420" s="118"/>
    </row>
    <row r="421" spans="2:29" x14ac:dyDescent="0.25">
      <c r="B421" s="151" t="s">
        <v>689</v>
      </c>
      <c r="C421" s="125">
        <v>529201097</v>
      </c>
      <c r="D421" s="125">
        <v>578610000</v>
      </c>
      <c r="E421" s="143">
        <v>0</v>
      </c>
      <c r="F421" s="143">
        <v>125000000</v>
      </c>
      <c r="G421" s="143"/>
      <c r="H421" s="143">
        <v>0</v>
      </c>
      <c r="I421" s="143">
        <v>125000000</v>
      </c>
      <c r="J421" s="143"/>
      <c r="K421" s="143">
        <v>100000000</v>
      </c>
      <c r="L421" s="143">
        <v>0</v>
      </c>
      <c r="M421" s="143">
        <v>0</v>
      </c>
      <c r="N421" s="143">
        <v>150000000</v>
      </c>
      <c r="O421" s="143"/>
      <c r="P421" s="125">
        <v>78609500.010000005</v>
      </c>
      <c r="Q421" s="143">
        <f t="shared" si="6"/>
        <v>578609500.00999999</v>
      </c>
      <c r="R421" s="3"/>
      <c r="S421" s="3"/>
      <c r="T421" s="3"/>
      <c r="U421" s="3"/>
      <c r="V421" s="3"/>
      <c r="W421" s="118"/>
      <c r="X421" s="118"/>
      <c r="Y421" s="118"/>
      <c r="Z421" s="118"/>
      <c r="AA421" s="118"/>
      <c r="AB421" s="118"/>
      <c r="AC421" s="118"/>
    </row>
    <row r="422" spans="2:29" x14ac:dyDescent="0.25">
      <c r="B422" s="151" t="s">
        <v>933</v>
      </c>
      <c r="C422" s="125">
        <v>23933269430</v>
      </c>
      <c r="D422" s="125">
        <v>23123989430</v>
      </c>
      <c r="E422" s="143">
        <v>0</v>
      </c>
      <c r="F422" s="143"/>
      <c r="G422" s="143">
        <v>7977756476</v>
      </c>
      <c r="H422" s="143">
        <v>0</v>
      </c>
      <c r="I422" s="143">
        <v>0</v>
      </c>
      <c r="J422" s="143">
        <v>3988878238</v>
      </c>
      <c r="K422" s="143">
        <v>3988878238</v>
      </c>
      <c r="L422" s="143">
        <v>0</v>
      </c>
      <c r="M422" s="143">
        <v>3988878238</v>
      </c>
      <c r="N422" s="143">
        <v>0</v>
      </c>
      <c r="O422" s="143">
        <v>3179598240</v>
      </c>
      <c r="P422" s="125">
        <v>0</v>
      </c>
      <c r="Q422" s="143">
        <f t="shared" si="6"/>
        <v>23123989430</v>
      </c>
      <c r="R422" s="3"/>
      <c r="S422" s="3"/>
      <c r="T422" s="3"/>
      <c r="U422" s="3"/>
      <c r="V422" s="3"/>
      <c r="W422" s="118"/>
      <c r="X422" s="118"/>
      <c r="Y422" s="118"/>
      <c r="Z422" s="118"/>
      <c r="AA422" s="118"/>
      <c r="AB422" s="118"/>
      <c r="AC422" s="118"/>
    </row>
    <row r="423" spans="2:29" x14ac:dyDescent="0.25">
      <c r="B423" s="82" t="s">
        <v>170</v>
      </c>
      <c r="C423" s="134">
        <v>0</v>
      </c>
      <c r="D423" s="134">
        <v>40703071066.020004</v>
      </c>
      <c r="E423" s="134"/>
      <c r="F423" s="134">
        <v>54819800</v>
      </c>
      <c r="G423" s="134">
        <v>109237734.94</v>
      </c>
      <c r="H423" s="134">
        <v>240423645.03999999</v>
      </c>
      <c r="I423" s="134">
        <v>322499003.01999998</v>
      </c>
      <c r="J423" s="134">
        <v>178549558.69999999</v>
      </c>
      <c r="K423" s="134">
        <v>146628387.88999999</v>
      </c>
      <c r="L423" s="134">
        <v>17438172.350000001</v>
      </c>
      <c r="M423" s="134">
        <v>7618160.9900000002</v>
      </c>
      <c r="N423" s="134">
        <v>1767009724</v>
      </c>
      <c r="O423" s="134">
        <v>36825537897.919998</v>
      </c>
      <c r="P423" s="134">
        <v>1028100858.2399998</v>
      </c>
      <c r="Q423" s="134">
        <f t="shared" si="6"/>
        <v>40697862943.089996</v>
      </c>
      <c r="R423" s="3"/>
      <c r="S423" s="3"/>
      <c r="T423" s="3"/>
      <c r="U423" s="3"/>
      <c r="V423" s="3"/>
      <c r="W423" s="118"/>
      <c r="X423" s="118"/>
      <c r="Y423" s="118"/>
      <c r="Z423" s="118"/>
      <c r="AA423" s="118"/>
      <c r="AB423" s="118"/>
      <c r="AC423" s="118"/>
    </row>
    <row r="424" spans="2:29" x14ac:dyDescent="0.25">
      <c r="B424" s="183" t="s">
        <v>690</v>
      </c>
      <c r="C424" s="134">
        <v>0</v>
      </c>
      <c r="D424" s="134">
        <v>40703071066.020004</v>
      </c>
      <c r="E424" s="134"/>
      <c r="F424" s="134">
        <v>54819800</v>
      </c>
      <c r="G424" s="134">
        <v>109237734.94</v>
      </c>
      <c r="H424" s="134">
        <v>240423645.03999999</v>
      </c>
      <c r="I424" s="134">
        <v>322499003.01999998</v>
      </c>
      <c r="J424" s="134">
        <v>178549558.69999999</v>
      </c>
      <c r="K424" s="134">
        <v>146628387.88999999</v>
      </c>
      <c r="L424" s="134">
        <v>17438172.350000001</v>
      </c>
      <c r="M424" s="134">
        <v>7618160.9900000002</v>
      </c>
      <c r="N424" s="134">
        <v>1767009724</v>
      </c>
      <c r="O424" s="134">
        <v>36825537897.919998</v>
      </c>
      <c r="P424" s="134">
        <v>1028100858.2399998</v>
      </c>
      <c r="Q424" s="134">
        <f t="shared" si="6"/>
        <v>40697862943.089996</v>
      </c>
      <c r="R424" s="3"/>
      <c r="S424" s="3"/>
      <c r="T424" s="3"/>
      <c r="U424" s="3"/>
      <c r="V424" s="3"/>
      <c r="W424" s="118"/>
      <c r="X424" s="118"/>
      <c r="Y424" s="118"/>
      <c r="Z424" s="118"/>
      <c r="AA424" s="118"/>
      <c r="AB424" s="118"/>
      <c r="AC424" s="118"/>
    </row>
    <row r="425" spans="2:29" x14ac:dyDescent="0.25">
      <c r="B425" s="81" t="s">
        <v>691</v>
      </c>
      <c r="C425" s="125">
        <v>0</v>
      </c>
      <c r="D425" s="125">
        <v>40703071066.020004</v>
      </c>
      <c r="E425" s="125"/>
      <c r="F425" s="125">
        <v>54819800</v>
      </c>
      <c r="G425" s="125">
        <v>109237734.94</v>
      </c>
      <c r="H425" s="125">
        <v>240423645.03999999</v>
      </c>
      <c r="I425" s="125">
        <v>322499003.01999998</v>
      </c>
      <c r="J425" s="125">
        <v>178549558.69999999</v>
      </c>
      <c r="K425" s="125">
        <v>146628387.88999999</v>
      </c>
      <c r="L425" s="125">
        <v>17438172.350000001</v>
      </c>
      <c r="M425" s="125">
        <v>7618160.9900000002</v>
      </c>
      <c r="N425" s="125">
        <v>1767009724</v>
      </c>
      <c r="O425" s="125">
        <v>36825537897.919998</v>
      </c>
      <c r="P425" s="125">
        <v>1028100858.2399998</v>
      </c>
      <c r="Q425" s="125">
        <f t="shared" si="6"/>
        <v>40697862943.089996</v>
      </c>
      <c r="R425" s="3"/>
      <c r="S425" s="3"/>
      <c r="T425" s="3"/>
      <c r="U425" s="3"/>
      <c r="V425" s="3"/>
      <c r="W425" s="118"/>
      <c r="X425" s="118"/>
      <c r="Y425" s="118"/>
      <c r="Z425" s="118"/>
      <c r="AA425" s="118"/>
      <c r="AB425" s="118"/>
      <c r="AC425" s="118"/>
    </row>
    <row r="426" spans="2:29" s="67" customFormat="1" x14ac:dyDescent="0.25">
      <c r="B426" s="149" t="s">
        <v>171</v>
      </c>
      <c r="C426" s="134">
        <v>777411014</v>
      </c>
      <c r="D426" s="134">
        <v>753974308.08000004</v>
      </c>
      <c r="E426" s="134">
        <v>12436455.810000001</v>
      </c>
      <c r="F426" s="134">
        <v>31797047.480000004</v>
      </c>
      <c r="G426" s="134">
        <v>163558927.93000001</v>
      </c>
      <c r="H426" s="134">
        <v>150771443.63999999</v>
      </c>
      <c r="I426" s="134">
        <v>23218000.650000002</v>
      </c>
      <c r="J426" s="134">
        <v>18077972.440000001</v>
      </c>
      <c r="K426" s="134">
        <v>38258280.690000005</v>
      </c>
      <c r="L426" s="134">
        <v>7532909.9899999993</v>
      </c>
      <c r="M426" s="134">
        <v>33884539.930000007</v>
      </c>
      <c r="N426" s="134">
        <v>48241465.74000001</v>
      </c>
      <c r="O426" s="134">
        <v>122106569.08000001</v>
      </c>
      <c r="P426" s="134">
        <v>102082787.48999999</v>
      </c>
      <c r="Q426" s="134">
        <f t="shared" si="6"/>
        <v>751966400.87</v>
      </c>
      <c r="R426" s="140"/>
      <c r="S426" s="3"/>
      <c r="T426" s="140"/>
      <c r="U426" s="140"/>
      <c r="V426" s="140"/>
      <c r="W426" s="141"/>
      <c r="X426" s="141"/>
      <c r="Y426" s="141"/>
      <c r="Z426" s="141"/>
      <c r="AA426" s="141"/>
      <c r="AB426" s="141"/>
      <c r="AC426" s="141"/>
    </row>
    <row r="427" spans="2:29" s="67" customFormat="1" x14ac:dyDescent="0.25">
      <c r="B427" s="150" t="s">
        <v>694</v>
      </c>
      <c r="C427" s="134">
        <v>768976841</v>
      </c>
      <c r="D427" s="134">
        <v>751705848.48000002</v>
      </c>
      <c r="E427" s="134">
        <v>12436455.810000001</v>
      </c>
      <c r="F427" s="134">
        <v>31797047.480000004</v>
      </c>
      <c r="G427" s="134">
        <v>163558927.93000001</v>
      </c>
      <c r="H427" s="134">
        <v>150771443.63999999</v>
      </c>
      <c r="I427" s="134">
        <v>22763740.420000002</v>
      </c>
      <c r="J427" s="134">
        <v>16967846.460000001</v>
      </c>
      <c r="K427" s="134">
        <v>38258280.690000005</v>
      </c>
      <c r="L427" s="134">
        <v>7532909.9899999993</v>
      </c>
      <c r="M427" s="134">
        <v>33884539.930000007</v>
      </c>
      <c r="N427" s="134">
        <v>48241465.74000001</v>
      </c>
      <c r="O427" s="134">
        <v>122106569.08000001</v>
      </c>
      <c r="P427" s="134">
        <v>102082787.48999999</v>
      </c>
      <c r="Q427" s="134">
        <f t="shared" si="6"/>
        <v>750402014.66000009</v>
      </c>
      <c r="S427" s="3"/>
      <c r="T427" s="140"/>
      <c r="U427" s="140"/>
      <c r="V427" s="140"/>
      <c r="W427" s="141"/>
      <c r="X427" s="141"/>
      <c r="Y427" s="141"/>
      <c r="Z427" s="141"/>
      <c r="AA427" s="141"/>
      <c r="AB427" s="141"/>
      <c r="AC427" s="141"/>
    </row>
    <row r="428" spans="2:29" x14ac:dyDescent="0.25">
      <c r="B428" s="151" t="s">
        <v>695</v>
      </c>
      <c r="C428" s="125">
        <v>768976841</v>
      </c>
      <c r="D428" s="125">
        <v>751705848.48000002</v>
      </c>
      <c r="E428" s="125">
        <v>12436455.810000001</v>
      </c>
      <c r="F428" s="125">
        <v>31797047.480000004</v>
      </c>
      <c r="G428" s="125">
        <v>163558927.93000001</v>
      </c>
      <c r="H428" s="125">
        <v>150771443.63999999</v>
      </c>
      <c r="I428" s="125">
        <v>22763740.420000002</v>
      </c>
      <c r="J428" s="125">
        <v>16967846.460000001</v>
      </c>
      <c r="K428" s="125">
        <v>38258280.690000005</v>
      </c>
      <c r="L428" s="125">
        <v>7532909.9899999993</v>
      </c>
      <c r="M428" s="125">
        <v>33884539.930000007</v>
      </c>
      <c r="N428" s="125">
        <v>48241465.74000001</v>
      </c>
      <c r="O428" s="125">
        <v>122106569.08000001</v>
      </c>
      <c r="P428" s="125">
        <v>102082787.48999999</v>
      </c>
      <c r="Q428" s="125">
        <f t="shared" si="6"/>
        <v>750402014.66000009</v>
      </c>
      <c r="R428" s="3"/>
      <c r="S428" s="3"/>
      <c r="T428" s="3"/>
      <c r="U428" s="3"/>
      <c r="V428" s="3"/>
      <c r="W428" s="118"/>
      <c r="X428" s="118"/>
      <c r="Y428" s="118"/>
      <c r="Z428" s="118"/>
      <c r="AA428" s="118"/>
      <c r="AB428" s="118"/>
      <c r="AC428" s="118"/>
    </row>
    <row r="429" spans="2:29" s="67" customFormat="1" x14ac:dyDescent="0.25">
      <c r="B429" s="150" t="s">
        <v>696</v>
      </c>
      <c r="C429" s="134">
        <v>8434173</v>
      </c>
      <c r="D429" s="134">
        <v>2268459.6</v>
      </c>
      <c r="E429" s="134">
        <v>0</v>
      </c>
      <c r="F429" s="134"/>
      <c r="G429" s="134"/>
      <c r="H429" s="134">
        <v>0</v>
      </c>
      <c r="I429" s="134">
        <v>454260.23</v>
      </c>
      <c r="J429" s="134">
        <v>1110125.98</v>
      </c>
      <c r="K429" s="134">
        <v>0</v>
      </c>
      <c r="L429" s="134"/>
      <c r="M429" s="134">
        <v>0</v>
      </c>
      <c r="N429" s="134"/>
      <c r="O429" s="134">
        <v>0</v>
      </c>
      <c r="P429" s="134">
        <v>0</v>
      </c>
      <c r="Q429" s="134">
        <f t="shared" si="6"/>
        <v>1564386.21</v>
      </c>
      <c r="R429" s="140"/>
      <c r="S429" s="3"/>
      <c r="T429" s="140"/>
      <c r="U429" s="140"/>
      <c r="V429" s="140"/>
      <c r="W429" s="141"/>
      <c r="X429" s="141"/>
      <c r="Y429" s="141"/>
      <c r="Z429" s="141"/>
      <c r="AA429" s="141"/>
      <c r="AB429" s="141"/>
      <c r="AC429" s="141"/>
    </row>
    <row r="430" spans="2:29" x14ac:dyDescent="0.25">
      <c r="B430" s="151" t="s">
        <v>697</v>
      </c>
      <c r="C430" s="125">
        <v>8434173</v>
      </c>
      <c r="D430" s="125">
        <v>2268459.6</v>
      </c>
      <c r="E430" s="125">
        <v>0</v>
      </c>
      <c r="F430" s="125"/>
      <c r="G430" s="125"/>
      <c r="H430" s="125">
        <v>0</v>
      </c>
      <c r="I430" s="125">
        <v>454260.23</v>
      </c>
      <c r="J430" s="125">
        <v>1110125.98</v>
      </c>
      <c r="K430" s="125">
        <v>0</v>
      </c>
      <c r="L430" s="125"/>
      <c r="M430" s="125">
        <v>0</v>
      </c>
      <c r="N430" s="125"/>
      <c r="O430" s="125">
        <v>0</v>
      </c>
      <c r="P430" s="125">
        <v>0</v>
      </c>
      <c r="Q430" s="125">
        <f t="shared" si="6"/>
        <v>1564386.21</v>
      </c>
      <c r="R430" s="3"/>
      <c r="S430" s="3"/>
      <c r="T430" s="3"/>
      <c r="U430" s="3"/>
      <c r="V430" s="3"/>
      <c r="W430" s="118"/>
      <c r="X430" s="118"/>
      <c r="Y430" s="118"/>
      <c r="Z430" s="118"/>
      <c r="AA430" s="118"/>
      <c r="AB430" s="118"/>
      <c r="AC430" s="118"/>
    </row>
    <row r="431" spans="2:29" s="67" customFormat="1" x14ac:dyDescent="0.25">
      <c r="B431" s="149" t="s">
        <v>172</v>
      </c>
      <c r="C431" s="134">
        <v>14439649860</v>
      </c>
      <c r="D431" s="134">
        <v>21783058322.970001</v>
      </c>
      <c r="E431" s="134">
        <v>943628810.51999998</v>
      </c>
      <c r="F431" s="134">
        <v>753704768.19999993</v>
      </c>
      <c r="G431" s="134">
        <v>825129473.49000001</v>
      </c>
      <c r="H431" s="134">
        <v>4358633151.1999998</v>
      </c>
      <c r="I431" s="134">
        <v>537799445.41999996</v>
      </c>
      <c r="J431" s="134">
        <v>1102168710.8</v>
      </c>
      <c r="K431" s="134">
        <v>1768952700.9399998</v>
      </c>
      <c r="L431" s="134">
        <v>1339897899.7100003</v>
      </c>
      <c r="M431" s="134">
        <v>804417132.56999993</v>
      </c>
      <c r="N431" s="134">
        <v>1492661882.9400003</v>
      </c>
      <c r="O431" s="134">
        <v>4660496723.7200003</v>
      </c>
      <c r="P431" s="134">
        <v>3190385438.2099996</v>
      </c>
      <c r="Q431" s="134">
        <f t="shared" si="6"/>
        <v>21777876137.719997</v>
      </c>
      <c r="R431" s="140"/>
      <c r="S431" s="3"/>
      <c r="T431" s="140"/>
      <c r="U431" s="140"/>
      <c r="V431" s="140"/>
      <c r="W431" s="141"/>
      <c r="X431" s="141"/>
      <c r="Y431" s="141"/>
      <c r="Z431" s="141"/>
      <c r="AA431" s="141"/>
      <c r="AB431" s="141"/>
      <c r="AC431" s="141"/>
    </row>
    <row r="432" spans="2:29" s="67" customFormat="1" x14ac:dyDescent="0.25">
      <c r="B432" s="150" t="s">
        <v>934</v>
      </c>
      <c r="C432" s="134">
        <v>11467178421</v>
      </c>
      <c r="D432" s="134">
        <v>18690147797.600002</v>
      </c>
      <c r="E432" s="134">
        <v>547596333.80999994</v>
      </c>
      <c r="F432" s="134">
        <v>601455741.55999994</v>
      </c>
      <c r="G432" s="134">
        <v>605706038.88</v>
      </c>
      <c r="H432" s="134">
        <v>4152961144.4400001</v>
      </c>
      <c r="I432" s="134">
        <v>385789631.68999994</v>
      </c>
      <c r="J432" s="134">
        <v>945249814.25999999</v>
      </c>
      <c r="K432" s="134">
        <v>1519578277.0699999</v>
      </c>
      <c r="L432" s="134">
        <v>1125356979.6200001</v>
      </c>
      <c r="M432" s="134">
        <v>627101033.38</v>
      </c>
      <c r="N432" s="134">
        <v>1265800228.4000001</v>
      </c>
      <c r="O432" s="134">
        <v>4237783697.7699995</v>
      </c>
      <c r="P432" s="134">
        <v>2876134300.4200001</v>
      </c>
      <c r="Q432" s="134">
        <f t="shared" si="6"/>
        <v>18890513221.299999</v>
      </c>
      <c r="R432" s="140"/>
      <c r="S432" s="3"/>
      <c r="T432" s="140"/>
      <c r="U432" s="140"/>
      <c r="V432" s="140"/>
      <c r="W432" s="141"/>
      <c r="X432" s="141"/>
      <c r="Y432" s="141"/>
      <c r="Z432" s="141"/>
      <c r="AA432" s="141"/>
      <c r="AB432" s="141"/>
      <c r="AC432" s="141"/>
    </row>
    <row r="433" spans="2:30" x14ac:dyDescent="0.25">
      <c r="B433" s="151" t="s">
        <v>699</v>
      </c>
      <c r="C433" s="125">
        <v>10307519190</v>
      </c>
      <c r="D433" s="125">
        <v>16627076970.380001</v>
      </c>
      <c r="E433" s="125">
        <v>242630500.19999999</v>
      </c>
      <c r="F433" s="125">
        <v>411187647.78999996</v>
      </c>
      <c r="G433" s="125">
        <v>436586316.72000003</v>
      </c>
      <c r="H433" s="125">
        <v>3951600144.5599999</v>
      </c>
      <c r="I433" s="125">
        <v>322727000.02999997</v>
      </c>
      <c r="J433" s="125">
        <v>712955624.03999996</v>
      </c>
      <c r="K433" s="125">
        <v>1349721226.1699998</v>
      </c>
      <c r="L433" s="125">
        <v>940605033.34000003</v>
      </c>
      <c r="M433" s="125">
        <v>451664724.51999998</v>
      </c>
      <c r="N433" s="125">
        <v>1073168088.77</v>
      </c>
      <c r="O433" s="125">
        <v>4068721516.6099997</v>
      </c>
      <c r="P433" s="125">
        <v>2643246887.6399999</v>
      </c>
      <c r="Q433" s="125">
        <f t="shared" si="6"/>
        <v>16604814710.389999</v>
      </c>
      <c r="R433" s="3"/>
      <c r="S433" s="3"/>
      <c r="T433" s="3"/>
      <c r="U433" s="3"/>
      <c r="V433" s="3"/>
      <c r="W433" s="118"/>
      <c r="X433" s="118"/>
      <c r="Y433" s="118"/>
      <c r="Z433" s="118"/>
      <c r="AA433" s="118"/>
      <c r="AB433" s="118"/>
      <c r="AC433" s="118"/>
    </row>
    <row r="434" spans="2:30" x14ac:dyDescent="0.25">
      <c r="B434" s="151" t="s">
        <v>700</v>
      </c>
      <c r="C434" s="125">
        <v>13608000</v>
      </c>
      <c r="D434" s="125">
        <v>13608000</v>
      </c>
      <c r="E434" s="125">
        <v>1134000</v>
      </c>
      <c r="F434" s="125">
        <v>1134000</v>
      </c>
      <c r="G434" s="125">
        <v>1134000</v>
      </c>
      <c r="H434" s="125">
        <v>1134000</v>
      </c>
      <c r="I434" s="125">
        <v>417000</v>
      </c>
      <c r="J434" s="125">
        <v>1134000</v>
      </c>
      <c r="K434" s="125">
        <v>1134000</v>
      </c>
      <c r="L434" s="125">
        <v>1134000</v>
      </c>
      <c r="M434" s="125">
        <v>1134000</v>
      </c>
      <c r="N434" s="125">
        <v>1134000</v>
      </c>
      <c r="O434" s="125">
        <v>1134000</v>
      </c>
      <c r="P434" s="125">
        <v>1134000</v>
      </c>
      <c r="Q434" s="125">
        <f t="shared" si="6"/>
        <v>12891000</v>
      </c>
      <c r="R434" s="3"/>
      <c r="S434" s="3"/>
      <c r="T434" s="3"/>
      <c r="U434" s="3"/>
      <c r="V434" s="3"/>
      <c r="W434" s="118"/>
      <c r="X434" s="118"/>
      <c r="Y434" s="118"/>
      <c r="Z434" s="118"/>
      <c r="AA434" s="118"/>
      <c r="AB434" s="118"/>
      <c r="AC434" s="118"/>
    </row>
    <row r="435" spans="2:30" x14ac:dyDescent="0.25">
      <c r="B435" s="151" t="s">
        <v>701</v>
      </c>
      <c r="C435" s="125">
        <v>1146051231</v>
      </c>
      <c r="D435" s="125">
        <v>2049462827.22</v>
      </c>
      <c r="E435" s="125">
        <v>303831833.61000001</v>
      </c>
      <c r="F435" s="125">
        <v>189134093.76999998</v>
      </c>
      <c r="G435" s="125">
        <v>167985722.16</v>
      </c>
      <c r="H435" s="125">
        <v>200226999.88</v>
      </c>
      <c r="I435" s="125">
        <v>62645631.659999996</v>
      </c>
      <c r="J435" s="125">
        <v>231160190.22</v>
      </c>
      <c r="K435" s="125">
        <v>168723050.90000001</v>
      </c>
      <c r="L435" s="125">
        <v>183617946.28</v>
      </c>
      <c r="M435" s="125">
        <v>174302308.86000001</v>
      </c>
      <c r="N435" s="125">
        <v>191498139.63</v>
      </c>
      <c r="O435" s="125">
        <v>167928181.16</v>
      </c>
      <c r="P435" s="125">
        <v>231753412.78</v>
      </c>
      <c r="Q435" s="125">
        <f t="shared" si="6"/>
        <v>2272807510.9100003</v>
      </c>
      <c r="R435" s="3"/>
      <c r="S435" s="3"/>
      <c r="T435" s="3"/>
      <c r="U435" s="3"/>
      <c r="V435" s="3"/>
      <c r="W435" s="118"/>
      <c r="X435" s="118"/>
      <c r="Y435" s="118"/>
      <c r="Z435" s="118"/>
      <c r="AA435" s="118"/>
      <c r="AB435" s="118"/>
      <c r="AC435" s="118"/>
    </row>
    <row r="436" spans="2:30" s="67" customFormat="1" x14ac:dyDescent="0.25">
      <c r="B436" s="150" t="s">
        <v>702</v>
      </c>
      <c r="C436" s="134">
        <v>2933521211</v>
      </c>
      <c r="D436" s="134">
        <v>3028880149.3700004</v>
      </c>
      <c r="E436" s="134">
        <v>393548639.71000004</v>
      </c>
      <c r="F436" s="134">
        <v>142975747.85999998</v>
      </c>
      <c r="G436" s="134">
        <v>213456990.85999998</v>
      </c>
      <c r="H436" s="134">
        <v>203246972.63999999</v>
      </c>
      <c r="I436" s="134">
        <v>149180077.66</v>
      </c>
      <c r="J436" s="134">
        <v>151911173.91999999</v>
      </c>
      <c r="K436" s="134">
        <v>248685748.61999997</v>
      </c>
      <c r="L436" s="134">
        <v>210206622.95000002</v>
      </c>
      <c r="M436" s="134">
        <v>172769333.49000001</v>
      </c>
      <c r="N436" s="134">
        <v>222206622.95000002</v>
      </c>
      <c r="O436" s="134">
        <v>405121590.45999998</v>
      </c>
      <c r="P436" s="134">
        <v>309606622.95000005</v>
      </c>
      <c r="Q436" s="134">
        <f t="shared" si="6"/>
        <v>2822916144.0699997</v>
      </c>
      <c r="R436" s="140"/>
      <c r="S436" s="3"/>
      <c r="T436" s="140"/>
      <c r="U436" s="140"/>
      <c r="V436" s="140"/>
      <c r="W436" s="141"/>
      <c r="X436" s="141"/>
      <c r="Y436" s="141"/>
      <c r="Z436" s="141"/>
      <c r="AA436" s="141"/>
      <c r="AB436" s="141"/>
      <c r="AC436" s="141"/>
    </row>
    <row r="437" spans="2:30" x14ac:dyDescent="0.25">
      <c r="B437" s="151" t="s">
        <v>703</v>
      </c>
      <c r="C437" s="125">
        <v>2933521211</v>
      </c>
      <c r="D437" s="125">
        <v>3028880149.3700004</v>
      </c>
      <c r="E437" s="125">
        <v>393548639.71000004</v>
      </c>
      <c r="F437" s="125">
        <v>142975747.85999998</v>
      </c>
      <c r="G437" s="125">
        <v>213456990.85999998</v>
      </c>
      <c r="H437" s="125">
        <v>203246972.63999999</v>
      </c>
      <c r="I437" s="125">
        <v>149180077.66</v>
      </c>
      <c r="J437" s="125">
        <v>151911173.91999999</v>
      </c>
      <c r="K437" s="125">
        <v>248685748.61999997</v>
      </c>
      <c r="L437" s="125">
        <v>210206622.95000002</v>
      </c>
      <c r="M437" s="125">
        <v>172769333.49000001</v>
      </c>
      <c r="N437" s="125">
        <v>222206622.95000002</v>
      </c>
      <c r="O437" s="125">
        <v>405121590.45999998</v>
      </c>
      <c r="P437" s="125">
        <v>309606622.95000005</v>
      </c>
      <c r="Q437" s="125">
        <f t="shared" si="6"/>
        <v>2822916144.0699997</v>
      </c>
      <c r="R437" s="3"/>
      <c r="S437" s="3"/>
      <c r="T437" s="3"/>
      <c r="U437" s="3"/>
      <c r="V437" s="3"/>
      <c r="W437" s="118"/>
      <c r="X437" s="118"/>
      <c r="Y437" s="118"/>
      <c r="Z437" s="118"/>
      <c r="AA437" s="118"/>
      <c r="AB437" s="118"/>
      <c r="AC437" s="118"/>
    </row>
    <row r="438" spans="2:30" s="67" customFormat="1" x14ac:dyDescent="0.25">
      <c r="B438" s="150" t="s">
        <v>704</v>
      </c>
      <c r="C438" s="134">
        <v>13656000</v>
      </c>
      <c r="D438" s="134">
        <v>26616148</v>
      </c>
      <c r="E438" s="134">
        <v>2483837</v>
      </c>
      <c r="F438" s="134">
        <v>2300418</v>
      </c>
      <c r="G438" s="134">
        <v>2300418</v>
      </c>
      <c r="H438" s="134">
        <v>0</v>
      </c>
      <c r="I438" s="134">
        <v>0</v>
      </c>
      <c r="J438" s="134">
        <v>1150208.78</v>
      </c>
      <c r="K438" s="134">
        <v>0</v>
      </c>
      <c r="L438" s="134">
        <v>1150208.8899999999</v>
      </c>
      <c r="M438" s="134">
        <v>1150208.8899999999</v>
      </c>
      <c r="N438" s="134">
        <v>1150208.8899999999</v>
      </c>
      <c r="O438" s="134">
        <v>14110356.890000001</v>
      </c>
      <c r="P438" s="134">
        <v>1243232.22</v>
      </c>
      <c r="Q438" s="134">
        <f t="shared" si="6"/>
        <v>27039097.560000002</v>
      </c>
      <c r="R438" s="140"/>
      <c r="S438" s="3"/>
      <c r="T438" s="140"/>
      <c r="U438" s="140"/>
      <c r="V438" s="140"/>
      <c r="W438" s="141"/>
      <c r="X438" s="141"/>
      <c r="Y438" s="141"/>
      <c r="Z438" s="141"/>
      <c r="AA438" s="141"/>
      <c r="AB438" s="141"/>
      <c r="AC438" s="141"/>
    </row>
    <row r="439" spans="2:30" x14ac:dyDescent="0.25">
      <c r="B439" s="151" t="s">
        <v>705</v>
      </c>
      <c r="C439" s="125">
        <v>13656000</v>
      </c>
      <c r="D439" s="125">
        <v>26616148</v>
      </c>
      <c r="E439" s="125">
        <v>2483837</v>
      </c>
      <c r="F439" s="125">
        <v>2300418</v>
      </c>
      <c r="G439" s="125">
        <v>2300418</v>
      </c>
      <c r="H439" s="125">
        <v>0</v>
      </c>
      <c r="I439" s="125">
        <v>0</v>
      </c>
      <c r="J439" s="125">
        <v>1150208.78</v>
      </c>
      <c r="K439" s="125">
        <v>0</v>
      </c>
      <c r="L439" s="125">
        <v>1150208.8899999999</v>
      </c>
      <c r="M439" s="125">
        <v>1150208.8899999999</v>
      </c>
      <c r="N439" s="125">
        <v>1150208.8899999999</v>
      </c>
      <c r="O439" s="125">
        <v>14110356.890000001</v>
      </c>
      <c r="P439" s="125">
        <v>1243232.22</v>
      </c>
      <c r="Q439" s="125">
        <f t="shared" si="6"/>
        <v>27039097.560000002</v>
      </c>
      <c r="R439" s="3"/>
      <c r="S439" s="3"/>
      <c r="T439" s="3"/>
      <c r="U439" s="3"/>
      <c r="V439" s="3"/>
      <c r="W439" s="118"/>
      <c r="X439" s="118"/>
      <c r="Y439" s="118"/>
      <c r="Z439" s="118"/>
      <c r="AA439" s="118"/>
      <c r="AB439" s="118"/>
      <c r="AC439" s="118"/>
    </row>
    <row r="440" spans="2:30" s="67" customFormat="1" x14ac:dyDescent="0.25">
      <c r="B440" s="150" t="s">
        <v>706</v>
      </c>
      <c r="C440" s="134">
        <v>25294228</v>
      </c>
      <c r="D440" s="134">
        <v>37414228</v>
      </c>
      <c r="E440" s="134">
        <v>0</v>
      </c>
      <c r="F440" s="134">
        <v>6972860.7800000003</v>
      </c>
      <c r="G440" s="134">
        <v>3666025.75</v>
      </c>
      <c r="H440" s="134">
        <v>2425034.12</v>
      </c>
      <c r="I440" s="134">
        <v>2829736.07</v>
      </c>
      <c r="J440" s="134">
        <v>3857513.84</v>
      </c>
      <c r="K440" s="134">
        <v>688675.25</v>
      </c>
      <c r="L440" s="134">
        <v>3184088.25</v>
      </c>
      <c r="M440" s="134">
        <v>3396556.81</v>
      </c>
      <c r="N440" s="134">
        <v>3504822.7</v>
      </c>
      <c r="O440" s="134">
        <v>3481078.6</v>
      </c>
      <c r="P440" s="134">
        <v>3401282.62</v>
      </c>
      <c r="Q440" s="134">
        <f t="shared" si="6"/>
        <v>37407674.789999999</v>
      </c>
      <c r="R440" s="140"/>
      <c r="S440" s="3"/>
      <c r="T440" s="140"/>
      <c r="U440" s="140"/>
      <c r="V440" s="140"/>
      <c r="W440" s="141"/>
      <c r="X440" s="141"/>
      <c r="Y440" s="141"/>
      <c r="Z440" s="141"/>
      <c r="AA440" s="141"/>
      <c r="AB440" s="141"/>
      <c r="AC440" s="141"/>
    </row>
    <row r="441" spans="2:30" x14ac:dyDescent="0.25">
      <c r="B441" s="151" t="s">
        <v>707</v>
      </c>
      <c r="C441" s="125">
        <v>25294228</v>
      </c>
      <c r="D441" s="125">
        <v>37414228</v>
      </c>
      <c r="E441" s="125">
        <v>0</v>
      </c>
      <c r="F441" s="125">
        <v>6972860.7800000003</v>
      </c>
      <c r="G441" s="125">
        <v>3666025.75</v>
      </c>
      <c r="H441" s="125">
        <v>2425034.12</v>
      </c>
      <c r="I441" s="125">
        <v>2829736.07</v>
      </c>
      <c r="J441" s="125">
        <v>3857513.84</v>
      </c>
      <c r="K441" s="125">
        <v>688675.25</v>
      </c>
      <c r="L441" s="125">
        <v>3184088.25</v>
      </c>
      <c r="M441" s="125">
        <v>3396556.81</v>
      </c>
      <c r="N441" s="125">
        <v>3504822.7</v>
      </c>
      <c r="O441" s="125">
        <v>3481078.6</v>
      </c>
      <c r="P441" s="125">
        <v>3401282.62</v>
      </c>
      <c r="Q441" s="125">
        <f t="shared" si="6"/>
        <v>37407674.789999999</v>
      </c>
      <c r="R441" s="3"/>
      <c r="S441" s="3"/>
      <c r="T441" s="3"/>
      <c r="U441" s="3"/>
      <c r="V441" s="3"/>
      <c r="W441" s="118"/>
      <c r="X441" s="118"/>
      <c r="Y441" s="118"/>
      <c r="Z441" s="118"/>
      <c r="AA441" s="118"/>
      <c r="AB441" s="118"/>
      <c r="AC441" s="118"/>
    </row>
    <row r="442" spans="2:30" x14ac:dyDescent="0.25">
      <c r="B442" s="23" t="s">
        <v>173</v>
      </c>
      <c r="C442" s="124">
        <v>42703145659</v>
      </c>
      <c r="D442" s="124">
        <v>76405956611.580002</v>
      </c>
      <c r="E442" s="124">
        <v>1622465710.3000002</v>
      </c>
      <c r="F442" s="124">
        <v>3160517358.7200003</v>
      </c>
      <c r="G442" s="124">
        <v>3687893694.2799997</v>
      </c>
      <c r="H442" s="124">
        <v>2030315065.52</v>
      </c>
      <c r="I442" s="124">
        <v>5116089577.2600002</v>
      </c>
      <c r="J442" s="124">
        <v>3376380250.0100002</v>
      </c>
      <c r="K442" s="124">
        <v>3313387940.8200002</v>
      </c>
      <c r="L442" s="124">
        <v>2886357202.0300002</v>
      </c>
      <c r="M442" s="124">
        <v>2470771636.6900001</v>
      </c>
      <c r="N442" s="124">
        <v>6787583168.75</v>
      </c>
      <c r="O442" s="124">
        <v>8855030570.75</v>
      </c>
      <c r="P442" s="124">
        <v>32450277845.639999</v>
      </c>
      <c r="Q442" s="124">
        <f t="shared" si="6"/>
        <v>75757070020.769989</v>
      </c>
      <c r="R442" s="3"/>
      <c r="S442" s="3"/>
      <c r="T442" s="3"/>
      <c r="U442" s="3"/>
      <c r="V442" s="3"/>
      <c r="W442" s="118"/>
      <c r="X442" s="118"/>
      <c r="Y442" s="118"/>
      <c r="Z442" s="118"/>
      <c r="AA442" s="118"/>
      <c r="AB442" s="118"/>
      <c r="AC442" s="118"/>
    </row>
    <row r="443" spans="2:30" s="67" customFormat="1" x14ac:dyDescent="0.25">
      <c r="B443" s="149" t="s">
        <v>174</v>
      </c>
      <c r="C443" s="134">
        <v>539883260</v>
      </c>
      <c r="D443" s="134">
        <v>1163875642.5599999</v>
      </c>
      <c r="E443" s="134">
        <v>181881453.81999999</v>
      </c>
      <c r="F443" s="134">
        <v>50798627.840000004</v>
      </c>
      <c r="G443" s="134">
        <v>25643301.460000001</v>
      </c>
      <c r="H443" s="134">
        <v>25594362.329999998</v>
      </c>
      <c r="I443" s="134">
        <v>51256968.520000003</v>
      </c>
      <c r="J443" s="134">
        <v>225308344.80000001</v>
      </c>
      <c r="K443" s="134">
        <v>91479295.109999999</v>
      </c>
      <c r="L443" s="134">
        <v>50368872.859999999</v>
      </c>
      <c r="M443" s="134">
        <v>4718153</v>
      </c>
      <c r="N443" s="134">
        <v>143419814.28999999</v>
      </c>
      <c r="O443" s="134">
        <v>46516081.480000004</v>
      </c>
      <c r="P443" s="134">
        <v>266890366.28999999</v>
      </c>
      <c r="Q443" s="134">
        <f t="shared" si="6"/>
        <v>1163875641.8</v>
      </c>
      <c r="R443" s="140"/>
      <c r="S443" s="3"/>
      <c r="T443" s="140"/>
      <c r="U443" s="140"/>
      <c r="V443" s="140"/>
      <c r="W443" s="141"/>
      <c r="X443" s="141"/>
      <c r="Y443" s="141"/>
      <c r="Z443" s="141"/>
      <c r="AA443" s="141"/>
      <c r="AB443" s="141"/>
      <c r="AC443" s="141"/>
    </row>
    <row r="444" spans="2:30" s="67" customFormat="1" x14ac:dyDescent="0.25">
      <c r="B444" s="150" t="s">
        <v>708</v>
      </c>
      <c r="C444" s="134">
        <v>539883260</v>
      </c>
      <c r="D444" s="134">
        <v>1163875642.5599999</v>
      </c>
      <c r="E444" s="134">
        <v>181881453.81999999</v>
      </c>
      <c r="F444" s="134">
        <v>50798627.840000004</v>
      </c>
      <c r="G444" s="134">
        <v>25643301.460000001</v>
      </c>
      <c r="H444" s="134">
        <v>25594362.329999998</v>
      </c>
      <c r="I444" s="134">
        <v>51256968.520000003</v>
      </c>
      <c r="J444" s="134">
        <v>225308344.80000001</v>
      </c>
      <c r="K444" s="134">
        <v>91479295.109999999</v>
      </c>
      <c r="L444" s="134">
        <v>50368872.859999999</v>
      </c>
      <c r="M444" s="134">
        <v>4718153</v>
      </c>
      <c r="N444" s="134">
        <v>143419814.28999999</v>
      </c>
      <c r="O444" s="134">
        <v>46516081.480000004</v>
      </c>
      <c r="P444" s="134">
        <v>266890366.28999999</v>
      </c>
      <c r="Q444" s="134">
        <f t="shared" si="6"/>
        <v>1163875641.8</v>
      </c>
      <c r="R444" s="140"/>
      <c r="S444" s="3"/>
      <c r="T444" s="140"/>
      <c r="U444" s="140"/>
      <c r="V444" s="140"/>
      <c r="W444" s="140"/>
      <c r="X444" s="140"/>
      <c r="Y444" s="140"/>
      <c r="Z444" s="140"/>
      <c r="AA444" s="140"/>
      <c r="AB444" s="140"/>
      <c r="AC444" s="140"/>
      <c r="AD444" s="140"/>
    </row>
    <row r="445" spans="2:30" x14ac:dyDescent="0.25">
      <c r="B445" s="151" t="s">
        <v>709</v>
      </c>
      <c r="C445" s="125">
        <v>539883260</v>
      </c>
      <c r="D445" s="125">
        <v>1163875642.5599999</v>
      </c>
      <c r="E445" s="125">
        <v>181881453.81999999</v>
      </c>
      <c r="F445" s="125">
        <v>50798627.840000004</v>
      </c>
      <c r="G445" s="125">
        <v>25643301.460000001</v>
      </c>
      <c r="H445" s="125">
        <v>25594362.329999998</v>
      </c>
      <c r="I445" s="125">
        <v>51256968.520000003</v>
      </c>
      <c r="J445" s="125">
        <v>225308344.80000001</v>
      </c>
      <c r="K445" s="125">
        <v>91479295.109999999</v>
      </c>
      <c r="L445" s="125">
        <v>50368872.859999999</v>
      </c>
      <c r="M445" s="125">
        <v>4718153</v>
      </c>
      <c r="N445" s="125">
        <v>143419814.28999999</v>
      </c>
      <c r="O445" s="125">
        <v>46516081.480000004</v>
      </c>
      <c r="P445" s="125">
        <v>266890366.28999999</v>
      </c>
      <c r="Q445" s="125">
        <f t="shared" si="6"/>
        <v>1163875641.8</v>
      </c>
      <c r="R445" s="3"/>
      <c r="S445" s="3"/>
      <c r="T445" s="3"/>
      <c r="U445" s="3"/>
      <c r="V445" s="3"/>
      <c r="W445" s="118"/>
      <c r="X445" s="118"/>
      <c r="Y445" s="118"/>
      <c r="Z445" s="118"/>
      <c r="AA445" s="118"/>
      <c r="AB445" s="118"/>
      <c r="AC445" s="118"/>
    </row>
    <row r="446" spans="2:30" s="67" customFormat="1" x14ac:dyDescent="0.25">
      <c r="B446" s="138" t="s">
        <v>175</v>
      </c>
      <c r="C446" s="134">
        <v>10554328155</v>
      </c>
      <c r="D446" s="134">
        <v>14894430543.110001</v>
      </c>
      <c r="E446" s="134">
        <v>193241670.91999999</v>
      </c>
      <c r="F446" s="134">
        <v>645709566</v>
      </c>
      <c r="G446" s="134">
        <v>386259765.81999999</v>
      </c>
      <c r="H446" s="134">
        <v>669615768.77999997</v>
      </c>
      <c r="I446" s="134">
        <v>874431632.5999999</v>
      </c>
      <c r="J446" s="134">
        <v>509851407.77999997</v>
      </c>
      <c r="K446" s="134">
        <v>443299089.10000002</v>
      </c>
      <c r="L446" s="134">
        <v>745436950.95000005</v>
      </c>
      <c r="M446" s="134">
        <v>360726894.38</v>
      </c>
      <c r="N446" s="134">
        <v>2288268593.8100004</v>
      </c>
      <c r="O446" s="134">
        <v>1602400196.2</v>
      </c>
      <c r="P446" s="134">
        <v>6066221788.2299995</v>
      </c>
      <c r="Q446" s="134">
        <f t="shared" si="6"/>
        <v>14785463324.57</v>
      </c>
      <c r="R446" s="140"/>
      <c r="S446" s="3"/>
      <c r="T446" s="140"/>
      <c r="U446" s="140"/>
      <c r="V446" s="140"/>
      <c r="W446" s="141"/>
      <c r="X446" s="141"/>
      <c r="Y446" s="141"/>
      <c r="Z446" s="141"/>
      <c r="AA446" s="141"/>
      <c r="AB446" s="141"/>
      <c r="AC446" s="141"/>
    </row>
    <row r="447" spans="2:30" s="67" customFormat="1" x14ac:dyDescent="0.25">
      <c r="B447" s="150" t="s">
        <v>710</v>
      </c>
      <c r="C447" s="134">
        <v>0</v>
      </c>
      <c r="D447" s="134">
        <v>13718500</v>
      </c>
      <c r="E447" s="134"/>
      <c r="F447" s="134"/>
      <c r="G447" s="134"/>
      <c r="H447" s="134"/>
      <c r="I447" s="134"/>
      <c r="J447" s="134"/>
      <c r="K447" s="134"/>
      <c r="L447" s="134"/>
      <c r="M447" s="134">
        <v>0</v>
      </c>
      <c r="N447" s="134">
        <v>13718500</v>
      </c>
      <c r="O447" s="134"/>
      <c r="P447" s="134"/>
      <c r="Q447" s="134">
        <f t="shared" si="6"/>
        <v>13718500</v>
      </c>
      <c r="R447" s="140"/>
      <c r="S447" s="3"/>
      <c r="T447" s="140"/>
      <c r="U447" s="140"/>
      <c r="V447" s="140"/>
      <c r="W447" s="141"/>
      <c r="X447" s="141"/>
      <c r="Y447" s="141"/>
      <c r="Z447" s="141"/>
      <c r="AA447" s="141"/>
      <c r="AB447" s="141"/>
      <c r="AC447" s="141"/>
    </row>
    <row r="448" spans="2:30" s="67" customFormat="1" x14ac:dyDescent="0.25">
      <c r="B448" s="151" t="s">
        <v>935</v>
      </c>
      <c r="C448" s="143">
        <v>0</v>
      </c>
      <c r="D448" s="143">
        <v>13718500</v>
      </c>
      <c r="E448" s="143"/>
      <c r="F448" s="143"/>
      <c r="G448" s="143"/>
      <c r="H448" s="143"/>
      <c r="I448" s="143"/>
      <c r="J448" s="143"/>
      <c r="K448" s="143"/>
      <c r="L448" s="143"/>
      <c r="M448" s="143">
        <v>0</v>
      </c>
      <c r="N448" s="143">
        <v>13718500</v>
      </c>
      <c r="O448" s="143"/>
      <c r="P448" s="134"/>
      <c r="Q448" s="143">
        <f t="shared" si="6"/>
        <v>13718500</v>
      </c>
      <c r="R448" s="140"/>
      <c r="S448" s="3"/>
      <c r="T448" s="140"/>
      <c r="U448" s="140"/>
      <c r="V448" s="140"/>
      <c r="W448" s="141"/>
      <c r="X448" s="141"/>
      <c r="Y448" s="141"/>
      <c r="Z448" s="141"/>
      <c r="AA448" s="141"/>
      <c r="AB448" s="141"/>
      <c r="AC448" s="141"/>
    </row>
    <row r="449" spans="2:29" s="67" customFormat="1" x14ac:dyDescent="0.25">
      <c r="B449" s="150" t="s">
        <v>712</v>
      </c>
      <c r="C449" s="134">
        <v>10554328155</v>
      </c>
      <c r="D449" s="134">
        <v>14880712043.110001</v>
      </c>
      <c r="E449" s="134">
        <v>193241670.91999999</v>
      </c>
      <c r="F449" s="134">
        <v>645709566</v>
      </c>
      <c r="G449" s="134">
        <v>386259765.81999999</v>
      </c>
      <c r="H449" s="134">
        <v>669615768.77999997</v>
      </c>
      <c r="I449" s="134">
        <v>874431632.5999999</v>
      </c>
      <c r="J449" s="134">
        <v>509851407.77999997</v>
      </c>
      <c r="K449" s="134">
        <v>443299089.10000002</v>
      </c>
      <c r="L449" s="134">
        <v>745436950.95000005</v>
      </c>
      <c r="M449" s="134">
        <v>360726894.38</v>
      </c>
      <c r="N449" s="134">
        <v>2274550093.8100004</v>
      </c>
      <c r="O449" s="134">
        <v>1602400196.2</v>
      </c>
      <c r="P449" s="134">
        <v>6066221788.2299995</v>
      </c>
      <c r="Q449" s="134">
        <f t="shared" si="6"/>
        <v>14771744824.57</v>
      </c>
      <c r="R449" s="140"/>
      <c r="S449" s="3"/>
      <c r="T449" s="140"/>
      <c r="U449" s="140"/>
      <c r="V449" s="140"/>
      <c r="W449" s="141"/>
      <c r="X449" s="141"/>
      <c r="Y449" s="141"/>
      <c r="Z449" s="141"/>
      <c r="AA449" s="141"/>
      <c r="AB449" s="141"/>
      <c r="AC449" s="141"/>
    </row>
    <row r="450" spans="2:29" x14ac:dyDescent="0.25">
      <c r="B450" s="151" t="s">
        <v>713</v>
      </c>
      <c r="C450" s="125">
        <v>6737618299</v>
      </c>
      <c r="D450" s="125">
        <v>10371568572.640001</v>
      </c>
      <c r="E450" s="125">
        <v>179791666.63</v>
      </c>
      <c r="F450" s="125">
        <v>459123336.04999995</v>
      </c>
      <c r="G450" s="125">
        <v>347968141.88999999</v>
      </c>
      <c r="H450" s="125">
        <v>646415771.50999999</v>
      </c>
      <c r="I450" s="125">
        <v>434212986.80000001</v>
      </c>
      <c r="J450" s="125">
        <v>213629137.03999999</v>
      </c>
      <c r="K450" s="125">
        <v>277209907.79000002</v>
      </c>
      <c r="L450" s="125">
        <v>611065776.01999998</v>
      </c>
      <c r="M450" s="125">
        <v>276314008.00999999</v>
      </c>
      <c r="N450" s="125">
        <v>1240057220.8000002</v>
      </c>
      <c r="O450" s="125">
        <v>771384195.16000009</v>
      </c>
      <c r="P450" s="125">
        <v>4955262544.9299994</v>
      </c>
      <c r="Q450" s="125">
        <f t="shared" si="6"/>
        <v>10412434692.629999</v>
      </c>
      <c r="R450" s="3"/>
      <c r="S450" s="3"/>
      <c r="T450" s="3"/>
      <c r="U450" s="3"/>
      <c r="V450" s="3"/>
      <c r="W450" s="118"/>
      <c r="X450" s="118"/>
      <c r="Y450" s="118"/>
      <c r="Z450" s="118"/>
      <c r="AA450" s="118"/>
      <c r="AB450" s="118"/>
      <c r="AC450" s="118"/>
    </row>
    <row r="451" spans="2:29" x14ac:dyDescent="0.25">
      <c r="B451" s="151" t="s">
        <v>714</v>
      </c>
      <c r="C451" s="125">
        <v>3816709856</v>
      </c>
      <c r="D451" s="125">
        <v>4509143470.4700003</v>
      </c>
      <c r="E451" s="125">
        <v>13450004.289999999</v>
      </c>
      <c r="F451" s="125">
        <v>186586229.94999999</v>
      </c>
      <c r="G451" s="125">
        <v>38291623.93</v>
      </c>
      <c r="H451" s="125">
        <v>23199997.27</v>
      </c>
      <c r="I451" s="125">
        <v>440218645.79999995</v>
      </c>
      <c r="J451" s="125">
        <v>296222270.74000001</v>
      </c>
      <c r="K451" s="125">
        <v>166089181.31</v>
      </c>
      <c r="L451" s="125">
        <v>134371174.93000001</v>
      </c>
      <c r="M451" s="125">
        <v>84412886.36999999</v>
      </c>
      <c r="N451" s="125">
        <v>1034492873.01</v>
      </c>
      <c r="O451" s="125">
        <v>831016001.03999996</v>
      </c>
      <c r="P451" s="125">
        <v>1110959243.2999997</v>
      </c>
      <c r="Q451" s="125">
        <f t="shared" si="6"/>
        <v>4359310131.9400005</v>
      </c>
      <c r="R451" s="3"/>
      <c r="S451" s="3"/>
      <c r="T451" s="3"/>
      <c r="U451" s="3"/>
      <c r="V451" s="3"/>
      <c r="W451" s="118"/>
      <c r="X451" s="118"/>
      <c r="Y451" s="118"/>
      <c r="Z451" s="118"/>
      <c r="AA451" s="118"/>
      <c r="AB451" s="118"/>
      <c r="AC451" s="118"/>
    </row>
    <row r="452" spans="2:29" s="67" customFormat="1" x14ac:dyDescent="0.25">
      <c r="B452" s="138" t="s">
        <v>176</v>
      </c>
      <c r="C452" s="134">
        <v>8576100350</v>
      </c>
      <c r="D452" s="134">
        <v>11256462803.42</v>
      </c>
      <c r="E452" s="134">
        <v>899880701.15999997</v>
      </c>
      <c r="F452" s="134">
        <v>883049278.62</v>
      </c>
      <c r="G452" s="134">
        <v>818890485.53999996</v>
      </c>
      <c r="H452" s="134">
        <v>885271336.39999998</v>
      </c>
      <c r="I452" s="134">
        <v>760631708.44000006</v>
      </c>
      <c r="J452" s="134">
        <v>898911757.25999999</v>
      </c>
      <c r="K452" s="134">
        <v>785945610.23000002</v>
      </c>
      <c r="L452" s="134">
        <v>857057287.45000005</v>
      </c>
      <c r="M452" s="134">
        <v>800740384.04999995</v>
      </c>
      <c r="N452" s="134">
        <v>1252608530.6700001</v>
      </c>
      <c r="O452" s="134">
        <v>1038087873.46</v>
      </c>
      <c r="P452" s="134">
        <v>1373408899.8499999</v>
      </c>
      <c r="Q452" s="134">
        <f t="shared" si="6"/>
        <v>11254483853.130001</v>
      </c>
      <c r="R452" s="140"/>
      <c r="S452" s="3"/>
      <c r="T452" s="140"/>
      <c r="U452" s="140"/>
      <c r="V452" s="140"/>
      <c r="W452" s="141"/>
      <c r="X452" s="141"/>
      <c r="Y452" s="141"/>
      <c r="Z452" s="141"/>
      <c r="AA452" s="141"/>
      <c r="AB452" s="141"/>
      <c r="AC452" s="141"/>
    </row>
    <row r="453" spans="2:29" s="67" customFormat="1" x14ac:dyDescent="0.25">
      <c r="B453" s="150" t="s">
        <v>715</v>
      </c>
      <c r="C453" s="134">
        <v>8576100350</v>
      </c>
      <c r="D453" s="134">
        <v>11231732353.42</v>
      </c>
      <c r="E453" s="134">
        <v>899880701.15999997</v>
      </c>
      <c r="F453" s="134">
        <v>883049278.62</v>
      </c>
      <c r="G453" s="134">
        <v>818890485.53999996</v>
      </c>
      <c r="H453" s="134">
        <v>885271336.39999998</v>
      </c>
      <c r="I453" s="134">
        <v>760631708.44000006</v>
      </c>
      <c r="J453" s="134">
        <v>898911757.25999999</v>
      </c>
      <c r="K453" s="134">
        <v>785945610.23000002</v>
      </c>
      <c r="L453" s="134">
        <v>857057287.45000005</v>
      </c>
      <c r="M453" s="134">
        <v>800740384.04999995</v>
      </c>
      <c r="N453" s="134">
        <v>1252608530.6700001</v>
      </c>
      <c r="O453" s="134">
        <v>1038087873.46</v>
      </c>
      <c r="P453" s="134">
        <v>1348678479.6399999</v>
      </c>
      <c r="Q453" s="134">
        <f t="shared" si="6"/>
        <v>11229753432.92</v>
      </c>
      <c r="R453" s="140"/>
      <c r="S453" s="3"/>
      <c r="T453" s="140"/>
      <c r="U453" s="140"/>
      <c r="V453" s="140"/>
      <c r="W453" s="141"/>
      <c r="X453" s="141"/>
      <c r="Y453" s="141"/>
      <c r="Z453" s="141"/>
      <c r="AA453" s="141"/>
      <c r="AB453" s="141"/>
      <c r="AC453" s="141"/>
    </row>
    <row r="454" spans="2:29" x14ac:dyDescent="0.25">
      <c r="B454" s="151" t="s">
        <v>716</v>
      </c>
      <c r="C454" s="125">
        <v>0</v>
      </c>
      <c r="D454" s="125">
        <v>1735330360.0300002</v>
      </c>
      <c r="E454" s="125">
        <v>174936908.77000001</v>
      </c>
      <c r="F454" s="125">
        <v>117179499.87</v>
      </c>
      <c r="G454" s="125">
        <v>77464439.739999995</v>
      </c>
      <c r="H454" s="125">
        <v>105682515.79000001</v>
      </c>
      <c r="I454" s="125">
        <v>41702863.439999998</v>
      </c>
      <c r="J454" s="125">
        <v>145141185.72</v>
      </c>
      <c r="K454" s="125">
        <v>43282731.230000004</v>
      </c>
      <c r="L454" s="125">
        <v>100480168.45</v>
      </c>
      <c r="M454" s="125">
        <v>86065539.049999997</v>
      </c>
      <c r="N454" s="125">
        <v>413484330.38999999</v>
      </c>
      <c r="O454" s="125">
        <v>255017493.45999998</v>
      </c>
      <c r="P454" s="125">
        <v>174003634.63999999</v>
      </c>
      <c r="Q454" s="125">
        <f t="shared" si="6"/>
        <v>1734441310.5499997</v>
      </c>
      <c r="R454" s="3"/>
      <c r="S454" s="3"/>
      <c r="T454" s="3"/>
      <c r="U454" s="3"/>
      <c r="V454" s="3"/>
      <c r="W454" s="118"/>
      <c r="X454" s="118"/>
      <c r="Y454" s="118"/>
      <c r="Z454" s="118"/>
      <c r="AA454" s="118"/>
      <c r="AB454" s="118"/>
      <c r="AC454" s="118"/>
    </row>
    <row r="455" spans="2:29" x14ac:dyDescent="0.25">
      <c r="B455" s="151" t="s">
        <v>717</v>
      </c>
      <c r="C455" s="125">
        <v>8576100350</v>
      </c>
      <c r="D455" s="125">
        <v>9496401993.3899994</v>
      </c>
      <c r="E455" s="125">
        <v>724943792.38999999</v>
      </c>
      <c r="F455" s="125">
        <v>765869778.75</v>
      </c>
      <c r="G455" s="125">
        <v>741426045.79999995</v>
      </c>
      <c r="H455" s="125">
        <v>779588820.61000001</v>
      </c>
      <c r="I455" s="125">
        <v>718928845</v>
      </c>
      <c r="J455" s="125">
        <v>753770571.53999996</v>
      </c>
      <c r="K455" s="125">
        <v>742662879</v>
      </c>
      <c r="L455" s="125">
        <v>756577119</v>
      </c>
      <c r="M455" s="125">
        <v>714674845</v>
      </c>
      <c r="N455" s="125">
        <v>839124200.27999997</v>
      </c>
      <c r="O455" s="125">
        <v>783070380</v>
      </c>
      <c r="P455" s="125">
        <v>1174674845</v>
      </c>
      <c r="Q455" s="125">
        <f t="shared" si="6"/>
        <v>9495312122.3699989</v>
      </c>
      <c r="R455" s="3"/>
      <c r="S455" s="3"/>
      <c r="T455" s="3"/>
      <c r="U455" s="3"/>
      <c r="V455" s="3"/>
      <c r="W455" s="118"/>
      <c r="X455" s="118"/>
      <c r="Y455" s="118"/>
      <c r="Z455" s="118"/>
      <c r="AA455" s="118"/>
      <c r="AB455" s="118"/>
      <c r="AC455" s="118"/>
    </row>
    <row r="456" spans="2:29" x14ac:dyDescent="0.25">
      <c r="B456" s="150" t="s">
        <v>936</v>
      </c>
      <c r="C456" s="125">
        <v>0</v>
      </c>
      <c r="D456" s="125">
        <v>24730450</v>
      </c>
      <c r="E456" s="125"/>
      <c r="F456" s="125"/>
      <c r="G456" s="125"/>
      <c r="H456" s="125"/>
      <c r="I456" s="125"/>
      <c r="J456" s="125"/>
      <c r="K456" s="125"/>
      <c r="L456" s="125"/>
      <c r="M456" s="125"/>
      <c r="N456" s="125"/>
      <c r="O456" s="125"/>
      <c r="P456" s="125">
        <v>24730420.210000001</v>
      </c>
      <c r="Q456" s="125"/>
      <c r="R456" s="3"/>
      <c r="S456" s="3"/>
      <c r="T456" s="3"/>
      <c r="U456" s="3"/>
      <c r="V456" s="3"/>
      <c r="W456" s="118"/>
      <c r="X456" s="118"/>
      <c r="Y456" s="118"/>
      <c r="Z456" s="118"/>
      <c r="AA456" s="118"/>
      <c r="AB456" s="118"/>
      <c r="AC456" s="118"/>
    </row>
    <row r="457" spans="2:29" x14ac:dyDescent="0.25">
      <c r="B457" s="151" t="s">
        <v>937</v>
      </c>
      <c r="C457" s="125">
        <v>0</v>
      </c>
      <c r="D457" s="125">
        <v>24730450</v>
      </c>
      <c r="E457" s="125"/>
      <c r="F457" s="125"/>
      <c r="G457" s="125"/>
      <c r="H457" s="125"/>
      <c r="I457" s="125"/>
      <c r="J457" s="125"/>
      <c r="K457" s="125"/>
      <c r="L457" s="125"/>
      <c r="M457" s="125"/>
      <c r="N457" s="125"/>
      <c r="O457" s="125"/>
      <c r="P457" s="125">
        <v>24730420.210000001</v>
      </c>
      <c r="Q457" s="125"/>
      <c r="R457" s="3"/>
      <c r="S457" s="3"/>
      <c r="T457" s="3"/>
      <c r="U457" s="3"/>
      <c r="V457" s="3"/>
      <c r="W457" s="118"/>
      <c r="X457" s="118"/>
      <c r="Y457" s="118"/>
      <c r="Z457" s="118"/>
      <c r="AA457" s="118"/>
      <c r="AB457" s="118"/>
      <c r="AC457" s="118"/>
    </row>
    <row r="458" spans="2:29" s="67" customFormat="1" x14ac:dyDescent="0.25">
      <c r="B458" s="138" t="s">
        <v>177</v>
      </c>
      <c r="C458" s="134">
        <v>23009383894</v>
      </c>
      <c r="D458" s="134">
        <v>45887334740.089996</v>
      </c>
      <c r="E458" s="134">
        <v>221395488.91</v>
      </c>
      <c r="F458" s="134">
        <v>1580959886.26</v>
      </c>
      <c r="G458" s="134">
        <v>2405100141.4599996</v>
      </c>
      <c r="H458" s="134">
        <v>449833598.00999999</v>
      </c>
      <c r="I458" s="134">
        <v>3489468917.7000003</v>
      </c>
      <c r="J458" s="134">
        <v>1717973648.1300001</v>
      </c>
      <c r="K458" s="134">
        <v>1992663946.3800001</v>
      </c>
      <c r="L458" s="134">
        <v>1211410014.7</v>
      </c>
      <c r="M458" s="134">
        <v>1304586205.2599998</v>
      </c>
      <c r="N458" s="134">
        <v>572941729.9799999</v>
      </c>
      <c r="O458" s="134">
        <v>6047686419.6100006</v>
      </c>
      <c r="P458" s="134">
        <v>24355579897.02</v>
      </c>
      <c r="Q458" s="134">
        <f t="shared" si="6"/>
        <v>45349599893.420006</v>
      </c>
      <c r="R458" s="140"/>
      <c r="S458" s="3"/>
      <c r="T458" s="140"/>
      <c r="U458" s="140"/>
      <c r="V458" s="140"/>
      <c r="W458" s="141"/>
      <c r="X458" s="141"/>
      <c r="Y458" s="141"/>
      <c r="Z458" s="141"/>
      <c r="AA458" s="141"/>
      <c r="AB458" s="141"/>
      <c r="AC458" s="141"/>
    </row>
    <row r="459" spans="2:29" s="67" customFormat="1" x14ac:dyDescent="0.25">
      <c r="B459" s="150" t="s">
        <v>718</v>
      </c>
      <c r="C459" s="134">
        <v>23009383894</v>
      </c>
      <c r="D459" s="134">
        <v>45887334740.089996</v>
      </c>
      <c r="E459" s="134">
        <v>221395488.91</v>
      </c>
      <c r="F459" s="134">
        <v>1580959886.26</v>
      </c>
      <c r="G459" s="134">
        <v>2405100141.4599996</v>
      </c>
      <c r="H459" s="134">
        <v>449833598.00999999</v>
      </c>
      <c r="I459" s="134">
        <v>3489468917.7000003</v>
      </c>
      <c r="J459" s="134">
        <v>1717973648.1300001</v>
      </c>
      <c r="K459" s="134">
        <v>1992663946.3800001</v>
      </c>
      <c r="L459" s="134">
        <v>1211410014.7</v>
      </c>
      <c r="M459" s="134">
        <v>1304586205.2599998</v>
      </c>
      <c r="N459" s="134">
        <v>572941729.9799999</v>
      </c>
      <c r="O459" s="134">
        <v>6047686419.6100006</v>
      </c>
      <c r="P459" s="134">
        <v>24355579897.02</v>
      </c>
      <c r="Q459" s="134">
        <f t="shared" si="6"/>
        <v>45349599893.420006</v>
      </c>
      <c r="R459" s="140"/>
      <c r="S459" s="3"/>
      <c r="T459" s="140"/>
      <c r="U459" s="140"/>
      <c r="V459" s="140"/>
      <c r="W459" s="141"/>
      <c r="X459" s="141"/>
      <c r="Y459" s="141"/>
      <c r="Z459" s="141"/>
      <c r="AA459" s="141"/>
      <c r="AB459" s="141"/>
      <c r="AC459" s="141"/>
    </row>
    <row r="460" spans="2:29" x14ac:dyDescent="0.25">
      <c r="B460" s="151" t="s">
        <v>719</v>
      </c>
      <c r="C460" s="125">
        <v>22749383894</v>
      </c>
      <c r="D460" s="125">
        <v>27773786978.700001</v>
      </c>
      <c r="E460" s="125">
        <v>221395488.91</v>
      </c>
      <c r="F460" s="125">
        <v>1580959886.26</v>
      </c>
      <c r="G460" s="125">
        <v>2270100141.4599996</v>
      </c>
      <c r="H460" s="125">
        <v>449833598.00999999</v>
      </c>
      <c r="I460" s="125">
        <v>1514468917.7000003</v>
      </c>
      <c r="J460" s="125">
        <v>1717973648.1300001</v>
      </c>
      <c r="K460" s="125">
        <v>1992663946.3800001</v>
      </c>
      <c r="L460" s="125">
        <v>1211410014.7</v>
      </c>
      <c r="M460" s="125">
        <v>1098205833.2099998</v>
      </c>
      <c r="N460" s="125">
        <v>522941729.9799999</v>
      </c>
      <c r="O460" s="125">
        <v>3473446419.6100001</v>
      </c>
      <c r="P460" s="125">
        <v>11169652509.990002</v>
      </c>
      <c r="Q460" s="125">
        <f t="shared" si="6"/>
        <v>27223052134.340004</v>
      </c>
      <c r="R460" s="3"/>
      <c r="S460" s="3"/>
      <c r="T460" s="3"/>
      <c r="U460" s="3"/>
      <c r="V460" s="3"/>
      <c r="W460" s="118"/>
      <c r="X460" s="118"/>
      <c r="Y460" s="118"/>
      <c r="Z460" s="118"/>
      <c r="AA460" s="118"/>
      <c r="AB460" s="118"/>
      <c r="AC460" s="118"/>
    </row>
    <row r="461" spans="2:29" x14ac:dyDescent="0.25">
      <c r="B461" s="151" t="s">
        <v>720</v>
      </c>
      <c r="C461" s="125">
        <v>160000000</v>
      </c>
      <c r="D461" s="125">
        <v>586401141</v>
      </c>
      <c r="E461" s="125">
        <v>0</v>
      </c>
      <c r="F461" s="125"/>
      <c r="G461" s="125">
        <v>110000000</v>
      </c>
      <c r="H461" s="125"/>
      <c r="I461" s="125">
        <v>50000000</v>
      </c>
      <c r="J461" s="125">
        <v>0</v>
      </c>
      <c r="K461" s="125"/>
      <c r="L461" s="125"/>
      <c r="M461" s="125">
        <v>193380372.05000001</v>
      </c>
      <c r="N461" s="125">
        <v>0</v>
      </c>
      <c r="O461" s="125">
        <v>45740000</v>
      </c>
      <c r="P461" s="125">
        <v>187280768</v>
      </c>
      <c r="Q461" s="125">
        <f t="shared" si="6"/>
        <v>586401140.04999995</v>
      </c>
      <c r="R461" s="3"/>
      <c r="S461" s="3"/>
      <c r="T461" s="3"/>
      <c r="U461" s="3"/>
      <c r="V461" s="3"/>
      <c r="W461" s="118"/>
      <c r="X461" s="118"/>
      <c r="Y461" s="118"/>
      <c r="Z461" s="118"/>
      <c r="AA461" s="118"/>
      <c r="AB461" s="118"/>
      <c r="AC461" s="118"/>
    </row>
    <row r="462" spans="2:29" x14ac:dyDescent="0.25">
      <c r="B462" s="151" t="s">
        <v>721</v>
      </c>
      <c r="C462" s="125">
        <v>100000000</v>
      </c>
      <c r="D462" s="125">
        <v>17527146620.389999</v>
      </c>
      <c r="E462" s="125">
        <v>0</v>
      </c>
      <c r="F462" s="125"/>
      <c r="G462" s="125">
        <v>25000000</v>
      </c>
      <c r="H462" s="125"/>
      <c r="I462" s="125">
        <v>1925000000</v>
      </c>
      <c r="J462" s="125">
        <v>0</v>
      </c>
      <c r="K462" s="125">
        <v>0</v>
      </c>
      <c r="L462" s="125">
        <v>0</v>
      </c>
      <c r="M462" s="125">
        <v>13000000</v>
      </c>
      <c r="N462" s="125">
        <v>50000000</v>
      </c>
      <c r="O462" s="125">
        <v>2528500000</v>
      </c>
      <c r="P462" s="125">
        <v>12998646619.029999</v>
      </c>
      <c r="Q462" s="125">
        <f t="shared" si="6"/>
        <v>17540146619.029999</v>
      </c>
      <c r="R462" s="3"/>
      <c r="S462" s="3"/>
      <c r="T462" s="3"/>
      <c r="U462" s="3"/>
      <c r="V462" s="3"/>
      <c r="W462" s="118"/>
      <c r="X462" s="118"/>
      <c r="Y462" s="118"/>
      <c r="Z462" s="118"/>
      <c r="AA462" s="118"/>
      <c r="AB462" s="118"/>
      <c r="AC462" s="118"/>
    </row>
    <row r="463" spans="2:29" x14ac:dyDescent="0.25">
      <c r="B463" s="150" t="s">
        <v>938</v>
      </c>
      <c r="C463" s="194">
        <v>0</v>
      </c>
      <c r="D463" s="194">
        <v>0</v>
      </c>
      <c r="E463" s="125"/>
      <c r="F463" s="125"/>
      <c r="G463" s="125"/>
      <c r="H463" s="125"/>
      <c r="I463" s="125"/>
      <c r="J463" s="125"/>
      <c r="K463" s="125"/>
      <c r="L463" s="125"/>
      <c r="M463" s="125"/>
      <c r="N463" s="125">
        <v>0</v>
      </c>
      <c r="O463" s="125"/>
      <c r="P463" s="125">
        <v>0</v>
      </c>
      <c r="Q463" s="125">
        <f t="shared" si="6"/>
        <v>0</v>
      </c>
      <c r="R463" s="3"/>
      <c r="S463" s="3"/>
      <c r="T463" s="3"/>
      <c r="U463" s="3"/>
      <c r="V463" s="3"/>
      <c r="W463" s="118"/>
      <c r="X463" s="118"/>
      <c r="Y463" s="118"/>
      <c r="Z463" s="118"/>
      <c r="AA463" s="118"/>
      <c r="AB463" s="118"/>
      <c r="AC463" s="118"/>
    </row>
    <row r="464" spans="2:29" x14ac:dyDescent="0.25">
      <c r="B464" s="151" t="s">
        <v>939</v>
      </c>
      <c r="C464" s="194">
        <v>0</v>
      </c>
      <c r="D464" s="194">
        <v>0</v>
      </c>
      <c r="E464" s="125"/>
      <c r="F464" s="125"/>
      <c r="G464" s="125"/>
      <c r="H464" s="125"/>
      <c r="I464" s="125"/>
      <c r="J464" s="125"/>
      <c r="K464" s="125"/>
      <c r="L464" s="125"/>
      <c r="M464" s="125"/>
      <c r="N464" s="125">
        <v>0</v>
      </c>
      <c r="O464" s="125"/>
      <c r="P464" s="125">
        <v>0</v>
      </c>
      <c r="Q464" s="125">
        <f t="shared" si="6"/>
        <v>0</v>
      </c>
      <c r="R464" s="3"/>
      <c r="S464" s="3"/>
      <c r="T464" s="3"/>
      <c r="U464" s="3"/>
      <c r="V464" s="3"/>
      <c r="W464" s="118"/>
      <c r="X464" s="118"/>
      <c r="Y464" s="118"/>
      <c r="Z464" s="118"/>
      <c r="AA464" s="118"/>
      <c r="AB464" s="118"/>
      <c r="AC464" s="118"/>
    </row>
    <row r="465" spans="2:29" x14ac:dyDescent="0.25">
      <c r="B465" s="138" t="s">
        <v>178</v>
      </c>
      <c r="C465" s="134">
        <v>0</v>
      </c>
      <c r="D465" s="134">
        <v>2500000000</v>
      </c>
      <c r="E465" s="134"/>
      <c r="F465" s="134"/>
      <c r="G465" s="134"/>
      <c r="H465" s="134"/>
      <c r="I465" s="134"/>
      <c r="J465" s="134"/>
      <c r="K465" s="134"/>
      <c r="L465" s="134"/>
      <c r="M465" s="134"/>
      <c r="N465" s="134">
        <v>2500000000</v>
      </c>
      <c r="O465" s="134"/>
      <c r="P465" s="134">
        <v>0</v>
      </c>
      <c r="Q465" s="134">
        <f t="shared" si="6"/>
        <v>2500000000</v>
      </c>
      <c r="R465" s="3"/>
      <c r="S465" s="3"/>
      <c r="T465" s="3"/>
      <c r="U465" s="3"/>
      <c r="V465" s="3"/>
      <c r="W465" s="118"/>
      <c r="X465" s="118"/>
      <c r="Y465" s="118"/>
      <c r="Z465" s="118"/>
      <c r="AA465" s="118"/>
      <c r="AB465" s="118"/>
      <c r="AC465" s="118"/>
    </row>
    <row r="466" spans="2:29" x14ac:dyDescent="0.25">
      <c r="B466" s="150" t="s">
        <v>940</v>
      </c>
      <c r="C466" s="134">
        <v>0</v>
      </c>
      <c r="D466" s="134">
        <v>2500000000</v>
      </c>
      <c r="E466" s="134"/>
      <c r="F466" s="134"/>
      <c r="G466" s="134"/>
      <c r="H466" s="134"/>
      <c r="I466" s="134"/>
      <c r="J466" s="134"/>
      <c r="K466" s="134"/>
      <c r="L466" s="134"/>
      <c r="M466" s="134"/>
      <c r="N466" s="134">
        <v>2500000000</v>
      </c>
      <c r="O466" s="134"/>
      <c r="P466" s="134">
        <v>0</v>
      </c>
      <c r="Q466" s="134">
        <f t="shared" ref="Q466:Q535" si="7">E466+F466+G466+H466+I466+J466+K466+L466+M466+O466+N466+P466</f>
        <v>2500000000</v>
      </c>
      <c r="R466" s="3"/>
      <c r="S466" s="3"/>
      <c r="T466" s="3"/>
      <c r="U466" s="3"/>
      <c r="V466" s="3"/>
      <c r="W466" s="118"/>
      <c r="X466" s="118"/>
      <c r="Y466" s="118"/>
      <c r="Z466" s="118"/>
      <c r="AA466" s="118"/>
      <c r="AB466" s="118"/>
      <c r="AC466" s="118"/>
    </row>
    <row r="467" spans="2:29" x14ac:dyDescent="0.25">
      <c r="B467" s="151" t="s">
        <v>941</v>
      </c>
      <c r="C467" s="125">
        <v>0</v>
      </c>
      <c r="D467" s="125">
        <v>2500000000</v>
      </c>
      <c r="E467" s="125"/>
      <c r="F467" s="125"/>
      <c r="G467" s="125"/>
      <c r="H467" s="125"/>
      <c r="I467" s="125"/>
      <c r="J467" s="125"/>
      <c r="K467" s="125"/>
      <c r="L467" s="125"/>
      <c r="M467" s="125"/>
      <c r="N467" s="125">
        <v>2500000000</v>
      </c>
      <c r="O467" s="125"/>
      <c r="P467" s="125">
        <v>0</v>
      </c>
      <c r="Q467" s="125">
        <f t="shared" si="7"/>
        <v>2500000000</v>
      </c>
      <c r="R467" s="3"/>
      <c r="S467" s="3"/>
      <c r="T467" s="3"/>
      <c r="U467" s="3"/>
      <c r="V467" s="3"/>
      <c r="W467" s="118"/>
      <c r="X467" s="118"/>
      <c r="Y467" s="118"/>
      <c r="Z467" s="118"/>
      <c r="AA467" s="118"/>
      <c r="AB467" s="118"/>
      <c r="AC467" s="118"/>
    </row>
    <row r="468" spans="2:29" x14ac:dyDescent="0.25">
      <c r="B468" s="138" t="s">
        <v>280</v>
      </c>
      <c r="C468" s="125">
        <v>0</v>
      </c>
      <c r="D468" s="125">
        <v>21538750</v>
      </c>
      <c r="E468" s="134"/>
      <c r="F468" s="134"/>
      <c r="G468" s="134"/>
      <c r="H468" s="134"/>
      <c r="I468" s="134"/>
      <c r="J468" s="134"/>
      <c r="K468" s="134"/>
      <c r="L468" s="134"/>
      <c r="M468" s="134"/>
      <c r="N468" s="134"/>
      <c r="O468" s="134">
        <v>8340000</v>
      </c>
      <c r="P468" s="134">
        <v>13193749.460000001</v>
      </c>
      <c r="Q468" s="134">
        <f t="shared" si="7"/>
        <v>21533749.460000001</v>
      </c>
      <c r="R468" s="3"/>
      <c r="S468" s="3"/>
      <c r="T468" s="3"/>
      <c r="U468" s="3"/>
      <c r="V468" s="3"/>
      <c r="W468" s="118"/>
      <c r="X468" s="118"/>
      <c r="Y468" s="118"/>
      <c r="Z468" s="118"/>
      <c r="AA468" s="118"/>
      <c r="AB468" s="118"/>
      <c r="AC468" s="118"/>
    </row>
    <row r="469" spans="2:29" x14ac:dyDescent="0.25">
      <c r="B469" s="150" t="s">
        <v>942</v>
      </c>
      <c r="C469" s="125">
        <v>0</v>
      </c>
      <c r="D469" s="125">
        <v>8345000</v>
      </c>
      <c r="E469" s="125"/>
      <c r="F469" s="125"/>
      <c r="G469" s="125"/>
      <c r="H469" s="125"/>
      <c r="I469" s="125"/>
      <c r="J469" s="125"/>
      <c r="K469" s="125"/>
      <c r="L469" s="125"/>
      <c r="M469" s="125"/>
      <c r="N469" s="134"/>
      <c r="O469" s="134">
        <v>8340000</v>
      </c>
      <c r="P469" s="134"/>
      <c r="Q469" s="134">
        <f t="shared" si="7"/>
        <v>8340000</v>
      </c>
      <c r="R469" s="3"/>
      <c r="S469" s="3"/>
      <c r="T469" s="3"/>
      <c r="U469" s="3"/>
      <c r="V469" s="3"/>
      <c r="W469" s="118"/>
      <c r="X469" s="118"/>
      <c r="Y469" s="118"/>
      <c r="Z469" s="118"/>
      <c r="AA469" s="118"/>
      <c r="AB469" s="118"/>
      <c r="AC469" s="118"/>
    </row>
    <row r="470" spans="2:29" x14ac:dyDescent="0.25">
      <c r="B470" s="151" t="s">
        <v>943</v>
      </c>
      <c r="C470" s="125">
        <v>0</v>
      </c>
      <c r="D470" s="125">
        <v>8345000</v>
      </c>
      <c r="E470" s="125"/>
      <c r="F470" s="125"/>
      <c r="G470" s="125"/>
      <c r="H470" s="125"/>
      <c r="I470" s="125"/>
      <c r="J470" s="125"/>
      <c r="K470" s="125"/>
      <c r="L470" s="125"/>
      <c r="M470" s="125"/>
      <c r="N470" s="125"/>
      <c r="O470" s="125">
        <v>8340000</v>
      </c>
      <c r="P470" s="125"/>
      <c r="Q470" s="125">
        <f t="shared" si="7"/>
        <v>8340000</v>
      </c>
      <c r="R470" s="3"/>
      <c r="S470" s="3"/>
      <c r="T470" s="3"/>
      <c r="U470" s="3"/>
      <c r="V470" s="3"/>
      <c r="W470" s="118"/>
      <c r="X470" s="118"/>
      <c r="Y470" s="118"/>
      <c r="Z470" s="118"/>
      <c r="AA470" s="118"/>
      <c r="AB470" s="118"/>
      <c r="AC470" s="118"/>
    </row>
    <row r="471" spans="2:29" x14ac:dyDescent="0.25">
      <c r="B471" s="150" t="s">
        <v>722</v>
      </c>
      <c r="C471" s="125">
        <v>0</v>
      </c>
      <c r="D471" s="125">
        <v>13193750</v>
      </c>
      <c r="E471" s="125"/>
      <c r="F471" s="125"/>
      <c r="G471" s="125"/>
      <c r="H471" s="125"/>
      <c r="I471" s="125"/>
      <c r="J471" s="125"/>
      <c r="K471" s="125"/>
      <c r="L471" s="125"/>
      <c r="M471" s="125"/>
      <c r="N471" s="125"/>
      <c r="O471" s="125"/>
      <c r="P471" s="125">
        <v>13193749.460000001</v>
      </c>
      <c r="Q471" s="125"/>
      <c r="R471" s="3"/>
      <c r="S471" s="3"/>
      <c r="T471" s="3"/>
      <c r="U471" s="3"/>
      <c r="V471" s="3"/>
      <c r="W471" s="118"/>
      <c r="X471" s="118"/>
      <c r="Y471" s="118"/>
      <c r="Z471" s="118"/>
      <c r="AA471" s="118"/>
      <c r="AB471" s="118"/>
      <c r="AC471" s="118"/>
    </row>
    <row r="472" spans="2:29" x14ac:dyDescent="0.25">
      <c r="B472" s="151" t="s">
        <v>723</v>
      </c>
      <c r="C472" s="125">
        <v>0</v>
      </c>
      <c r="D472" s="125">
        <v>13193750</v>
      </c>
      <c r="E472" s="125"/>
      <c r="F472" s="125"/>
      <c r="G472" s="125"/>
      <c r="H472" s="125"/>
      <c r="I472" s="125"/>
      <c r="J472" s="125"/>
      <c r="K472" s="125"/>
      <c r="L472" s="125"/>
      <c r="M472" s="125"/>
      <c r="N472" s="125"/>
      <c r="O472" s="125"/>
      <c r="P472" s="125">
        <v>13193749.460000001</v>
      </c>
      <c r="Q472" s="125"/>
      <c r="R472" s="3"/>
      <c r="S472" s="3"/>
      <c r="T472" s="3"/>
      <c r="U472" s="3"/>
      <c r="V472" s="3"/>
      <c r="W472" s="118"/>
      <c r="X472" s="118"/>
      <c r="Y472" s="118"/>
      <c r="Z472" s="118"/>
      <c r="AA472" s="118"/>
      <c r="AB472" s="118"/>
      <c r="AC472" s="118"/>
    </row>
    <row r="473" spans="2:29" s="67" customFormat="1" x14ac:dyDescent="0.25">
      <c r="B473" s="138" t="s">
        <v>179</v>
      </c>
      <c r="C473" s="134">
        <v>23450000</v>
      </c>
      <c r="D473" s="134">
        <v>682314132.39999998</v>
      </c>
      <c r="E473" s="134">
        <v>126066395.48999999</v>
      </c>
      <c r="F473" s="134">
        <v>0</v>
      </c>
      <c r="G473" s="134">
        <v>52000000</v>
      </c>
      <c r="H473" s="134">
        <v>0</v>
      </c>
      <c r="I473" s="134">
        <v>-59699650</v>
      </c>
      <c r="J473" s="134">
        <v>24335092.039999999</v>
      </c>
      <c r="K473" s="134">
        <v>0</v>
      </c>
      <c r="L473" s="134">
        <v>22084076.07</v>
      </c>
      <c r="M473" s="134">
        <v>0</v>
      </c>
      <c r="N473" s="134">
        <v>30344500</v>
      </c>
      <c r="O473" s="134">
        <v>112000000</v>
      </c>
      <c r="P473" s="134">
        <v>374983144.79000002</v>
      </c>
      <c r="Q473" s="134">
        <f t="shared" si="7"/>
        <v>682113558.3900001</v>
      </c>
      <c r="R473" s="140"/>
      <c r="S473" s="3"/>
      <c r="T473" s="140"/>
      <c r="U473" s="140"/>
      <c r="V473" s="140"/>
      <c r="W473" s="141"/>
      <c r="X473" s="141"/>
      <c r="Y473" s="141"/>
      <c r="Z473" s="141"/>
      <c r="AA473" s="141"/>
      <c r="AB473" s="141"/>
      <c r="AC473" s="141"/>
    </row>
    <row r="474" spans="2:29" s="67" customFormat="1" x14ac:dyDescent="0.25">
      <c r="B474" s="150" t="s">
        <v>724</v>
      </c>
      <c r="C474" s="134">
        <v>23450000</v>
      </c>
      <c r="D474" s="134">
        <v>650141413.60000002</v>
      </c>
      <c r="E474" s="134">
        <v>126066395.48999999</v>
      </c>
      <c r="F474" s="134">
        <v>0</v>
      </c>
      <c r="G474" s="134">
        <v>52000000</v>
      </c>
      <c r="H474" s="134">
        <v>0</v>
      </c>
      <c r="I474" s="134">
        <v>-59699650</v>
      </c>
      <c r="J474" s="134">
        <v>24335092.039999999</v>
      </c>
      <c r="K474" s="134">
        <v>0</v>
      </c>
      <c r="L474" s="134">
        <v>22084076.07</v>
      </c>
      <c r="M474" s="134">
        <v>0</v>
      </c>
      <c r="N474" s="134">
        <v>30344500</v>
      </c>
      <c r="O474" s="134">
        <v>112000000</v>
      </c>
      <c r="P474" s="134">
        <v>343011000</v>
      </c>
      <c r="Q474" s="134">
        <f t="shared" si="7"/>
        <v>650141413.60000002</v>
      </c>
      <c r="R474" s="140"/>
      <c r="S474" s="3"/>
      <c r="T474" s="140"/>
      <c r="U474" s="140"/>
      <c r="V474" s="140"/>
      <c r="W474" s="141"/>
      <c r="X474" s="141"/>
      <c r="Y474" s="141"/>
      <c r="Z474" s="141"/>
      <c r="AA474" s="141"/>
      <c r="AB474" s="141"/>
      <c r="AC474" s="141"/>
    </row>
    <row r="475" spans="2:29" x14ac:dyDescent="0.25">
      <c r="B475" s="150" t="s">
        <v>726</v>
      </c>
      <c r="C475" s="125">
        <v>0</v>
      </c>
      <c r="D475" s="125">
        <v>17499766.800000001</v>
      </c>
      <c r="E475" s="125"/>
      <c r="F475" s="191"/>
      <c r="G475" s="125"/>
      <c r="H475" s="125"/>
      <c r="I475" s="125"/>
      <c r="J475" s="125"/>
      <c r="K475" s="125"/>
      <c r="L475" s="125"/>
      <c r="M475" s="125"/>
      <c r="N475" s="125"/>
      <c r="O475" s="125"/>
      <c r="P475" s="125">
        <v>17499766.800000001</v>
      </c>
      <c r="Q475" s="125">
        <f t="shared" si="7"/>
        <v>17499766.800000001</v>
      </c>
      <c r="R475" s="3"/>
      <c r="S475" s="3"/>
      <c r="T475" s="3"/>
      <c r="U475" s="3"/>
      <c r="V475" s="3"/>
      <c r="W475" s="118"/>
      <c r="X475" s="118"/>
      <c r="Y475" s="118"/>
      <c r="Z475" s="118"/>
      <c r="AA475" s="118"/>
      <c r="AB475" s="118"/>
      <c r="AC475" s="118"/>
    </row>
    <row r="476" spans="2:29" x14ac:dyDescent="0.25">
      <c r="B476" s="150" t="s">
        <v>728</v>
      </c>
      <c r="C476" s="125">
        <v>0</v>
      </c>
      <c r="D476" s="125">
        <v>14672952</v>
      </c>
      <c r="E476" s="125"/>
      <c r="F476" s="191"/>
      <c r="G476" s="125"/>
      <c r="H476" s="125"/>
      <c r="I476" s="125"/>
      <c r="J476" s="125"/>
      <c r="K476" s="125"/>
      <c r="L476" s="125"/>
      <c r="M476" s="125"/>
      <c r="N476" s="125"/>
      <c r="O476" s="125"/>
      <c r="P476" s="125">
        <v>14472377.99</v>
      </c>
      <c r="Q476" s="125"/>
      <c r="R476" s="3"/>
      <c r="S476" s="3"/>
      <c r="T476" s="3"/>
      <c r="U476" s="3"/>
      <c r="V476" s="3"/>
      <c r="W476" s="118"/>
      <c r="X476" s="118"/>
      <c r="Y476" s="118"/>
      <c r="Z476" s="118"/>
      <c r="AA476" s="118"/>
      <c r="AB476" s="118"/>
      <c r="AC476" s="118"/>
    </row>
    <row r="477" spans="2:29" x14ac:dyDescent="0.25">
      <c r="B477" s="23" t="s">
        <v>180</v>
      </c>
      <c r="C477" s="124">
        <v>28001130613</v>
      </c>
      <c r="D477" s="124">
        <v>27693378540.650002</v>
      </c>
      <c r="E477" s="124">
        <v>972656338</v>
      </c>
      <c r="F477" s="124">
        <v>1828857531.6300001</v>
      </c>
      <c r="G477" s="124">
        <v>2308024135.8300004</v>
      </c>
      <c r="H477" s="124">
        <v>1040107374.4100001</v>
      </c>
      <c r="I477" s="124">
        <v>804341331.01999998</v>
      </c>
      <c r="J477" s="124">
        <v>2088793360.8599999</v>
      </c>
      <c r="K477" s="124">
        <v>1509169802.6899993</v>
      </c>
      <c r="L477" s="124">
        <v>1232854623.9800003</v>
      </c>
      <c r="M477" s="124">
        <v>1170688361.2100003</v>
      </c>
      <c r="N477" s="124">
        <v>2209091674.3399987</v>
      </c>
      <c r="O477" s="124">
        <v>3931052137.6900005</v>
      </c>
      <c r="P477" s="124">
        <v>6675636947.2500029</v>
      </c>
      <c r="Q477" s="124">
        <f t="shared" si="7"/>
        <v>25771273618.910004</v>
      </c>
      <c r="R477" s="3"/>
      <c r="S477" s="3"/>
      <c r="T477" s="3"/>
      <c r="U477" s="3"/>
      <c r="V477" s="3"/>
      <c r="W477" s="118"/>
      <c r="X477" s="118"/>
      <c r="Y477" s="118"/>
      <c r="Z477" s="118"/>
      <c r="AA477" s="118"/>
      <c r="AB477" s="118"/>
      <c r="AC477" s="118"/>
    </row>
    <row r="478" spans="2:29" s="67" customFormat="1" x14ac:dyDescent="0.25">
      <c r="B478" s="149" t="s">
        <v>181</v>
      </c>
      <c r="C478" s="134">
        <v>14846633959</v>
      </c>
      <c r="D478" s="134">
        <v>11338177703.990002</v>
      </c>
      <c r="E478" s="134">
        <v>948761606.60000002</v>
      </c>
      <c r="F478" s="134">
        <v>1243971632.8000004</v>
      </c>
      <c r="G478" s="134">
        <v>1960833543.79</v>
      </c>
      <c r="H478" s="134">
        <v>658880274.74000001</v>
      </c>
      <c r="I478" s="134">
        <v>399507881.66999996</v>
      </c>
      <c r="J478" s="134">
        <v>697355258.30999994</v>
      </c>
      <c r="K478" s="134">
        <v>608671002.43000007</v>
      </c>
      <c r="L478" s="134">
        <v>168569671.38000003</v>
      </c>
      <c r="M478" s="134">
        <v>437795411.94000006</v>
      </c>
      <c r="N478" s="134">
        <v>1286479034.1499996</v>
      </c>
      <c r="O478" s="134">
        <v>652190654.66999996</v>
      </c>
      <c r="P478" s="134">
        <v>1774613508.74</v>
      </c>
      <c r="Q478" s="134">
        <f t="shared" si="7"/>
        <v>10837629481.219999</v>
      </c>
      <c r="R478" s="140"/>
      <c r="S478" s="3"/>
      <c r="T478" s="140"/>
      <c r="U478" s="140"/>
      <c r="V478" s="140"/>
      <c r="W478" s="141"/>
      <c r="X478" s="141"/>
      <c r="Y478" s="141"/>
      <c r="Z478" s="141"/>
      <c r="AA478" s="141"/>
      <c r="AB478" s="141"/>
      <c r="AC478" s="141"/>
    </row>
    <row r="479" spans="2:29" s="67" customFormat="1" x14ac:dyDescent="0.25">
      <c r="B479" s="150" t="s">
        <v>730</v>
      </c>
      <c r="C479" s="134">
        <v>1939579159</v>
      </c>
      <c r="D479" s="134">
        <v>1395109056.8999994</v>
      </c>
      <c r="E479" s="134">
        <v>7409482.8799999999</v>
      </c>
      <c r="F479" s="134">
        <v>83100402.600000009</v>
      </c>
      <c r="G479" s="134">
        <v>124899031.81999999</v>
      </c>
      <c r="H479" s="134">
        <v>112199948.36</v>
      </c>
      <c r="I479" s="134">
        <v>51594142.120000012</v>
      </c>
      <c r="J479" s="134">
        <v>97441205.989999995</v>
      </c>
      <c r="K479" s="134">
        <v>66973150.18999999</v>
      </c>
      <c r="L479" s="134">
        <v>51608647.390000008</v>
      </c>
      <c r="M479" s="134">
        <v>112392282.80999999</v>
      </c>
      <c r="N479" s="134">
        <v>108221532.38999999</v>
      </c>
      <c r="O479" s="134">
        <v>183129880.6099999</v>
      </c>
      <c r="P479" s="134">
        <v>294389846.84000021</v>
      </c>
      <c r="Q479" s="134">
        <f t="shared" si="7"/>
        <v>1293359554</v>
      </c>
      <c r="R479" s="140"/>
      <c r="S479" s="3"/>
      <c r="T479" s="140"/>
      <c r="U479" s="140"/>
      <c r="V479" s="140"/>
      <c r="W479" s="141"/>
      <c r="X479" s="141"/>
      <c r="Y479" s="141"/>
      <c r="Z479" s="141"/>
      <c r="AA479" s="141"/>
      <c r="AB479" s="141"/>
      <c r="AC479" s="141"/>
    </row>
    <row r="480" spans="2:29" x14ac:dyDescent="0.25">
      <c r="B480" s="151" t="s">
        <v>731</v>
      </c>
      <c r="C480" s="125">
        <v>1939579159</v>
      </c>
      <c r="D480" s="125">
        <v>1395109056.8999994</v>
      </c>
      <c r="E480" s="125">
        <v>7409482.8799999999</v>
      </c>
      <c r="F480" s="125">
        <v>83100402.600000009</v>
      </c>
      <c r="G480" s="125">
        <v>124899031.81999999</v>
      </c>
      <c r="H480" s="125">
        <v>112199948.36</v>
      </c>
      <c r="I480" s="125">
        <v>51594142.120000012</v>
      </c>
      <c r="J480" s="125">
        <v>97441205.989999995</v>
      </c>
      <c r="K480" s="125">
        <v>66973150.18999999</v>
      </c>
      <c r="L480" s="125">
        <v>51608647.390000008</v>
      </c>
      <c r="M480" s="125">
        <v>112392282.80999999</v>
      </c>
      <c r="N480" s="125">
        <v>108221532.38999999</v>
      </c>
      <c r="O480" s="125">
        <v>183129880.6099999</v>
      </c>
      <c r="P480" s="125">
        <v>294389846.84000021</v>
      </c>
      <c r="Q480" s="125">
        <f t="shared" si="7"/>
        <v>1293359554</v>
      </c>
      <c r="R480" s="3"/>
      <c r="S480" s="3"/>
      <c r="T480" s="3"/>
      <c r="U480" s="3"/>
      <c r="V480" s="3"/>
      <c r="W480" s="118"/>
      <c r="X480" s="118"/>
      <c r="Y480" s="118"/>
      <c r="Z480" s="118"/>
      <c r="AA480" s="118"/>
      <c r="AB480" s="118"/>
      <c r="AC480" s="118"/>
    </row>
    <row r="481" spans="2:29" s="67" customFormat="1" x14ac:dyDescent="0.25">
      <c r="B481" s="150" t="s">
        <v>732</v>
      </c>
      <c r="C481" s="134">
        <v>178767741</v>
      </c>
      <c r="D481" s="134">
        <v>255143865.29000002</v>
      </c>
      <c r="E481" s="134">
        <v>41667</v>
      </c>
      <c r="F481" s="134">
        <v>11184039.59</v>
      </c>
      <c r="G481" s="134">
        <v>2162667.37</v>
      </c>
      <c r="H481" s="134">
        <v>22135354.100000001</v>
      </c>
      <c r="I481" s="134">
        <v>15084533.130000001</v>
      </c>
      <c r="J481" s="134">
        <v>12748392.67</v>
      </c>
      <c r="K481" s="134">
        <v>3690060.02</v>
      </c>
      <c r="L481" s="134">
        <v>1900493.25</v>
      </c>
      <c r="M481" s="134">
        <v>1508116.92</v>
      </c>
      <c r="N481" s="134">
        <v>39184650.719999999</v>
      </c>
      <c r="O481" s="134">
        <v>10245663.649999999</v>
      </c>
      <c r="P481" s="134">
        <v>97416312.939999998</v>
      </c>
      <c r="Q481" s="134">
        <f t="shared" si="7"/>
        <v>217301951.36000001</v>
      </c>
      <c r="R481" s="140"/>
      <c r="S481" s="3"/>
      <c r="T481" s="140"/>
      <c r="U481" s="140"/>
      <c r="V481" s="140"/>
      <c r="W481" s="141"/>
      <c r="X481" s="141"/>
      <c r="Y481" s="141"/>
      <c r="Z481" s="141"/>
      <c r="AA481" s="141"/>
      <c r="AB481" s="141"/>
      <c r="AC481" s="141"/>
    </row>
    <row r="482" spans="2:29" x14ac:dyDescent="0.25">
      <c r="B482" s="151" t="s">
        <v>733</v>
      </c>
      <c r="C482" s="125">
        <v>178767741</v>
      </c>
      <c r="D482" s="125">
        <v>255143865.29000002</v>
      </c>
      <c r="E482" s="125">
        <v>41667</v>
      </c>
      <c r="F482" s="125">
        <v>11184039.59</v>
      </c>
      <c r="G482" s="125">
        <v>2162667.37</v>
      </c>
      <c r="H482" s="125">
        <v>22135354.100000001</v>
      </c>
      <c r="I482" s="125">
        <v>15084533.130000001</v>
      </c>
      <c r="J482" s="125">
        <v>12748392.67</v>
      </c>
      <c r="K482" s="125">
        <v>3690060.02</v>
      </c>
      <c r="L482" s="125">
        <v>1900493.25</v>
      </c>
      <c r="M482" s="125">
        <v>1508116.92</v>
      </c>
      <c r="N482" s="125">
        <v>39184650.719999999</v>
      </c>
      <c r="O482" s="125">
        <v>10245663.649999999</v>
      </c>
      <c r="P482" s="125">
        <v>97416312.939999998</v>
      </c>
      <c r="Q482" s="125">
        <f t="shared" si="7"/>
        <v>217301951.36000001</v>
      </c>
      <c r="R482" s="3"/>
      <c r="S482" s="3"/>
      <c r="T482" s="3"/>
      <c r="U482" s="3"/>
      <c r="V482" s="3"/>
      <c r="W482" s="118"/>
      <c r="X482" s="118"/>
      <c r="Y482" s="118"/>
      <c r="Z482" s="118"/>
      <c r="AA482" s="118"/>
      <c r="AB482" s="118"/>
      <c r="AC482" s="118"/>
    </row>
    <row r="483" spans="2:29" s="67" customFormat="1" x14ac:dyDescent="0.25">
      <c r="B483" s="150" t="s">
        <v>734</v>
      </c>
      <c r="C483" s="134">
        <v>11829031726</v>
      </c>
      <c r="D483" s="134">
        <v>8800285827.3600025</v>
      </c>
      <c r="E483" s="134">
        <v>940316079.59000003</v>
      </c>
      <c r="F483" s="134">
        <v>1118602819.3200002</v>
      </c>
      <c r="G483" s="134">
        <v>1822218826.22</v>
      </c>
      <c r="H483" s="134">
        <v>504413258.96000004</v>
      </c>
      <c r="I483" s="134">
        <v>317898534.90999991</v>
      </c>
      <c r="J483" s="134">
        <v>549264154.43000007</v>
      </c>
      <c r="K483" s="134">
        <v>506250090.87</v>
      </c>
      <c r="L483" s="134">
        <v>95093217.129999995</v>
      </c>
      <c r="M483" s="134">
        <v>307511204.22000003</v>
      </c>
      <c r="N483" s="134">
        <v>950939996.25</v>
      </c>
      <c r="O483" s="134">
        <v>433648961.56999999</v>
      </c>
      <c r="P483" s="134">
        <v>954796660.17999995</v>
      </c>
      <c r="Q483" s="134">
        <f t="shared" si="7"/>
        <v>8500953803.6500006</v>
      </c>
      <c r="R483" s="140"/>
      <c r="S483" s="3"/>
      <c r="T483" s="140"/>
      <c r="U483" s="140"/>
      <c r="V483" s="140"/>
      <c r="W483" s="141"/>
      <c r="X483" s="141"/>
      <c r="Y483" s="141"/>
      <c r="Z483" s="141"/>
      <c r="AA483" s="141"/>
      <c r="AB483" s="141"/>
      <c r="AC483" s="141"/>
    </row>
    <row r="484" spans="2:29" x14ac:dyDescent="0.25">
      <c r="B484" s="151" t="s">
        <v>735</v>
      </c>
      <c r="C484" s="125">
        <v>11829031726</v>
      </c>
      <c r="D484" s="125">
        <v>8800285827.3600025</v>
      </c>
      <c r="E484" s="125">
        <v>940316079.59000003</v>
      </c>
      <c r="F484" s="125">
        <v>1118602819.3200002</v>
      </c>
      <c r="G484" s="125">
        <v>1822218826.22</v>
      </c>
      <c r="H484" s="125">
        <v>504413258.96000004</v>
      </c>
      <c r="I484" s="125">
        <v>317898534.90999991</v>
      </c>
      <c r="J484" s="125">
        <v>549264154.43000007</v>
      </c>
      <c r="K484" s="125">
        <v>506250090.87</v>
      </c>
      <c r="L484" s="125">
        <v>95093217.129999995</v>
      </c>
      <c r="M484" s="125">
        <v>307511204.22000003</v>
      </c>
      <c r="N484" s="125">
        <v>950939996.25</v>
      </c>
      <c r="O484" s="125">
        <v>433648961.56999999</v>
      </c>
      <c r="P484" s="125">
        <v>954796660.17999995</v>
      </c>
      <c r="Q484" s="125">
        <f t="shared" si="7"/>
        <v>8500953803.6500006</v>
      </c>
      <c r="R484" s="3"/>
      <c r="S484" s="3"/>
      <c r="T484" s="3"/>
      <c r="U484" s="3"/>
      <c r="V484" s="3"/>
      <c r="W484" s="118"/>
      <c r="X484" s="118"/>
      <c r="Y484" s="118"/>
      <c r="Z484" s="118"/>
      <c r="AA484" s="118"/>
      <c r="AB484" s="118"/>
      <c r="AC484" s="118"/>
    </row>
    <row r="485" spans="2:29" s="67" customFormat="1" x14ac:dyDescent="0.25">
      <c r="B485" s="150" t="s">
        <v>736</v>
      </c>
      <c r="C485" s="134">
        <v>677354082</v>
      </c>
      <c r="D485" s="134">
        <v>815618678.46000028</v>
      </c>
      <c r="E485" s="134">
        <v>836663.13</v>
      </c>
      <c r="F485" s="134">
        <v>16556797.4</v>
      </c>
      <c r="G485" s="134">
        <v>9709185.0900000036</v>
      </c>
      <c r="H485" s="134">
        <v>19456239.159999996</v>
      </c>
      <c r="I485" s="134">
        <v>13057967.040000001</v>
      </c>
      <c r="J485" s="134">
        <v>32670494.549999997</v>
      </c>
      <c r="K485" s="134">
        <v>20572250.84</v>
      </c>
      <c r="L485" s="134">
        <v>16520797.110000001</v>
      </c>
      <c r="M485" s="134">
        <v>11378747</v>
      </c>
      <c r="N485" s="134">
        <v>177496883.66999996</v>
      </c>
      <c r="O485" s="134">
        <v>21372747.709999997</v>
      </c>
      <c r="P485" s="134">
        <v>407909306.27000004</v>
      </c>
      <c r="Q485" s="134">
        <f t="shared" si="7"/>
        <v>747538078.97000003</v>
      </c>
      <c r="R485" s="140"/>
      <c r="S485" s="3"/>
      <c r="T485" s="140"/>
      <c r="U485" s="140"/>
      <c r="V485" s="140"/>
      <c r="W485" s="141"/>
      <c r="X485" s="141"/>
      <c r="Y485" s="141"/>
      <c r="Z485" s="141"/>
      <c r="AA485" s="141"/>
      <c r="AB485" s="141"/>
      <c r="AC485" s="141"/>
    </row>
    <row r="486" spans="2:29" x14ac:dyDescent="0.25">
      <c r="B486" s="151" t="s">
        <v>737</v>
      </c>
      <c r="C486" s="125">
        <v>677354082</v>
      </c>
      <c r="D486" s="125">
        <v>815618678.46000028</v>
      </c>
      <c r="E486" s="125">
        <v>836663.13</v>
      </c>
      <c r="F486" s="125">
        <v>16556797.4</v>
      </c>
      <c r="G486" s="125">
        <v>9709185.0900000036</v>
      </c>
      <c r="H486" s="125">
        <v>19456239.159999996</v>
      </c>
      <c r="I486" s="125">
        <v>13057967.040000001</v>
      </c>
      <c r="J486" s="125">
        <v>32670494.549999997</v>
      </c>
      <c r="K486" s="125">
        <v>20572250.84</v>
      </c>
      <c r="L486" s="125">
        <v>16520797.110000001</v>
      </c>
      <c r="M486" s="125">
        <v>11378747</v>
      </c>
      <c r="N486" s="125">
        <v>177496883.66999996</v>
      </c>
      <c r="O486" s="125">
        <v>21372747.709999997</v>
      </c>
      <c r="P486" s="125">
        <v>407909306.27000004</v>
      </c>
      <c r="Q486" s="125">
        <f t="shared" si="7"/>
        <v>747538078.97000003</v>
      </c>
      <c r="R486" s="3"/>
      <c r="S486" s="3"/>
      <c r="T486" s="3"/>
      <c r="U486" s="3"/>
      <c r="V486" s="3"/>
      <c r="W486" s="118"/>
      <c r="X486" s="118"/>
      <c r="Y486" s="118"/>
      <c r="Z486" s="118"/>
      <c r="AA486" s="118"/>
      <c r="AB486" s="118"/>
      <c r="AC486" s="118"/>
    </row>
    <row r="487" spans="2:29" s="67" customFormat="1" x14ac:dyDescent="0.25">
      <c r="B487" s="150" t="s">
        <v>738</v>
      </c>
      <c r="C487" s="134">
        <v>221901251</v>
      </c>
      <c r="D487" s="134">
        <v>72020275.980000019</v>
      </c>
      <c r="E487" s="134">
        <v>157714</v>
      </c>
      <c r="F487" s="134">
        <v>14527573.890000001</v>
      </c>
      <c r="G487" s="134">
        <v>1843833.29</v>
      </c>
      <c r="H487" s="134">
        <v>675474.15999999992</v>
      </c>
      <c r="I487" s="134">
        <v>1872704.47</v>
      </c>
      <c r="J487" s="134">
        <v>5231010.6700000009</v>
      </c>
      <c r="K487" s="134">
        <v>11185450.510000002</v>
      </c>
      <c r="L487" s="134">
        <v>3446516.5</v>
      </c>
      <c r="M487" s="134">
        <v>5005060.99</v>
      </c>
      <c r="N487" s="134">
        <v>10635971.120000001</v>
      </c>
      <c r="O487" s="134">
        <v>3793401.13</v>
      </c>
      <c r="P487" s="134">
        <v>20101382.509999998</v>
      </c>
      <c r="Q487" s="134">
        <f t="shared" si="7"/>
        <v>78476093.24000001</v>
      </c>
      <c r="R487" s="140"/>
      <c r="S487" s="3"/>
      <c r="T487" s="140"/>
      <c r="U487" s="140"/>
      <c r="V487" s="140"/>
      <c r="W487" s="141"/>
      <c r="X487" s="141"/>
      <c r="Y487" s="141"/>
      <c r="Z487" s="141"/>
      <c r="AA487" s="141"/>
      <c r="AB487" s="141"/>
      <c r="AC487" s="141"/>
    </row>
    <row r="488" spans="2:29" x14ac:dyDescent="0.25">
      <c r="B488" s="151" t="s">
        <v>739</v>
      </c>
      <c r="C488" s="125">
        <v>221901251</v>
      </c>
      <c r="D488" s="125">
        <v>72020275.980000019</v>
      </c>
      <c r="E488" s="125">
        <v>157714</v>
      </c>
      <c r="F488" s="125">
        <v>14527573.890000001</v>
      </c>
      <c r="G488" s="125">
        <v>1843833.29</v>
      </c>
      <c r="H488" s="125">
        <v>675474.15999999992</v>
      </c>
      <c r="I488" s="125">
        <v>1872704.47</v>
      </c>
      <c r="J488" s="125">
        <v>5231010.6700000009</v>
      </c>
      <c r="K488" s="125">
        <v>11185450.510000002</v>
      </c>
      <c r="L488" s="125">
        <v>3446516.5</v>
      </c>
      <c r="M488" s="125">
        <v>5005060.99</v>
      </c>
      <c r="N488" s="125">
        <v>10635971.120000001</v>
      </c>
      <c r="O488" s="125">
        <v>3793401.13</v>
      </c>
      <c r="P488" s="125">
        <v>20101382.509999998</v>
      </c>
      <c r="Q488" s="125">
        <f t="shared" si="7"/>
        <v>78476093.24000001</v>
      </c>
      <c r="R488" s="3"/>
      <c r="S488" s="3"/>
      <c r="T488" s="3"/>
      <c r="U488" s="3"/>
      <c r="V488" s="3"/>
      <c r="W488" s="118"/>
      <c r="X488" s="118"/>
      <c r="Y488" s="118"/>
      <c r="Z488" s="118"/>
      <c r="AA488" s="118"/>
      <c r="AB488" s="118"/>
      <c r="AC488" s="118"/>
    </row>
    <row r="489" spans="2:29" s="67" customFormat="1" x14ac:dyDescent="0.25">
      <c r="B489" s="138" t="s">
        <v>740</v>
      </c>
      <c r="C489" s="134">
        <v>1313321272</v>
      </c>
      <c r="D489" s="134">
        <v>518927094.64999998</v>
      </c>
      <c r="E489" s="134">
        <v>1818558.1</v>
      </c>
      <c r="F489" s="134">
        <v>19897357.370000001</v>
      </c>
      <c r="G489" s="134">
        <v>19846306.210000001</v>
      </c>
      <c r="H489" s="134">
        <v>25484244.060000002</v>
      </c>
      <c r="I489" s="134">
        <v>26988529.23</v>
      </c>
      <c r="J489" s="134">
        <v>28908336.770000003</v>
      </c>
      <c r="K489" s="134">
        <v>8802464.3600000013</v>
      </c>
      <c r="L489" s="134">
        <v>39459041.310000002</v>
      </c>
      <c r="M489" s="134">
        <v>18493651.949999999</v>
      </c>
      <c r="N489" s="134">
        <v>42801618.319999993</v>
      </c>
      <c r="O489" s="134">
        <v>89624354.61999999</v>
      </c>
      <c r="P489" s="134">
        <v>127630550.22999999</v>
      </c>
      <c r="Q489" s="134">
        <f t="shared" si="7"/>
        <v>449755012.52999997</v>
      </c>
      <c r="R489" s="140"/>
      <c r="S489" s="3"/>
      <c r="T489" s="140"/>
      <c r="U489" s="140"/>
      <c r="V489" s="140"/>
      <c r="W489" s="141"/>
      <c r="X489" s="141"/>
      <c r="Y489" s="141"/>
      <c r="Z489" s="141"/>
      <c r="AA489" s="141"/>
      <c r="AB489" s="141"/>
      <c r="AC489" s="141"/>
    </row>
    <row r="490" spans="2:29" s="67" customFormat="1" x14ac:dyDescent="0.25">
      <c r="B490" s="150" t="s">
        <v>741</v>
      </c>
      <c r="C490" s="134">
        <v>172940795</v>
      </c>
      <c r="D490" s="134">
        <v>142709803.71000007</v>
      </c>
      <c r="E490" s="134">
        <v>300567.59999999998</v>
      </c>
      <c r="F490" s="134">
        <v>1786804.8900000001</v>
      </c>
      <c r="G490" s="134">
        <v>7737682.6000000006</v>
      </c>
      <c r="H490" s="134">
        <v>13099352.370000001</v>
      </c>
      <c r="I490" s="134">
        <v>2611936.7600000002</v>
      </c>
      <c r="J490" s="134">
        <v>9662195.4199999981</v>
      </c>
      <c r="K490" s="134">
        <v>4076870.97</v>
      </c>
      <c r="L490" s="134">
        <v>8021721.1499999994</v>
      </c>
      <c r="M490" s="134">
        <v>4614371.58</v>
      </c>
      <c r="N490" s="134">
        <v>13609779.849999998</v>
      </c>
      <c r="O490" s="134">
        <v>9740229.4699999969</v>
      </c>
      <c r="P490" s="134">
        <v>45480650.80999998</v>
      </c>
      <c r="Q490" s="134">
        <f t="shared" si="7"/>
        <v>120742163.46999997</v>
      </c>
      <c r="R490" s="140"/>
      <c r="S490" s="3"/>
      <c r="T490" s="140"/>
      <c r="U490" s="140"/>
      <c r="V490" s="140"/>
      <c r="W490" s="141"/>
      <c r="X490" s="141"/>
      <c r="Y490" s="141"/>
      <c r="Z490" s="141"/>
      <c r="AA490" s="141"/>
      <c r="AB490" s="141"/>
      <c r="AC490" s="141"/>
    </row>
    <row r="491" spans="2:29" x14ac:dyDescent="0.25">
      <c r="B491" s="151" t="s">
        <v>742</v>
      </c>
      <c r="C491" s="125">
        <v>172940795</v>
      </c>
      <c r="D491" s="125">
        <v>142709803.71000007</v>
      </c>
      <c r="E491" s="125">
        <v>300567.59999999998</v>
      </c>
      <c r="F491" s="125">
        <v>1786804.8900000001</v>
      </c>
      <c r="G491" s="125">
        <v>7737682.6000000006</v>
      </c>
      <c r="H491" s="125">
        <v>13099352.370000001</v>
      </c>
      <c r="I491" s="125">
        <v>2611936.7600000002</v>
      </c>
      <c r="J491" s="125">
        <v>9662195.4199999981</v>
      </c>
      <c r="K491" s="125">
        <v>4076870.97</v>
      </c>
      <c r="L491" s="125">
        <v>8021721.1499999994</v>
      </c>
      <c r="M491" s="125">
        <v>4614371.58</v>
      </c>
      <c r="N491" s="125">
        <v>13609779.849999998</v>
      </c>
      <c r="O491" s="125">
        <v>9740229.4699999969</v>
      </c>
      <c r="P491" s="125">
        <v>45480650.80999998</v>
      </c>
      <c r="Q491" s="125">
        <f t="shared" si="7"/>
        <v>120742163.46999997</v>
      </c>
      <c r="R491" s="3"/>
      <c r="S491" s="3"/>
      <c r="T491" s="3"/>
      <c r="U491" s="3"/>
      <c r="V491" s="3"/>
      <c r="W491" s="118"/>
      <c r="X491" s="118"/>
      <c r="Y491" s="118"/>
      <c r="Z491" s="118"/>
      <c r="AA491" s="118"/>
      <c r="AB491" s="118"/>
      <c r="AC491" s="118"/>
    </row>
    <row r="492" spans="2:29" s="67" customFormat="1" x14ac:dyDescent="0.25">
      <c r="B492" s="150" t="s">
        <v>743</v>
      </c>
      <c r="C492" s="134">
        <v>5799586</v>
      </c>
      <c r="D492" s="134">
        <v>90624317.00999999</v>
      </c>
      <c r="E492" s="134">
        <v>0</v>
      </c>
      <c r="F492" s="134">
        <v>0</v>
      </c>
      <c r="G492" s="134">
        <v>1462295.89</v>
      </c>
      <c r="H492" s="134">
        <v>0</v>
      </c>
      <c r="I492" s="134">
        <v>17001757.579999998</v>
      </c>
      <c r="J492" s="134">
        <v>12130811.689999999</v>
      </c>
      <c r="K492" s="134">
        <v>150450</v>
      </c>
      <c r="L492" s="134">
        <v>16200840.49</v>
      </c>
      <c r="M492" s="134">
        <v>5355615.8499999996</v>
      </c>
      <c r="N492" s="134">
        <v>114552.28</v>
      </c>
      <c r="O492" s="134">
        <v>5132867.88</v>
      </c>
      <c r="P492" s="134">
        <v>27302204.18</v>
      </c>
      <c r="Q492" s="134">
        <f t="shared" si="7"/>
        <v>84851395.840000004</v>
      </c>
      <c r="R492" s="140"/>
      <c r="S492" s="3"/>
      <c r="T492" s="140"/>
      <c r="U492" s="140"/>
      <c r="V492" s="140"/>
      <c r="W492" s="141"/>
      <c r="X492" s="141"/>
      <c r="Y492" s="141"/>
      <c r="Z492" s="141"/>
      <c r="AA492" s="141"/>
      <c r="AB492" s="141"/>
      <c r="AC492" s="141"/>
    </row>
    <row r="493" spans="2:29" x14ac:dyDescent="0.25">
      <c r="B493" s="151" t="s">
        <v>744</v>
      </c>
      <c r="C493" s="125">
        <v>5799586</v>
      </c>
      <c r="D493" s="125">
        <v>90624317.00999999</v>
      </c>
      <c r="E493" s="125">
        <v>0</v>
      </c>
      <c r="F493" s="125">
        <v>0</v>
      </c>
      <c r="G493" s="125">
        <v>1462295.89</v>
      </c>
      <c r="H493" s="125">
        <v>0</v>
      </c>
      <c r="I493" s="125">
        <v>17001757.579999998</v>
      </c>
      <c r="J493" s="125">
        <v>12130811.689999999</v>
      </c>
      <c r="K493" s="125">
        <v>150450</v>
      </c>
      <c r="L493" s="125">
        <v>16200840.49</v>
      </c>
      <c r="M493" s="125">
        <v>5355615.8499999996</v>
      </c>
      <c r="N493" s="125">
        <v>114552.28</v>
      </c>
      <c r="O493" s="125">
        <v>5132867.88</v>
      </c>
      <c r="P493" s="125">
        <v>27302204.18</v>
      </c>
      <c r="Q493" s="125">
        <f t="shared" si="7"/>
        <v>84851395.840000004</v>
      </c>
      <c r="R493" s="3"/>
      <c r="S493" s="3"/>
      <c r="T493" s="3"/>
      <c r="U493" s="3"/>
      <c r="V493" s="3"/>
      <c r="W493" s="118"/>
      <c r="X493" s="118"/>
      <c r="Y493" s="118"/>
      <c r="Z493" s="118"/>
      <c r="AA493" s="118"/>
      <c r="AB493" s="118"/>
      <c r="AC493" s="118"/>
    </row>
    <row r="494" spans="2:29" s="67" customFormat="1" x14ac:dyDescent="0.25">
      <c r="B494" s="150" t="s">
        <v>745</v>
      </c>
      <c r="C494" s="134">
        <v>317228683</v>
      </c>
      <c r="D494" s="134">
        <v>212754713.84999999</v>
      </c>
      <c r="E494" s="134">
        <v>267990.5</v>
      </c>
      <c r="F494" s="134">
        <v>16860552.48</v>
      </c>
      <c r="G494" s="134">
        <v>4352137.3099999987</v>
      </c>
      <c r="H494" s="134">
        <v>1713941.6099999999</v>
      </c>
      <c r="I494" s="134">
        <v>4690651.4399999995</v>
      </c>
      <c r="J494" s="134">
        <v>3011846.5600000005</v>
      </c>
      <c r="K494" s="134">
        <v>2897495.39</v>
      </c>
      <c r="L494" s="134">
        <v>13053099.670000002</v>
      </c>
      <c r="M494" s="134">
        <v>6644423.0899999989</v>
      </c>
      <c r="N494" s="134">
        <v>27827286.189999998</v>
      </c>
      <c r="O494" s="134">
        <v>66914015.829999998</v>
      </c>
      <c r="P494" s="134">
        <v>17643031.809999999</v>
      </c>
      <c r="Q494" s="134">
        <f t="shared" si="7"/>
        <v>165876471.88</v>
      </c>
      <c r="R494" s="140"/>
      <c r="S494" s="3"/>
      <c r="T494" s="140"/>
      <c r="U494" s="140"/>
      <c r="V494" s="140"/>
      <c r="W494" s="141"/>
      <c r="X494" s="141"/>
      <c r="Y494" s="141"/>
      <c r="Z494" s="141"/>
      <c r="AA494" s="141"/>
      <c r="AB494" s="141"/>
      <c r="AC494" s="141"/>
    </row>
    <row r="495" spans="2:29" x14ac:dyDescent="0.25">
      <c r="B495" s="151" t="s">
        <v>746</v>
      </c>
      <c r="C495" s="125">
        <v>317228683</v>
      </c>
      <c r="D495" s="125">
        <v>212754713.84999999</v>
      </c>
      <c r="E495" s="125">
        <v>267990.5</v>
      </c>
      <c r="F495" s="125">
        <v>16860552.48</v>
      </c>
      <c r="G495" s="125">
        <v>4352137.3099999987</v>
      </c>
      <c r="H495" s="125">
        <v>1713941.6099999999</v>
      </c>
      <c r="I495" s="125">
        <v>4690651.4399999995</v>
      </c>
      <c r="J495" s="125">
        <v>3011846.5600000005</v>
      </c>
      <c r="K495" s="125">
        <v>2897495.39</v>
      </c>
      <c r="L495" s="125">
        <v>13053099.670000002</v>
      </c>
      <c r="M495" s="125">
        <v>6644423.0899999989</v>
      </c>
      <c r="N495" s="125">
        <v>27827286.189999998</v>
      </c>
      <c r="O495" s="125">
        <v>66914015.829999998</v>
      </c>
      <c r="P495" s="125">
        <v>17643031.809999999</v>
      </c>
      <c r="Q495" s="125">
        <f t="shared" si="7"/>
        <v>165876471.88</v>
      </c>
      <c r="R495" s="3"/>
      <c r="S495" s="3"/>
      <c r="T495" s="3"/>
      <c r="U495" s="3"/>
      <c r="V495" s="3"/>
      <c r="W495" s="118"/>
      <c r="X495" s="118"/>
      <c r="Y495" s="118"/>
      <c r="Z495" s="118"/>
      <c r="AA495" s="118"/>
      <c r="AB495" s="118"/>
      <c r="AC495" s="118"/>
    </row>
    <row r="496" spans="2:29" s="67" customFormat="1" x14ac:dyDescent="0.25">
      <c r="B496" s="150" t="s">
        <v>747</v>
      </c>
      <c r="C496" s="134">
        <v>817352208</v>
      </c>
      <c r="D496" s="134">
        <v>72838260.079999939</v>
      </c>
      <c r="E496" s="134">
        <v>1250000</v>
      </c>
      <c r="F496" s="134">
        <v>1250000</v>
      </c>
      <c r="G496" s="134">
        <v>6294190.4100000001</v>
      </c>
      <c r="H496" s="134">
        <v>10670950.08</v>
      </c>
      <c r="I496" s="134">
        <v>2684183.4500000002</v>
      </c>
      <c r="J496" s="134">
        <v>4103483.1</v>
      </c>
      <c r="K496" s="134">
        <v>1677648</v>
      </c>
      <c r="L496" s="134">
        <v>2183380</v>
      </c>
      <c r="M496" s="134">
        <v>1879241.4300000002</v>
      </c>
      <c r="N496" s="134">
        <v>1250000</v>
      </c>
      <c r="O496" s="134">
        <v>7837241.4400000004</v>
      </c>
      <c r="P496" s="134">
        <v>37204663.43</v>
      </c>
      <c r="Q496" s="134">
        <f t="shared" si="7"/>
        <v>78284981.340000004</v>
      </c>
      <c r="R496" s="140"/>
      <c r="S496" s="3"/>
      <c r="T496" s="140"/>
      <c r="U496" s="140"/>
      <c r="V496" s="140"/>
      <c r="W496" s="141"/>
      <c r="X496" s="141"/>
      <c r="Y496" s="141"/>
      <c r="Z496" s="141"/>
      <c r="AA496" s="141"/>
      <c r="AB496" s="141"/>
      <c r="AC496" s="141"/>
    </row>
    <row r="497" spans="2:29" x14ac:dyDescent="0.25">
      <c r="B497" s="151" t="s">
        <v>748</v>
      </c>
      <c r="C497" s="125">
        <v>817352208</v>
      </c>
      <c r="D497" s="125">
        <v>72838260.079999939</v>
      </c>
      <c r="E497" s="125">
        <v>1250000</v>
      </c>
      <c r="F497" s="125">
        <v>1250000</v>
      </c>
      <c r="G497" s="125">
        <v>6294190.4100000001</v>
      </c>
      <c r="H497" s="125">
        <v>10670950.08</v>
      </c>
      <c r="I497" s="125">
        <v>2684183.4500000002</v>
      </c>
      <c r="J497" s="125">
        <v>4103483.1</v>
      </c>
      <c r="K497" s="125">
        <v>1677648</v>
      </c>
      <c r="L497" s="125">
        <v>2183380</v>
      </c>
      <c r="M497" s="125">
        <v>1879241.4300000002</v>
      </c>
      <c r="N497" s="125">
        <v>1250000</v>
      </c>
      <c r="O497" s="125">
        <v>7837241.4400000004</v>
      </c>
      <c r="P497" s="125">
        <v>37204663.43</v>
      </c>
      <c r="Q497" s="125">
        <f t="shared" si="7"/>
        <v>78284981.340000004</v>
      </c>
      <c r="R497" s="3"/>
      <c r="S497" s="3"/>
      <c r="T497" s="3"/>
      <c r="U497" s="3"/>
      <c r="V497" s="3"/>
      <c r="W497" s="118"/>
      <c r="X497" s="118"/>
      <c r="Y497" s="118"/>
      <c r="Z497" s="118"/>
      <c r="AA497" s="118"/>
      <c r="AB497" s="118"/>
      <c r="AC497" s="118"/>
    </row>
    <row r="498" spans="2:29" s="67" customFormat="1" x14ac:dyDescent="0.25">
      <c r="B498" s="138" t="s">
        <v>183</v>
      </c>
      <c r="C498" s="134">
        <v>640368142</v>
      </c>
      <c r="D498" s="134">
        <v>1180511649.5999997</v>
      </c>
      <c r="E498" s="134">
        <v>32076.83</v>
      </c>
      <c r="F498" s="134">
        <v>127759253.43000001</v>
      </c>
      <c r="G498" s="134">
        <v>74045530.519999996</v>
      </c>
      <c r="H498" s="134">
        <v>2475732.7300000004</v>
      </c>
      <c r="I498" s="134">
        <v>8329637.2600000007</v>
      </c>
      <c r="J498" s="134">
        <v>534485964.01000005</v>
      </c>
      <c r="K498" s="134">
        <v>1032730.8099999999</v>
      </c>
      <c r="L498" s="134">
        <v>11409240.91</v>
      </c>
      <c r="M498" s="134">
        <v>9099391.9299999997</v>
      </c>
      <c r="N498" s="134">
        <v>219708034.10999998</v>
      </c>
      <c r="O498" s="134">
        <v>7214297.5199999996</v>
      </c>
      <c r="P498" s="134">
        <v>154335132.84</v>
      </c>
      <c r="Q498" s="134">
        <f t="shared" si="7"/>
        <v>1149927022.8999999</v>
      </c>
      <c r="R498" s="140"/>
      <c r="S498" s="3"/>
      <c r="T498" s="140"/>
      <c r="U498" s="140"/>
      <c r="V498" s="140"/>
      <c r="W498" s="141"/>
      <c r="X498" s="141"/>
      <c r="Y498" s="141"/>
      <c r="Z498" s="141"/>
      <c r="AA498" s="141"/>
      <c r="AB498" s="141"/>
      <c r="AC498" s="141"/>
    </row>
    <row r="499" spans="2:29" s="67" customFormat="1" x14ac:dyDescent="0.25">
      <c r="B499" s="150" t="s">
        <v>749</v>
      </c>
      <c r="C499" s="134">
        <v>517577386</v>
      </c>
      <c r="D499" s="134">
        <v>1120195374.0099998</v>
      </c>
      <c r="E499" s="134">
        <v>32076.83</v>
      </c>
      <c r="F499" s="134">
        <v>127651833.06</v>
      </c>
      <c r="G499" s="134">
        <v>72116676.879999995</v>
      </c>
      <c r="H499" s="134">
        <v>1970160.6800000002</v>
      </c>
      <c r="I499" s="134">
        <v>6107638.2600000007</v>
      </c>
      <c r="J499" s="134">
        <v>512454182.03000003</v>
      </c>
      <c r="K499" s="134">
        <v>741484.84</v>
      </c>
      <c r="L499" s="134">
        <v>3252936.96</v>
      </c>
      <c r="M499" s="134">
        <v>7518316.3599999994</v>
      </c>
      <c r="N499" s="134">
        <v>215270709.28999999</v>
      </c>
      <c r="O499" s="134">
        <v>1502138.87</v>
      </c>
      <c r="P499" s="134">
        <v>148124695.22</v>
      </c>
      <c r="Q499" s="134">
        <f t="shared" si="7"/>
        <v>1096742849.28</v>
      </c>
      <c r="R499" s="140"/>
      <c r="S499" s="3"/>
      <c r="T499" s="140"/>
      <c r="U499" s="140"/>
      <c r="V499" s="140"/>
      <c r="W499" s="141"/>
      <c r="X499" s="141"/>
      <c r="Y499" s="141"/>
      <c r="Z499" s="141"/>
      <c r="AA499" s="141"/>
      <c r="AB499" s="141"/>
      <c r="AC499" s="141"/>
    </row>
    <row r="500" spans="2:29" x14ac:dyDescent="0.25">
      <c r="B500" s="151" t="s">
        <v>750</v>
      </c>
      <c r="C500" s="125">
        <v>517577386</v>
      </c>
      <c r="D500" s="125">
        <v>1120195374.0099998</v>
      </c>
      <c r="E500" s="125">
        <v>32076.83</v>
      </c>
      <c r="F500" s="125">
        <v>127651833.06</v>
      </c>
      <c r="G500" s="125">
        <v>72116676.879999995</v>
      </c>
      <c r="H500" s="125">
        <v>1970160.6800000002</v>
      </c>
      <c r="I500" s="125">
        <v>6107638.2600000007</v>
      </c>
      <c r="J500" s="125">
        <v>512454182.03000003</v>
      </c>
      <c r="K500" s="125">
        <v>741484.84</v>
      </c>
      <c r="L500" s="125">
        <v>3252936.96</v>
      </c>
      <c r="M500" s="125">
        <v>7518316.3599999994</v>
      </c>
      <c r="N500" s="125">
        <v>215270709.28999999</v>
      </c>
      <c r="O500" s="125">
        <v>1502138.87</v>
      </c>
      <c r="P500" s="125">
        <v>148124695.22</v>
      </c>
      <c r="Q500" s="125">
        <f t="shared" si="7"/>
        <v>1096742849.28</v>
      </c>
      <c r="R500" s="3"/>
      <c r="S500" s="3"/>
      <c r="T500" s="3"/>
      <c r="U500" s="3"/>
      <c r="V500" s="3"/>
      <c r="W500" s="118"/>
      <c r="X500" s="118"/>
      <c r="Y500" s="118"/>
      <c r="Z500" s="118"/>
      <c r="AA500" s="118"/>
      <c r="AB500" s="118"/>
      <c r="AC500" s="118"/>
    </row>
    <row r="501" spans="2:29" s="67" customFormat="1" x14ac:dyDescent="0.25">
      <c r="B501" s="150" t="s">
        <v>751</v>
      </c>
      <c r="C501" s="134">
        <v>76121972</v>
      </c>
      <c r="D501" s="134">
        <v>17769320.799999997</v>
      </c>
      <c r="E501" s="134">
        <v>0</v>
      </c>
      <c r="F501" s="134">
        <v>9440</v>
      </c>
      <c r="G501" s="134">
        <v>447220</v>
      </c>
      <c r="H501" s="134">
        <v>109849.1</v>
      </c>
      <c r="I501" s="134">
        <v>0</v>
      </c>
      <c r="J501" s="134">
        <v>8486575.3099999987</v>
      </c>
      <c r="K501" s="134">
        <v>28314.1</v>
      </c>
      <c r="L501" s="134">
        <v>50848.09</v>
      </c>
      <c r="M501" s="134">
        <v>11206.7</v>
      </c>
      <c r="N501" s="134">
        <v>94578</v>
      </c>
      <c r="O501" s="134">
        <v>4673395.9799999995</v>
      </c>
      <c r="P501" s="134">
        <v>2088421.3800000001</v>
      </c>
      <c r="Q501" s="134">
        <f t="shared" si="7"/>
        <v>15999848.659999998</v>
      </c>
      <c r="R501" s="140"/>
      <c r="S501" s="3"/>
      <c r="T501" s="140"/>
      <c r="U501" s="140"/>
      <c r="V501" s="140"/>
      <c r="W501" s="141"/>
      <c r="X501" s="141"/>
      <c r="Y501" s="141"/>
      <c r="Z501" s="141"/>
      <c r="AA501" s="141"/>
      <c r="AB501" s="141"/>
      <c r="AC501" s="141"/>
    </row>
    <row r="502" spans="2:29" x14ac:dyDescent="0.25">
      <c r="B502" s="151" t="s">
        <v>752</v>
      </c>
      <c r="C502" s="125">
        <v>76121972</v>
      </c>
      <c r="D502" s="125">
        <v>17769320.799999997</v>
      </c>
      <c r="E502" s="125">
        <v>0</v>
      </c>
      <c r="F502" s="125">
        <v>9440</v>
      </c>
      <c r="G502" s="125">
        <v>447220</v>
      </c>
      <c r="H502" s="125">
        <v>109849.1</v>
      </c>
      <c r="I502" s="125">
        <v>0</v>
      </c>
      <c r="J502" s="125">
        <v>8486575.3099999987</v>
      </c>
      <c r="K502" s="125">
        <v>28314.1</v>
      </c>
      <c r="L502" s="125">
        <v>50848.09</v>
      </c>
      <c r="M502" s="125">
        <v>11206.7</v>
      </c>
      <c r="N502" s="125">
        <v>94578</v>
      </c>
      <c r="O502" s="125">
        <v>4673395.9799999995</v>
      </c>
      <c r="P502" s="125">
        <v>2088421.3800000001</v>
      </c>
      <c r="Q502" s="125">
        <f t="shared" si="7"/>
        <v>15999848.659999998</v>
      </c>
      <c r="R502" s="3"/>
      <c r="S502" s="3"/>
      <c r="T502" s="3"/>
      <c r="U502" s="3"/>
      <c r="V502" s="3"/>
      <c r="W502" s="118"/>
      <c r="X502" s="118"/>
      <c r="Y502" s="118"/>
      <c r="Z502" s="118"/>
      <c r="AA502" s="118"/>
      <c r="AB502" s="118"/>
      <c r="AC502" s="118"/>
    </row>
    <row r="503" spans="2:29" s="67" customFormat="1" x14ac:dyDescent="0.25">
      <c r="B503" s="150" t="s">
        <v>753</v>
      </c>
      <c r="C503" s="134">
        <v>2582527</v>
      </c>
      <c r="D503" s="134">
        <v>297</v>
      </c>
      <c r="E503" s="134">
        <v>0</v>
      </c>
      <c r="F503" s="134"/>
      <c r="G503" s="134"/>
      <c r="H503" s="134"/>
      <c r="I503" s="134"/>
      <c r="J503" s="134"/>
      <c r="K503" s="134"/>
      <c r="L503" s="134"/>
      <c r="M503" s="134"/>
      <c r="N503" s="134"/>
      <c r="O503" s="134"/>
      <c r="P503" s="134">
        <v>0</v>
      </c>
      <c r="Q503" s="134">
        <f t="shared" si="7"/>
        <v>0</v>
      </c>
      <c r="R503" s="140"/>
      <c r="S503" s="3"/>
      <c r="T503" s="140"/>
      <c r="U503" s="140"/>
      <c r="V503" s="140"/>
      <c r="W503" s="141"/>
      <c r="X503" s="141"/>
      <c r="Y503" s="141"/>
      <c r="Z503" s="141"/>
      <c r="AA503" s="141"/>
      <c r="AB503" s="141"/>
      <c r="AC503" s="141"/>
    </row>
    <row r="504" spans="2:29" x14ac:dyDescent="0.25">
      <c r="B504" s="151" t="s">
        <v>754</v>
      </c>
      <c r="C504" s="125">
        <v>2582527</v>
      </c>
      <c r="D504" s="125">
        <v>297</v>
      </c>
      <c r="E504" s="125">
        <v>0</v>
      </c>
      <c r="F504" s="125"/>
      <c r="G504" s="125"/>
      <c r="H504" s="125"/>
      <c r="I504" s="125"/>
      <c r="J504" s="125"/>
      <c r="K504" s="125"/>
      <c r="L504" s="125"/>
      <c r="M504" s="125"/>
      <c r="N504" s="125"/>
      <c r="O504" s="125"/>
      <c r="P504" s="125">
        <v>0</v>
      </c>
      <c r="Q504" s="125">
        <f t="shared" si="7"/>
        <v>0</v>
      </c>
      <c r="R504" s="3"/>
      <c r="S504" s="3"/>
      <c r="T504" s="3"/>
      <c r="U504" s="3"/>
      <c r="V504" s="3"/>
      <c r="W504" s="118"/>
      <c r="X504" s="118"/>
      <c r="Y504" s="118"/>
      <c r="Z504" s="118"/>
      <c r="AA504" s="118"/>
      <c r="AB504" s="118"/>
      <c r="AC504" s="118"/>
    </row>
    <row r="505" spans="2:29" s="67" customFormat="1" x14ac:dyDescent="0.25">
      <c r="B505" s="150" t="s">
        <v>944</v>
      </c>
      <c r="C505" s="134">
        <v>44086257</v>
      </c>
      <c r="D505" s="134">
        <v>42546657.789999999</v>
      </c>
      <c r="E505" s="134">
        <v>0</v>
      </c>
      <c r="F505" s="134">
        <v>97980.37</v>
      </c>
      <c r="G505" s="134">
        <v>1481633.6400000001</v>
      </c>
      <c r="H505" s="134">
        <v>395722.95</v>
      </c>
      <c r="I505" s="134">
        <v>2221999</v>
      </c>
      <c r="J505" s="134">
        <v>13545206.669999998</v>
      </c>
      <c r="K505" s="134">
        <v>262931.87</v>
      </c>
      <c r="L505" s="134">
        <v>8105455.8600000003</v>
      </c>
      <c r="M505" s="134">
        <v>1569868.87</v>
      </c>
      <c r="N505" s="134">
        <v>4342746.82</v>
      </c>
      <c r="O505" s="134">
        <v>1038762.67</v>
      </c>
      <c r="P505" s="134">
        <v>4122016.2399999998</v>
      </c>
      <c r="Q505" s="134">
        <f t="shared" si="7"/>
        <v>37184324.960000001</v>
      </c>
      <c r="R505" s="140"/>
      <c r="S505" s="3"/>
      <c r="T505" s="140"/>
      <c r="U505" s="140"/>
      <c r="V505" s="140"/>
      <c r="W505" s="141"/>
      <c r="X505" s="141"/>
      <c r="Y505" s="141"/>
      <c r="Z505" s="141"/>
      <c r="AA505" s="141"/>
      <c r="AB505" s="141"/>
      <c r="AC505" s="141"/>
    </row>
    <row r="506" spans="2:29" x14ac:dyDescent="0.25">
      <c r="B506" s="151" t="s">
        <v>756</v>
      </c>
      <c r="C506" s="125">
        <v>44086257</v>
      </c>
      <c r="D506" s="125">
        <v>42546657.789999999</v>
      </c>
      <c r="E506" s="125">
        <v>0</v>
      </c>
      <c r="F506" s="125">
        <v>97980.37</v>
      </c>
      <c r="G506" s="125">
        <v>1481633.6400000001</v>
      </c>
      <c r="H506" s="125">
        <v>395722.95</v>
      </c>
      <c r="I506" s="125">
        <v>2221999</v>
      </c>
      <c r="J506" s="125">
        <v>13545206.669999998</v>
      </c>
      <c r="K506" s="125">
        <v>262931.87</v>
      </c>
      <c r="L506" s="125">
        <v>8105455.8600000003</v>
      </c>
      <c r="M506" s="125">
        <v>1569868.87</v>
      </c>
      <c r="N506" s="125">
        <v>4342746.82</v>
      </c>
      <c r="O506" s="125">
        <v>1038762.67</v>
      </c>
      <c r="P506" s="125">
        <v>4122016.2399999998</v>
      </c>
      <c r="Q506" s="125">
        <f t="shared" si="7"/>
        <v>37184324.960000001</v>
      </c>
      <c r="R506" s="3"/>
      <c r="S506" s="3"/>
      <c r="T506" s="3"/>
      <c r="U506" s="3"/>
      <c r="V506" s="3"/>
      <c r="W506" s="118"/>
      <c r="X506" s="118"/>
      <c r="Y506" s="118"/>
      <c r="Z506" s="118"/>
      <c r="AA506" s="118"/>
      <c r="AB506" s="118"/>
      <c r="AC506" s="118"/>
    </row>
    <row r="507" spans="2:29" s="67" customFormat="1" x14ac:dyDescent="0.25">
      <c r="B507" s="138" t="s">
        <v>184</v>
      </c>
      <c r="C507" s="134">
        <v>4444993193</v>
      </c>
      <c r="D507" s="134">
        <v>5215687275.2400017</v>
      </c>
      <c r="E507" s="134">
        <v>12282217.880000001</v>
      </c>
      <c r="F507" s="134">
        <v>206081419.63</v>
      </c>
      <c r="G507" s="134">
        <v>76211202.230000004</v>
      </c>
      <c r="H507" s="134">
        <v>89687932.390000001</v>
      </c>
      <c r="I507" s="134">
        <v>102158486.64</v>
      </c>
      <c r="J507" s="134">
        <v>155185797.60999998</v>
      </c>
      <c r="K507" s="134">
        <v>471708293.06999999</v>
      </c>
      <c r="L507" s="134">
        <v>278290501.11999995</v>
      </c>
      <c r="M507" s="134">
        <v>170211364.25</v>
      </c>
      <c r="N507" s="134">
        <v>150105243</v>
      </c>
      <c r="O507" s="134">
        <v>987993888.09000015</v>
      </c>
      <c r="P507" s="134">
        <v>2117184502.1299996</v>
      </c>
      <c r="Q507" s="134">
        <f t="shared" si="7"/>
        <v>4817100848.039999</v>
      </c>
      <c r="R507" s="140"/>
      <c r="S507" s="3"/>
      <c r="T507" s="140"/>
      <c r="U507" s="140"/>
      <c r="V507" s="140"/>
      <c r="W507" s="141"/>
      <c r="X507" s="141"/>
      <c r="Y507" s="141"/>
      <c r="Z507" s="141"/>
      <c r="AA507" s="141"/>
      <c r="AB507" s="141"/>
      <c r="AC507" s="141"/>
    </row>
    <row r="508" spans="2:29" s="67" customFormat="1" x14ac:dyDescent="0.25">
      <c r="B508" s="150" t="s">
        <v>757</v>
      </c>
      <c r="C508" s="134">
        <v>2679486178</v>
      </c>
      <c r="D508" s="134">
        <v>4458827612.3600006</v>
      </c>
      <c r="E508" s="134">
        <v>11801506.550000001</v>
      </c>
      <c r="F508" s="134">
        <v>203214345.76000002</v>
      </c>
      <c r="G508" s="134">
        <v>73209848.060000002</v>
      </c>
      <c r="H508" s="134">
        <v>84515885.060000002</v>
      </c>
      <c r="I508" s="134">
        <v>98801407.590000004</v>
      </c>
      <c r="J508" s="134">
        <v>153059693.81999999</v>
      </c>
      <c r="K508" s="134">
        <v>192119439.73999998</v>
      </c>
      <c r="L508" s="134">
        <v>275653361.92999995</v>
      </c>
      <c r="M508" s="134">
        <v>154155455.59</v>
      </c>
      <c r="N508" s="134">
        <v>132630578.03</v>
      </c>
      <c r="O508" s="134">
        <v>895877752.67000008</v>
      </c>
      <c r="P508" s="134">
        <v>1927978247.6899996</v>
      </c>
      <c r="Q508" s="134">
        <f t="shared" si="7"/>
        <v>4203017522.4899993</v>
      </c>
      <c r="R508" s="140"/>
      <c r="S508" s="3"/>
      <c r="T508" s="140"/>
      <c r="U508" s="140"/>
      <c r="V508" s="140"/>
      <c r="W508" s="141"/>
      <c r="X508" s="141"/>
      <c r="Y508" s="141"/>
      <c r="Z508" s="141"/>
      <c r="AA508" s="141"/>
      <c r="AB508" s="141"/>
      <c r="AC508" s="141"/>
    </row>
    <row r="509" spans="2:29" x14ac:dyDescent="0.25">
      <c r="B509" s="151" t="s">
        <v>758</v>
      </c>
      <c r="C509" s="125">
        <v>2679486178</v>
      </c>
      <c r="D509" s="125">
        <v>4458827612.3600006</v>
      </c>
      <c r="E509" s="125">
        <v>11801506.550000001</v>
      </c>
      <c r="F509" s="125">
        <v>203214345.76000002</v>
      </c>
      <c r="G509" s="125">
        <v>73209848.060000002</v>
      </c>
      <c r="H509" s="125">
        <v>84515885.060000002</v>
      </c>
      <c r="I509" s="125">
        <v>98801407.590000004</v>
      </c>
      <c r="J509" s="125">
        <v>153059693.81999999</v>
      </c>
      <c r="K509" s="125">
        <v>192119439.73999998</v>
      </c>
      <c r="L509" s="125">
        <v>275653361.92999995</v>
      </c>
      <c r="M509" s="125">
        <v>154155455.59</v>
      </c>
      <c r="N509" s="125">
        <v>132630578.03</v>
      </c>
      <c r="O509" s="125">
        <v>895877752.67000008</v>
      </c>
      <c r="P509" s="125">
        <v>1927978247.6899996</v>
      </c>
      <c r="Q509" s="125">
        <f t="shared" si="7"/>
        <v>4203017522.4899993</v>
      </c>
      <c r="R509" s="3"/>
      <c r="S509" s="3"/>
      <c r="T509" s="3"/>
      <c r="U509" s="3"/>
      <c r="V509" s="3"/>
      <c r="W509" s="118"/>
      <c r="X509" s="118"/>
      <c r="Y509" s="118"/>
      <c r="Z509" s="118"/>
      <c r="AA509" s="118"/>
      <c r="AB509" s="118"/>
      <c r="AC509" s="118"/>
    </row>
    <row r="510" spans="2:29" s="67" customFormat="1" x14ac:dyDescent="0.25">
      <c r="B510" s="150" t="s">
        <v>759</v>
      </c>
      <c r="C510" s="134">
        <v>11300000</v>
      </c>
      <c r="D510" s="134">
        <v>24273796.299999997</v>
      </c>
      <c r="E510" s="134">
        <v>0</v>
      </c>
      <c r="F510" s="134">
        <v>0</v>
      </c>
      <c r="G510" s="134">
        <v>554600</v>
      </c>
      <c r="H510" s="134">
        <v>1947000</v>
      </c>
      <c r="I510" s="134">
        <v>0</v>
      </c>
      <c r="J510" s="134">
        <v>0</v>
      </c>
      <c r="K510" s="134">
        <v>0</v>
      </c>
      <c r="L510" s="134">
        <v>69502</v>
      </c>
      <c r="M510" s="134">
        <v>0</v>
      </c>
      <c r="N510" s="134">
        <v>0</v>
      </c>
      <c r="O510" s="134">
        <v>563361.5</v>
      </c>
      <c r="P510" s="134">
        <v>5475178.7599999998</v>
      </c>
      <c r="Q510" s="134">
        <f t="shared" si="7"/>
        <v>8609642.2599999998</v>
      </c>
      <c r="R510" s="140"/>
      <c r="S510" s="3"/>
      <c r="T510" s="140"/>
      <c r="U510" s="140"/>
      <c r="V510" s="140"/>
      <c r="W510" s="141"/>
      <c r="X510" s="141"/>
      <c r="Y510" s="141"/>
      <c r="Z510" s="141"/>
      <c r="AA510" s="141"/>
      <c r="AB510" s="141"/>
      <c r="AC510" s="141"/>
    </row>
    <row r="511" spans="2:29" x14ac:dyDescent="0.25">
      <c r="B511" s="151" t="s">
        <v>760</v>
      </c>
      <c r="C511" s="125">
        <v>11300000</v>
      </c>
      <c r="D511" s="125">
        <v>24273796.299999997</v>
      </c>
      <c r="E511" s="125">
        <v>0</v>
      </c>
      <c r="F511" s="125">
        <v>0</v>
      </c>
      <c r="G511" s="125">
        <v>554600</v>
      </c>
      <c r="H511" s="125">
        <v>1947000</v>
      </c>
      <c r="I511" s="125">
        <v>0</v>
      </c>
      <c r="J511" s="125">
        <v>0</v>
      </c>
      <c r="K511" s="125">
        <v>0</v>
      </c>
      <c r="L511" s="125">
        <v>69502</v>
      </c>
      <c r="M511" s="125">
        <v>0</v>
      </c>
      <c r="N511" s="125">
        <v>0</v>
      </c>
      <c r="O511" s="125">
        <v>563361.5</v>
      </c>
      <c r="P511" s="125">
        <v>5475178.7599999998</v>
      </c>
      <c r="Q511" s="125">
        <f t="shared" si="7"/>
        <v>8609642.2599999998</v>
      </c>
      <c r="R511" s="3"/>
      <c r="S511" s="3"/>
      <c r="T511" s="3"/>
      <c r="U511" s="3"/>
      <c r="V511" s="3"/>
      <c r="W511" s="118"/>
      <c r="X511" s="118"/>
      <c r="Y511" s="118"/>
      <c r="Z511" s="118"/>
      <c r="AA511" s="118"/>
      <c r="AB511" s="118"/>
      <c r="AC511" s="118"/>
    </row>
    <row r="512" spans="2:29" s="67" customFormat="1" x14ac:dyDescent="0.25">
      <c r="B512" s="150" t="s">
        <v>761</v>
      </c>
      <c r="C512" s="134">
        <v>49914400</v>
      </c>
      <c r="D512" s="134">
        <v>8650540.75</v>
      </c>
      <c r="E512" s="134">
        <v>0</v>
      </c>
      <c r="F512" s="134">
        <v>0</v>
      </c>
      <c r="G512" s="134">
        <v>1699197.64</v>
      </c>
      <c r="H512" s="134">
        <v>0</v>
      </c>
      <c r="I512" s="134">
        <v>280840</v>
      </c>
      <c r="J512" s="134">
        <v>831974.75</v>
      </c>
      <c r="K512" s="134">
        <v>0</v>
      </c>
      <c r="L512" s="134">
        <v>0</v>
      </c>
      <c r="M512" s="134">
        <v>0</v>
      </c>
      <c r="N512" s="134">
        <v>0</v>
      </c>
      <c r="O512" s="134">
        <v>3345300</v>
      </c>
      <c r="P512" s="134">
        <v>1667930</v>
      </c>
      <c r="Q512" s="134">
        <f t="shared" si="7"/>
        <v>7825242.3899999997</v>
      </c>
      <c r="R512" s="140"/>
      <c r="S512" s="3"/>
      <c r="T512" s="140"/>
      <c r="U512" s="140"/>
      <c r="V512" s="140"/>
      <c r="W512" s="141"/>
      <c r="X512" s="141"/>
      <c r="Y512" s="141"/>
      <c r="Z512" s="141"/>
      <c r="AA512" s="141"/>
      <c r="AB512" s="141"/>
      <c r="AC512" s="141"/>
    </row>
    <row r="513" spans="2:29" x14ac:dyDescent="0.25">
      <c r="B513" s="151" t="s">
        <v>762</v>
      </c>
      <c r="C513" s="125">
        <v>49914400</v>
      </c>
      <c r="D513" s="125">
        <v>8650540.75</v>
      </c>
      <c r="E513" s="125">
        <v>0</v>
      </c>
      <c r="F513" s="125">
        <v>0</v>
      </c>
      <c r="G513" s="125">
        <v>1699197.64</v>
      </c>
      <c r="H513" s="125">
        <v>0</v>
      </c>
      <c r="I513" s="125">
        <v>280840</v>
      </c>
      <c r="J513" s="125">
        <v>831974.75</v>
      </c>
      <c r="K513" s="125">
        <v>0</v>
      </c>
      <c r="L513" s="125">
        <v>0</v>
      </c>
      <c r="M513" s="125">
        <v>0</v>
      </c>
      <c r="N513" s="125">
        <v>0</v>
      </c>
      <c r="O513" s="125">
        <v>3345300</v>
      </c>
      <c r="P513" s="125">
        <v>1667930</v>
      </c>
      <c r="Q513" s="125">
        <f t="shared" si="7"/>
        <v>7825242.3899999997</v>
      </c>
      <c r="R513" s="3"/>
      <c r="S513" s="3"/>
      <c r="T513" s="3"/>
      <c r="U513" s="3"/>
      <c r="V513" s="3"/>
      <c r="W513" s="118"/>
      <c r="X513" s="118"/>
      <c r="Y513" s="118"/>
      <c r="Z513" s="118"/>
      <c r="AA513" s="118"/>
      <c r="AB513" s="118"/>
      <c r="AC513" s="118"/>
    </row>
    <row r="514" spans="2:29" s="67" customFormat="1" x14ac:dyDescent="0.25">
      <c r="B514" s="150" t="s">
        <v>763</v>
      </c>
      <c r="C514" s="134">
        <v>1580441943</v>
      </c>
      <c r="D514" s="134">
        <v>487193375.48000002</v>
      </c>
      <c r="E514" s="134">
        <v>0</v>
      </c>
      <c r="F514" s="134">
        <v>0</v>
      </c>
      <c r="G514" s="134">
        <v>0</v>
      </c>
      <c r="H514" s="134">
        <v>0</v>
      </c>
      <c r="I514" s="134">
        <v>0</v>
      </c>
      <c r="J514" s="134">
        <v>0</v>
      </c>
      <c r="K514" s="134">
        <v>269499657.30000001</v>
      </c>
      <c r="L514" s="134">
        <v>0</v>
      </c>
      <c r="M514" s="134"/>
      <c r="N514" s="134">
        <v>0</v>
      </c>
      <c r="O514" s="134">
        <v>64159380.770000003</v>
      </c>
      <c r="P514" s="134">
        <v>85872940.219999999</v>
      </c>
      <c r="Q514" s="134">
        <f t="shared" si="7"/>
        <v>419531978.28999996</v>
      </c>
      <c r="R514" s="140"/>
      <c r="S514" s="3"/>
      <c r="T514" s="140"/>
      <c r="U514" s="140"/>
      <c r="V514" s="140"/>
      <c r="W514" s="141"/>
      <c r="X514" s="141"/>
      <c r="Y514" s="141"/>
      <c r="Z514" s="141"/>
      <c r="AA514" s="141"/>
      <c r="AB514" s="141"/>
      <c r="AC514" s="141"/>
    </row>
    <row r="515" spans="2:29" x14ac:dyDescent="0.25">
      <c r="B515" s="151" t="s">
        <v>764</v>
      </c>
      <c r="C515" s="125">
        <v>1580441943</v>
      </c>
      <c r="D515" s="125">
        <v>487193375.48000002</v>
      </c>
      <c r="E515" s="125">
        <v>0</v>
      </c>
      <c r="F515" s="125">
        <v>0</v>
      </c>
      <c r="G515" s="125">
        <v>0</v>
      </c>
      <c r="H515" s="125">
        <v>0</v>
      </c>
      <c r="I515" s="125">
        <v>0</v>
      </c>
      <c r="J515" s="125">
        <v>0</v>
      </c>
      <c r="K515" s="125">
        <v>269499657.30000001</v>
      </c>
      <c r="L515" s="125">
        <v>0</v>
      </c>
      <c r="M515" s="125"/>
      <c r="N515" s="125">
        <v>0</v>
      </c>
      <c r="O515" s="125">
        <v>64159380.770000003</v>
      </c>
      <c r="P515" s="125">
        <v>85872940.219999999</v>
      </c>
      <c r="Q515" s="125">
        <f t="shared" si="7"/>
        <v>419531978.28999996</v>
      </c>
      <c r="R515" s="3"/>
      <c r="S515" s="3"/>
      <c r="T515" s="3"/>
      <c r="U515" s="3"/>
      <c r="V515" s="3"/>
      <c r="W515" s="118"/>
      <c r="X515" s="118"/>
      <c r="Y515" s="118"/>
      <c r="Z515" s="118"/>
      <c r="AA515" s="118"/>
      <c r="AB515" s="118"/>
      <c r="AC515" s="118"/>
    </row>
    <row r="516" spans="2:29" s="67" customFormat="1" x14ac:dyDescent="0.25">
      <c r="B516" s="150" t="s">
        <v>765</v>
      </c>
      <c r="C516" s="134">
        <v>160750</v>
      </c>
      <c r="D516" s="134">
        <v>135850</v>
      </c>
      <c r="E516" s="134">
        <v>0</v>
      </c>
      <c r="F516" s="134"/>
      <c r="G516" s="134"/>
      <c r="H516" s="134">
        <v>0</v>
      </c>
      <c r="I516" s="134"/>
      <c r="J516" s="134">
        <v>0</v>
      </c>
      <c r="K516" s="134"/>
      <c r="L516" s="134"/>
      <c r="M516" s="134"/>
      <c r="N516" s="134">
        <v>0</v>
      </c>
      <c r="O516" s="134">
        <v>0</v>
      </c>
      <c r="P516" s="134">
        <v>0</v>
      </c>
      <c r="Q516" s="134">
        <f t="shared" si="7"/>
        <v>0</v>
      </c>
      <c r="R516" s="140"/>
      <c r="S516" s="3"/>
      <c r="T516" s="140"/>
      <c r="U516" s="140"/>
      <c r="V516" s="140"/>
      <c r="W516" s="141"/>
      <c r="X516" s="141"/>
      <c r="Y516" s="141"/>
      <c r="Z516" s="141"/>
      <c r="AA516" s="141"/>
      <c r="AB516" s="141"/>
      <c r="AC516" s="141"/>
    </row>
    <row r="517" spans="2:29" x14ac:dyDescent="0.25">
      <c r="B517" s="151" t="s">
        <v>766</v>
      </c>
      <c r="C517" s="125">
        <v>160750</v>
      </c>
      <c r="D517" s="125">
        <v>135850</v>
      </c>
      <c r="E517" s="125">
        <v>0</v>
      </c>
      <c r="F517" s="125"/>
      <c r="G517" s="125"/>
      <c r="H517" s="125">
        <v>0</v>
      </c>
      <c r="I517" s="125"/>
      <c r="J517" s="125">
        <v>0</v>
      </c>
      <c r="K517" s="125"/>
      <c r="L517" s="125"/>
      <c r="M517" s="125"/>
      <c r="N517" s="125">
        <v>0</v>
      </c>
      <c r="O517" s="125">
        <v>0</v>
      </c>
      <c r="P517" s="125">
        <v>0</v>
      </c>
      <c r="Q517" s="125">
        <f t="shared" si="7"/>
        <v>0</v>
      </c>
      <c r="R517" s="3"/>
      <c r="S517" s="3"/>
      <c r="T517" s="3"/>
      <c r="U517" s="3"/>
      <c r="V517" s="3"/>
      <c r="W517" s="118"/>
      <c r="X517" s="118"/>
      <c r="Y517" s="118"/>
      <c r="Z517" s="118"/>
      <c r="AA517" s="118"/>
      <c r="AB517" s="118"/>
      <c r="AC517" s="118"/>
    </row>
    <row r="518" spans="2:29" s="67" customFormat="1" x14ac:dyDescent="0.25">
      <c r="B518" s="150" t="s">
        <v>767</v>
      </c>
      <c r="C518" s="134">
        <v>3489043</v>
      </c>
      <c r="D518" s="134">
        <v>8617007.4999999963</v>
      </c>
      <c r="E518" s="134">
        <v>41666.67</v>
      </c>
      <c r="F518" s="134">
        <v>41666.67</v>
      </c>
      <c r="G518" s="134">
        <v>55578.869999999995</v>
      </c>
      <c r="H518" s="134">
        <v>54518.67</v>
      </c>
      <c r="I518" s="134">
        <v>303812.51</v>
      </c>
      <c r="J518" s="134">
        <v>263981.02999999997</v>
      </c>
      <c r="K518" s="134">
        <v>76541.48</v>
      </c>
      <c r="L518" s="134">
        <v>92952.569999999992</v>
      </c>
      <c r="M518" s="134">
        <v>611472.01</v>
      </c>
      <c r="N518" s="134">
        <v>161354.07</v>
      </c>
      <c r="O518" s="134">
        <v>77742.98</v>
      </c>
      <c r="P518" s="134">
        <v>5718083.75</v>
      </c>
      <c r="Q518" s="134">
        <f t="shared" si="7"/>
        <v>7499371.2800000003</v>
      </c>
      <c r="R518" s="140"/>
      <c r="S518" s="3"/>
      <c r="T518" s="140"/>
      <c r="U518" s="140"/>
      <c r="V518" s="140"/>
      <c r="W518" s="141"/>
      <c r="X518" s="141"/>
      <c r="Y518" s="141"/>
      <c r="Z518" s="141"/>
      <c r="AA518" s="141"/>
      <c r="AB518" s="141"/>
      <c r="AC518" s="141"/>
    </row>
    <row r="519" spans="2:29" x14ac:dyDescent="0.25">
      <c r="B519" s="151" t="s">
        <v>768</v>
      </c>
      <c r="C519" s="125">
        <v>3489043</v>
      </c>
      <c r="D519" s="125">
        <v>8617007.4999999963</v>
      </c>
      <c r="E519" s="125">
        <v>41666.67</v>
      </c>
      <c r="F519" s="125">
        <v>41666.67</v>
      </c>
      <c r="G519" s="125">
        <v>55578.869999999995</v>
      </c>
      <c r="H519" s="125">
        <v>54518.67</v>
      </c>
      <c r="I519" s="125">
        <v>303812.51</v>
      </c>
      <c r="J519" s="125">
        <v>263981.02999999997</v>
      </c>
      <c r="K519" s="125">
        <v>76541.48</v>
      </c>
      <c r="L519" s="125">
        <v>92952.569999999992</v>
      </c>
      <c r="M519" s="125">
        <v>611472.01</v>
      </c>
      <c r="N519" s="125">
        <v>161354.07</v>
      </c>
      <c r="O519" s="125">
        <v>77742.98</v>
      </c>
      <c r="P519" s="125">
        <v>5718083.75</v>
      </c>
      <c r="Q519" s="125">
        <f t="shared" si="7"/>
        <v>7499371.2800000003</v>
      </c>
      <c r="R519" s="3"/>
      <c r="S519" s="3"/>
      <c r="T519" s="3"/>
      <c r="U519" s="3"/>
      <c r="V519" s="3"/>
      <c r="W519" s="118"/>
      <c r="X519" s="118"/>
      <c r="Y519" s="118"/>
      <c r="Z519" s="118"/>
      <c r="AA519" s="118"/>
      <c r="AB519" s="118"/>
      <c r="AC519" s="118"/>
    </row>
    <row r="520" spans="2:29" s="67" customFormat="1" x14ac:dyDescent="0.25">
      <c r="B520" s="150" t="s">
        <v>769</v>
      </c>
      <c r="C520" s="134">
        <v>29874227</v>
      </c>
      <c r="D520" s="134">
        <v>25738133.100000001</v>
      </c>
      <c r="E520" s="134">
        <v>397377.66</v>
      </c>
      <c r="F520" s="134">
        <v>2783740.2</v>
      </c>
      <c r="G520" s="134">
        <v>397377.66</v>
      </c>
      <c r="H520" s="134">
        <v>3128861.66</v>
      </c>
      <c r="I520" s="134">
        <v>1122554.9099999999</v>
      </c>
      <c r="J520" s="134">
        <v>566467.25</v>
      </c>
      <c r="K520" s="134">
        <v>0</v>
      </c>
      <c r="L520" s="134">
        <v>405121.63</v>
      </c>
      <c r="M520" s="134">
        <v>404127.11</v>
      </c>
      <c r="N520" s="134">
        <v>944980</v>
      </c>
      <c r="O520" s="134">
        <v>10397535.98</v>
      </c>
      <c r="P520" s="134">
        <v>8184226.25</v>
      </c>
      <c r="Q520" s="134">
        <f t="shared" si="7"/>
        <v>28732370.310000002</v>
      </c>
      <c r="R520" s="140"/>
      <c r="S520" s="3"/>
      <c r="T520" s="140"/>
      <c r="U520" s="140"/>
      <c r="V520" s="140"/>
      <c r="W520" s="141"/>
      <c r="X520" s="141"/>
      <c r="Y520" s="141"/>
      <c r="Z520" s="141"/>
      <c r="AA520" s="141"/>
      <c r="AB520" s="141"/>
      <c r="AC520" s="141"/>
    </row>
    <row r="521" spans="2:29" x14ac:dyDescent="0.25">
      <c r="B521" s="151" t="s">
        <v>770</v>
      </c>
      <c r="C521" s="125">
        <v>29874227</v>
      </c>
      <c r="D521" s="125">
        <v>25738133.100000001</v>
      </c>
      <c r="E521" s="125">
        <v>397377.66</v>
      </c>
      <c r="F521" s="125">
        <v>2783740.2</v>
      </c>
      <c r="G521" s="125">
        <v>397377.66</v>
      </c>
      <c r="H521" s="125">
        <v>3128861.66</v>
      </c>
      <c r="I521" s="125">
        <v>1122554.9099999999</v>
      </c>
      <c r="J521" s="125">
        <v>566467.25</v>
      </c>
      <c r="K521" s="125">
        <v>0</v>
      </c>
      <c r="L521" s="125">
        <v>405121.63</v>
      </c>
      <c r="M521" s="125">
        <v>404127.11</v>
      </c>
      <c r="N521" s="125">
        <v>944980</v>
      </c>
      <c r="O521" s="125">
        <v>10397535.98</v>
      </c>
      <c r="P521" s="125">
        <v>8184226.25</v>
      </c>
      <c r="Q521" s="125">
        <f t="shared" si="7"/>
        <v>28732370.310000002</v>
      </c>
      <c r="R521" s="3"/>
      <c r="S521" s="3"/>
      <c r="T521" s="3"/>
      <c r="U521" s="3"/>
      <c r="V521" s="3"/>
      <c r="W521" s="118"/>
      <c r="X521" s="118"/>
      <c r="Y521" s="118"/>
      <c r="Z521" s="118"/>
      <c r="AA521" s="118"/>
      <c r="AB521" s="118"/>
      <c r="AC521" s="118"/>
    </row>
    <row r="522" spans="2:29" s="67" customFormat="1" x14ac:dyDescent="0.25">
      <c r="B522" s="150" t="s">
        <v>771</v>
      </c>
      <c r="C522" s="134">
        <v>90326652</v>
      </c>
      <c r="D522" s="134">
        <v>202250959.75</v>
      </c>
      <c r="E522" s="134">
        <v>41667</v>
      </c>
      <c r="F522" s="134">
        <v>41667</v>
      </c>
      <c r="G522" s="134">
        <v>294600</v>
      </c>
      <c r="H522" s="134">
        <v>41667</v>
      </c>
      <c r="I522" s="134">
        <v>1649871.63</v>
      </c>
      <c r="J522" s="134">
        <v>463680.76</v>
      </c>
      <c r="K522" s="134">
        <v>10012654.550000001</v>
      </c>
      <c r="L522" s="134">
        <v>2069562.99</v>
      </c>
      <c r="M522" s="134">
        <v>15040309.539999999</v>
      </c>
      <c r="N522" s="134">
        <v>16368330.9</v>
      </c>
      <c r="O522" s="134">
        <v>13572814.189999999</v>
      </c>
      <c r="P522" s="134">
        <v>82287895.459999979</v>
      </c>
      <c r="Q522" s="134">
        <f t="shared" si="7"/>
        <v>141884721.01999998</v>
      </c>
      <c r="R522" s="140"/>
      <c r="S522" s="3"/>
      <c r="T522" s="140"/>
      <c r="U522" s="140"/>
      <c r="V522" s="140"/>
      <c r="W522" s="141"/>
      <c r="X522" s="141"/>
      <c r="Y522" s="141"/>
      <c r="Z522" s="141"/>
      <c r="AA522" s="141"/>
      <c r="AB522" s="141"/>
      <c r="AC522" s="141"/>
    </row>
    <row r="523" spans="2:29" x14ac:dyDescent="0.25">
      <c r="B523" s="151" t="s">
        <v>772</v>
      </c>
      <c r="C523" s="125">
        <v>90326652</v>
      </c>
      <c r="D523" s="125">
        <v>202250959.75</v>
      </c>
      <c r="E523" s="125">
        <v>41667</v>
      </c>
      <c r="F523" s="125">
        <v>41667</v>
      </c>
      <c r="G523" s="125">
        <v>294600</v>
      </c>
      <c r="H523" s="125">
        <v>41667</v>
      </c>
      <c r="I523" s="125">
        <v>1649871.63</v>
      </c>
      <c r="J523" s="125">
        <v>463680.76</v>
      </c>
      <c r="K523" s="125">
        <v>10012654.550000001</v>
      </c>
      <c r="L523" s="125">
        <v>2069562.99</v>
      </c>
      <c r="M523" s="125">
        <v>15040309.539999999</v>
      </c>
      <c r="N523" s="125">
        <v>16368330.9</v>
      </c>
      <c r="O523" s="125">
        <v>13572814.189999999</v>
      </c>
      <c r="P523" s="125">
        <v>82287895.459999979</v>
      </c>
      <c r="Q523" s="125">
        <f t="shared" si="7"/>
        <v>141884721.01999998</v>
      </c>
      <c r="R523" s="3"/>
      <c r="S523" s="3"/>
      <c r="T523" s="3"/>
      <c r="U523" s="3"/>
      <c r="V523" s="3"/>
      <c r="W523" s="118"/>
      <c r="X523" s="118"/>
      <c r="Y523" s="118"/>
      <c r="Z523" s="118"/>
      <c r="AA523" s="118"/>
      <c r="AB523" s="118"/>
      <c r="AC523" s="118"/>
    </row>
    <row r="524" spans="2:29" s="67" customFormat="1" x14ac:dyDescent="0.25">
      <c r="B524" s="138" t="s">
        <v>185</v>
      </c>
      <c r="C524" s="134">
        <v>2266847544</v>
      </c>
      <c r="D524" s="134">
        <v>2107350768.8599999</v>
      </c>
      <c r="E524" s="134">
        <v>3618268.1799999997</v>
      </c>
      <c r="F524" s="134">
        <v>133574995.09</v>
      </c>
      <c r="G524" s="134">
        <v>109393309.3</v>
      </c>
      <c r="H524" s="134">
        <v>36680234.88000001</v>
      </c>
      <c r="I524" s="134">
        <v>56129418.700000003</v>
      </c>
      <c r="J524" s="134">
        <v>42490509.629999988</v>
      </c>
      <c r="K524" s="134">
        <v>25352744.900000002</v>
      </c>
      <c r="L524" s="134">
        <v>121937352.81999999</v>
      </c>
      <c r="M524" s="134">
        <v>194947831.60999998</v>
      </c>
      <c r="N524" s="134">
        <v>139439060.68000001</v>
      </c>
      <c r="O524" s="134">
        <v>185861752.81000003</v>
      </c>
      <c r="P524" s="134">
        <v>895608599.3299998</v>
      </c>
      <c r="Q524" s="134">
        <f t="shared" si="7"/>
        <v>1945034077.9299998</v>
      </c>
      <c r="R524" s="140"/>
      <c r="S524" s="3"/>
      <c r="T524" s="140"/>
      <c r="U524" s="140"/>
      <c r="V524" s="140"/>
      <c r="W524" s="141"/>
      <c r="X524" s="141"/>
      <c r="Y524" s="141"/>
      <c r="Z524" s="141"/>
      <c r="AA524" s="141"/>
      <c r="AB524" s="141"/>
      <c r="AC524" s="141"/>
    </row>
    <row r="525" spans="2:29" s="67" customFormat="1" x14ac:dyDescent="0.25">
      <c r="B525" s="150" t="s">
        <v>773</v>
      </c>
      <c r="C525" s="134">
        <v>467297587</v>
      </c>
      <c r="D525" s="134">
        <v>148545431.16000003</v>
      </c>
      <c r="E525" s="134">
        <v>0</v>
      </c>
      <c r="F525" s="134">
        <v>14754265.65</v>
      </c>
      <c r="G525" s="134">
        <v>68073.72</v>
      </c>
      <c r="H525" s="134">
        <v>488000</v>
      </c>
      <c r="I525" s="134">
        <v>8619279.9700000007</v>
      </c>
      <c r="J525" s="134">
        <v>7238400</v>
      </c>
      <c r="K525" s="134">
        <v>0</v>
      </c>
      <c r="L525" s="134">
        <v>0</v>
      </c>
      <c r="M525" s="134">
        <v>629973.56999999995</v>
      </c>
      <c r="N525" s="134">
        <v>0</v>
      </c>
      <c r="O525" s="134">
        <v>16097734.870000001</v>
      </c>
      <c r="P525" s="134">
        <v>93436784.050000012</v>
      </c>
      <c r="Q525" s="134">
        <f t="shared" si="7"/>
        <v>141332511.83000001</v>
      </c>
      <c r="R525" s="140"/>
      <c r="S525" s="3"/>
      <c r="T525" s="140"/>
      <c r="U525" s="140"/>
      <c r="V525" s="140"/>
      <c r="W525" s="141"/>
      <c r="X525" s="141"/>
      <c r="Y525" s="141"/>
      <c r="Z525" s="141"/>
      <c r="AA525" s="141"/>
      <c r="AB525" s="141"/>
      <c r="AC525" s="141"/>
    </row>
    <row r="526" spans="2:29" x14ac:dyDescent="0.25">
      <c r="B526" s="151" t="s">
        <v>774</v>
      </c>
      <c r="C526" s="125">
        <v>467297587</v>
      </c>
      <c r="D526" s="125">
        <v>148545431.16000003</v>
      </c>
      <c r="E526" s="125">
        <v>0</v>
      </c>
      <c r="F526" s="125">
        <v>14754265.65</v>
      </c>
      <c r="G526" s="125">
        <v>68073.72</v>
      </c>
      <c r="H526" s="125">
        <v>488000</v>
      </c>
      <c r="I526" s="125">
        <v>8619279.9700000007</v>
      </c>
      <c r="J526" s="125">
        <v>7238400</v>
      </c>
      <c r="K526" s="125">
        <v>0</v>
      </c>
      <c r="L526" s="125">
        <v>0</v>
      </c>
      <c r="M526" s="125">
        <v>629973.56999999995</v>
      </c>
      <c r="N526" s="125">
        <v>0</v>
      </c>
      <c r="O526" s="125">
        <v>16097734.870000001</v>
      </c>
      <c r="P526" s="125">
        <v>93436784.050000012</v>
      </c>
      <c r="Q526" s="125">
        <f t="shared" si="7"/>
        <v>141332511.83000001</v>
      </c>
      <c r="R526" s="3"/>
      <c r="S526" s="3"/>
      <c r="T526" s="3"/>
      <c r="U526" s="3"/>
      <c r="V526" s="3"/>
      <c r="W526" s="118"/>
      <c r="X526" s="118"/>
      <c r="Y526" s="118"/>
      <c r="Z526" s="118"/>
      <c r="AA526" s="118"/>
      <c r="AB526" s="118"/>
      <c r="AC526" s="118"/>
    </row>
    <row r="527" spans="2:29" s="67" customFormat="1" x14ac:dyDescent="0.25">
      <c r="B527" s="150" t="s">
        <v>775</v>
      </c>
      <c r="C527" s="134">
        <v>81998678</v>
      </c>
      <c r="D527" s="134">
        <v>297890245.13999999</v>
      </c>
      <c r="E527" s="134">
        <v>0</v>
      </c>
      <c r="F527" s="134">
        <v>70838509.700000003</v>
      </c>
      <c r="G527" s="134">
        <v>15524972.290000001</v>
      </c>
      <c r="H527" s="134">
        <v>5801791.0599999996</v>
      </c>
      <c r="I527" s="134">
        <v>5956390</v>
      </c>
      <c r="J527" s="134">
        <v>6155134.5600000005</v>
      </c>
      <c r="K527" s="134">
        <v>3613170.7300000004</v>
      </c>
      <c r="L527" s="134">
        <v>14536380.99</v>
      </c>
      <c r="M527" s="134">
        <v>4963243.0299999993</v>
      </c>
      <c r="N527" s="134">
        <v>15081162.369999997</v>
      </c>
      <c r="O527" s="134">
        <v>29955394.459999997</v>
      </c>
      <c r="P527" s="134">
        <v>118947586.44</v>
      </c>
      <c r="Q527" s="134">
        <f t="shared" si="7"/>
        <v>291373735.63</v>
      </c>
      <c r="R527" s="140"/>
      <c r="S527" s="3"/>
      <c r="T527" s="140"/>
      <c r="U527" s="140"/>
      <c r="V527" s="140"/>
      <c r="W527" s="141"/>
      <c r="X527" s="141"/>
      <c r="Y527" s="141"/>
      <c r="Z527" s="141"/>
      <c r="AA527" s="141"/>
      <c r="AB527" s="141"/>
      <c r="AC527" s="141"/>
    </row>
    <row r="528" spans="2:29" x14ac:dyDescent="0.25">
      <c r="B528" s="151" t="s">
        <v>776</v>
      </c>
      <c r="C528" s="125">
        <v>79666230</v>
      </c>
      <c r="D528" s="125">
        <v>213500643.13</v>
      </c>
      <c r="E528" s="125">
        <v>0</v>
      </c>
      <c r="F528" s="125">
        <v>70838509.700000003</v>
      </c>
      <c r="G528" s="125">
        <v>15444219.360000001</v>
      </c>
      <c r="H528" s="125">
        <v>5801791.0599999996</v>
      </c>
      <c r="I528" s="125">
        <v>5956390</v>
      </c>
      <c r="J528" s="125">
        <v>6155134.5600000005</v>
      </c>
      <c r="K528" s="125">
        <v>3613170.7300000004</v>
      </c>
      <c r="L528" s="125">
        <v>14536380.99</v>
      </c>
      <c r="M528" s="125">
        <v>3889886.4399999995</v>
      </c>
      <c r="N528" s="125">
        <v>15047080.429999998</v>
      </c>
      <c r="O528" s="125">
        <v>29955394.459999997</v>
      </c>
      <c r="P528" s="125">
        <v>36986173.789999999</v>
      </c>
      <c r="Q528" s="125">
        <f t="shared" si="7"/>
        <v>208224131.52000001</v>
      </c>
      <c r="R528" s="3"/>
      <c r="S528" s="3"/>
      <c r="T528" s="3"/>
      <c r="U528" s="3"/>
      <c r="V528" s="3"/>
      <c r="W528" s="118"/>
      <c r="X528" s="118"/>
      <c r="Y528" s="118"/>
      <c r="Z528" s="118"/>
      <c r="AA528" s="118"/>
      <c r="AB528" s="118"/>
      <c r="AC528" s="118"/>
    </row>
    <row r="529" spans="2:29" x14ac:dyDescent="0.25">
      <c r="B529" s="151" t="s">
        <v>777</v>
      </c>
      <c r="C529" s="125">
        <v>2332448</v>
      </c>
      <c r="D529" s="125">
        <v>84389602.010000005</v>
      </c>
      <c r="E529" s="125">
        <v>0</v>
      </c>
      <c r="F529" s="125">
        <v>0</v>
      </c>
      <c r="G529" s="125">
        <v>80752.929999999993</v>
      </c>
      <c r="H529" s="125">
        <v>0</v>
      </c>
      <c r="I529" s="125">
        <v>0</v>
      </c>
      <c r="J529" s="125">
        <v>0</v>
      </c>
      <c r="K529" s="125">
        <v>0</v>
      </c>
      <c r="L529" s="125"/>
      <c r="M529" s="125">
        <v>1073356.5900000001</v>
      </c>
      <c r="N529" s="125">
        <v>34081.94</v>
      </c>
      <c r="O529" s="125">
        <v>0</v>
      </c>
      <c r="P529" s="125">
        <v>81961412.650000006</v>
      </c>
      <c r="Q529" s="125">
        <f t="shared" si="7"/>
        <v>83149604.109999999</v>
      </c>
      <c r="R529" s="3"/>
      <c r="S529" s="3"/>
      <c r="T529" s="3"/>
      <c r="U529" s="3"/>
      <c r="V529" s="3"/>
      <c r="W529" s="118"/>
      <c r="X529" s="118"/>
      <c r="Y529" s="118"/>
      <c r="Z529" s="118"/>
      <c r="AA529" s="118"/>
      <c r="AB529" s="118"/>
      <c r="AC529" s="118"/>
    </row>
    <row r="530" spans="2:29" s="67" customFormat="1" x14ac:dyDescent="0.25">
      <c r="B530" s="150" t="s">
        <v>778</v>
      </c>
      <c r="C530" s="134">
        <v>446331753</v>
      </c>
      <c r="D530" s="134">
        <v>582122218.45000005</v>
      </c>
      <c r="E530" s="134">
        <v>0</v>
      </c>
      <c r="F530" s="134">
        <v>0</v>
      </c>
      <c r="G530" s="134">
        <v>0</v>
      </c>
      <c r="H530" s="134">
        <v>0</v>
      </c>
      <c r="I530" s="134">
        <v>0</v>
      </c>
      <c r="J530" s="134">
        <v>0</v>
      </c>
      <c r="K530" s="134">
        <v>0</v>
      </c>
      <c r="L530" s="134">
        <v>66398736.399999999</v>
      </c>
      <c r="M530" s="134">
        <v>46942160</v>
      </c>
      <c r="N530" s="134">
        <v>37470000</v>
      </c>
      <c r="O530" s="134">
        <v>25463000</v>
      </c>
      <c r="P530" s="134">
        <v>395184303.84999996</v>
      </c>
      <c r="Q530" s="134">
        <f t="shared" si="7"/>
        <v>571458200.25</v>
      </c>
      <c r="R530" s="140"/>
      <c r="S530" s="3"/>
      <c r="T530" s="140"/>
      <c r="U530" s="140"/>
      <c r="V530" s="140"/>
      <c r="W530" s="141"/>
      <c r="X530" s="141"/>
      <c r="Y530" s="141"/>
      <c r="Z530" s="141"/>
      <c r="AA530" s="141"/>
      <c r="AB530" s="141"/>
      <c r="AC530" s="141"/>
    </row>
    <row r="531" spans="2:29" x14ac:dyDescent="0.25">
      <c r="B531" s="151" t="s">
        <v>779</v>
      </c>
      <c r="C531" s="125">
        <v>446331753</v>
      </c>
      <c r="D531" s="125">
        <v>582122218.45000005</v>
      </c>
      <c r="E531" s="125">
        <v>0</v>
      </c>
      <c r="F531" s="125">
        <v>0</v>
      </c>
      <c r="G531" s="125">
        <v>0</v>
      </c>
      <c r="H531" s="125">
        <v>0</v>
      </c>
      <c r="I531" s="125">
        <v>0</v>
      </c>
      <c r="J531" s="125">
        <v>0</v>
      </c>
      <c r="K531" s="125">
        <v>0</v>
      </c>
      <c r="L531" s="125">
        <v>66398736.399999999</v>
      </c>
      <c r="M531" s="125">
        <v>46942160</v>
      </c>
      <c r="N531" s="125">
        <v>37470000</v>
      </c>
      <c r="O531" s="125">
        <v>25463000</v>
      </c>
      <c r="P531" s="125">
        <v>395184303.84999996</v>
      </c>
      <c r="Q531" s="125">
        <f t="shared" si="7"/>
        <v>571458200.25</v>
      </c>
      <c r="R531" s="3"/>
      <c r="S531" s="3"/>
      <c r="T531" s="3"/>
      <c r="U531" s="3"/>
      <c r="V531" s="3"/>
      <c r="W531" s="118"/>
      <c r="X531" s="118"/>
      <c r="Y531" s="118"/>
      <c r="Z531" s="118"/>
      <c r="AA531" s="118"/>
      <c r="AB531" s="118"/>
      <c r="AC531" s="118"/>
    </row>
    <row r="532" spans="2:29" s="67" customFormat="1" x14ac:dyDescent="0.25">
      <c r="B532" s="150" t="s">
        <v>780</v>
      </c>
      <c r="C532" s="134">
        <v>195525142</v>
      </c>
      <c r="D532" s="134">
        <v>211077711.02000001</v>
      </c>
      <c r="E532" s="134">
        <v>548833.32999999996</v>
      </c>
      <c r="F532" s="134">
        <v>3756956.0999999996</v>
      </c>
      <c r="G532" s="134">
        <v>10135721.449999999</v>
      </c>
      <c r="H532" s="134">
        <v>3841214.18</v>
      </c>
      <c r="I532" s="134">
        <v>8895907</v>
      </c>
      <c r="J532" s="134">
        <v>13985701.379999999</v>
      </c>
      <c r="K532" s="134">
        <v>8061995.3099999987</v>
      </c>
      <c r="L532" s="134">
        <v>18204736.620000001</v>
      </c>
      <c r="M532" s="134">
        <v>23292414.050000001</v>
      </c>
      <c r="N532" s="134">
        <v>16905046.010000002</v>
      </c>
      <c r="O532" s="134">
        <v>14232189.879999999</v>
      </c>
      <c r="P532" s="134">
        <v>61372721.999999993</v>
      </c>
      <c r="Q532" s="134">
        <f t="shared" si="7"/>
        <v>183233437.31</v>
      </c>
      <c r="R532" s="140"/>
      <c r="S532" s="3"/>
      <c r="T532" s="140"/>
      <c r="U532" s="140"/>
      <c r="V532" s="140"/>
      <c r="W532" s="141"/>
      <c r="X532" s="141"/>
      <c r="Y532" s="141"/>
      <c r="Z532" s="141"/>
      <c r="AA532" s="141"/>
      <c r="AB532" s="141"/>
      <c r="AC532" s="141"/>
    </row>
    <row r="533" spans="2:29" x14ac:dyDescent="0.25">
      <c r="B533" s="151" t="s">
        <v>781</v>
      </c>
      <c r="C533" s="125">
        <v>195525142</v>
      </c>
      <c r="D533" s="125">
        <v>202609304.82000002</v>
      </c>
      <c r="E533" s="125">
        <v>548833.32999999996</v>
      </c>
      <c r="F533" s="125">
        <v>3756956.0999999996</v>
      </c>
      <c r="G533" s="125">
        <v>10135721.449999999</v>
      </c>
      <c r="H533" s="125">
        <v>3841214.18</v>
      </c>
      <c r="I533" s="125">
        <v>8895907</v>
      </c>
      <c r="J533" s="125">
        <v>12499824.139999999</v>
      </c>
      <c r="K533" s="125">
        <v>7343978.2899999991</v>
      </c>
      <c r="L533" s="125">
        <v>17332159.43</v>
      </c>
      <c r="M533" s="125">
        <v>23243949.09</v>
      </c>
      <c r="N533" s="125">
        <v>15748046.020000001</v>
      </c>
      <c r="O533" s="125">
        <v>12476197.889999999</v>
      </c>
      <c r="P533" s="125">
        <v>57710102.819999993</v>
      </c>
      <c r="Q533" s="125">
        <f t="shared" si="7"/>
        <v>173532889.73999998</v>
      </c>
      <c r="R533" s="3"/>
      <c r="S533" s="3"/>
      <c r="T533" s="3"/>
      <c r="U533" s="3"/>
      <c r="V533" s="3"/>
      <c r="W533" s="118"/>
      <c r="X533" s="118"/>
      <c r="Y533" s="118"/>
      <c r="Z533" s="118"/>
      <c r="AA533" s="118"/>
      <c r="AB533" s="118"/>
      <c r="AC533" s="118"/>
    </row>
    <row r="534" spans="2:29" x14ac:dyDescent="0.25">
      <c r="B534" s="151" t="s">
        <v>945</v>
      </c>
      <c r="C534" s="125">
        <v>0</v>
      </c>
      <c r="D534" s="125">
        <v>8468406.2000000011</v>
      </c>
      <c r="E534" s="125"/>
      <c r="F534" s="125"/>
      <c r="G534" s="125">
        <v>0</v>
      </c>
      <c r="H534" s="125">
        <v>0</v>
      </c>
      <c r="I534" s="125">
        <v>0</v>
      </c>
      <c r="J534" s="125">
        <v>1485877.24</v>
      </c>
      <c r="K534" s="125">
        <v>718017.02</v>
      </c>
      <c r="L534" s="125">
        <v>872577.19</v>
      </c>
      <c r="M534" s="125">
        <v>48464.959999999999</v>
      </c>
      <c r="N534" s="125">
        <v>1156999.99</v>
      </c>
      <c r="O534" s="125">
        <v>1755991.99</v>
      </c>
      <c r="P534" s="125">
        <v>3662619.1799999997</v>
      </c>
      <c r="Q534" s="125">
        <f t="shared" si="7"/>
        <v>9700547.5700000003</v>
      </c>
      <c r="R534" s="3"/>
      <c r="S534" s="3"/>
      <c r="T534" s="3"/>
      <c r="U534" s="3"/>
      <c r="V534" s="3"/>
      <c r="W534" s="118"/>
      <c r="X534" s="118"/>
      <c r="Y534" s="118"/>
      <c r="Z534" s="118"/>
      <c r="AA534" s="118"/>
      <c r="AB534" s="118"/>
      <c r="AC534" s="118"/>
    </row>
    <row r="535" spans="2:29" s="67" customFormat="1" x14ac:dyDescent="0.25">
      <c r="B535" s="150" t="s">
        <v>782</v>
      </c>
      <c r="C535" s="134">
        <v>550804516</v>
      </c>
      <c r="D535" s="134">
        <v>399306491.87999994</v>
      </c>
      <c r="E535" s="134">
        <v>495494.17999999993</v>
      </c>
      <c r="F535" s="134">
        <v>26577607.000000004</v>
      </c>
      <c r="G535" s="134">
        <v>74409726.319999993</v>
      </c>
      <c r="H535" s="134">
        <v>13576469.100000001</v>
      </c>
      <c r="I535" s="134">
        <v>20049179.620000005</v>
      </c>
      <c r="J535" s="134">
        <v>5354313.5499999989</v>
      </c>
      <c r="K535" s="134">
        <v>5139786.59</v>
      </c>
      <c r="L535" s="134">
        <v>10210897.979999999</v>
      </c>
      <c r="M535" s="134">
        <v>99279553.049999982</v>
      </c>
      <c r="N535" s="134">
        <v>55826072.330000006</v>
      </c>
      <c r="O535" s="134">
        <v>77598180.150000006</v>
      </c>
      <c r="P535" s="134">
        <v>96655142.75999999</v>
      </c>
      <c r="Q535" s="134">
        <f t="shared" si="7"/>
        <v>485172422.62999994</v>
      </c>
      <c r="R535" s="140"/>
      <c r="S535" s="3"/>
      <c r="T535" s="140"/>
      <c r="U535" s="140"/>
      <c r="V535" s="140"/>
      <c r="W535" s="141"/>
      <c r="X535" s="141"/>
      <c r="Y535" s="141"/>
      <c r="Z535" s="141"/>
      <c r="AA535" s="141"/>
      <c r="AB535" s="141"/>
      <c r="AC535" s="141"/>
    </row>
    <row r="536" spans="2:29" x14ac:dyDescent="0.25">
      <c r="B536" s="151" t="s">
        <v>783</v>
      </c>
      <c r="C536" s="125">
        <v>550804516</v>
      </c>
      <c r="D536" s="125">
        <v>399306491.87999994</v>
      </c>
      <c r="E536" s="125">
        <v>495494.17999999993</v>
      </c>
      <c r="F536" s="125">
        <v>26577607.000000004</v>
      </c>
      <c r="G536" s="125">
        <v>74409726.319999993</v>
      </c>
      <c r="H536" s="125">
        <v>13576469.100000001</v>
      </c>
      <c r="I536" s="125">
        <v>20049179.620000005</v>
      </c>
      <c r="J536" s="125">
        <v>5354313.5499999989</v>
      </c>
      <c r="K536" s="125">
        <v>5139786.59</v>
      </c>
      <c r="L536" s="125">
        <v>10210897.979999999</v>
      </c>
      <c r="M536" s="125">
        <v>99279553.049999982</v>
      </c>
      <c r="N536" s="125">
        <v>55826072.330000006</v>
      </c>
      <c r="O536" s="125">
        <v>77598180.150000006</v>
      </c>
      <c r="P536" s="125">
        <v>96655142.75999999</v>
      </c>
      <c r="Q536" s="125">
        <f t="shared" ref="Q536:Q601" si="8">E536+F536+G536+H536+I536+J536+K536+L536+M536+O536+N536+P536</f>
        <v>485172422.62999994</v>
      </c>
      <c r="R536" s="3"/>
      <c r="S536" s="3"/>
      <c r="T536" s="3"/>
      <c r="U536" s="3"/>
      <c r="V536" s="3"/>
      <c r="W536" s="118"/>
      <c r="X536" s="118"/>
      <c r="Y536" s="118"/>
      <c r="Z536" s="118"/>
      <c r="AA536" s="118"/>
      <c r="AB536" s="118"/>
      <c r="AC536" s="118"/>
    </row>
    <row r="537" spans="2:29" s="67" customFormat="1" x14ac:dyDescent="0.25">
      <c r="B537" s="150" t="s">
        <v>784</v>
      </c>
      <c r="C537" s="134">
        <v>382124060</v>
      </c>
      <c r="D537" s="134">
        <v>327206636.35999995</v>
      </c>
      <c r="E537" s="134">
        <v>2234068.67</v>
      </c>
      <c r="F537" s="134">
        <v>16695882.250000002</v>
      </c>
      <c r="G537" s="134">
        <v>5764863.8799999999</v>
      </c>
      <c r="H537" s="134">
        <v>10483665.640000002</v>
      </c>
      <c r="I537" s="134">
        <v>2859708.1999999997</v>
      </c>
      <c r="J537" s="134">
        <v>6045511.790000001</v>
      </c>
      <c r="K537" s="134">
        <v>5567413.120000001</v>
      </c>
      <c r="L537" s="134">
        <v>7008626.9800000014</v>
      </c>
      <c r="M537" s="134">
        <v>12876272.530000001</v>
      </c>
      <c r="N537" s="134">
        <v>6806129.5699999994</v>
      </c>
      <c r="O537" s="134">
        <v>20188410.670000006</v>
      </c>
      <c r="P537" s="134">
        <v>76680885.310000017</v>
      </c>
      <c r="Q537" s="134">
        <f t="shared" si="8"/>
        <v>173211438.61000001</v>
      </c>
      <c r="R537" s="140"/>
      <c r="S537" s="3"/>
      <c r="T537" s="140"/>
      <c r="U537" s="140"/>
      <c r="V537" s="140"/>
      <c r="W537" s="141"/>
      <c r="X537" s="141"/>
      <c r="Y537" s="141"/>
      <c r="Z537" s="141"/>
      <c r="AA537" s="141"/>
      <c r="AB537" s="141"/>
      <c r="AC537" s="141"/>
    </row>
    <row r="538" spans="2:29" x14ac:dyDescent="0.25">
      <c r="B538" s="151" t="s">
        <v>785</v>
      </c>
      <c r="C538" s="125">
        <v>382124060</v>
      </c>
      <c r="D538" s="125">
        <v>327206636.35999995</v>
      </c>
      <c r="E538" s="125">
        <v>2234068.67</v>
      </c>
      <c r="F538" s="125">
        <v>16695882.250000002</v>
      </c>
      <c r="G538" s="125">
        <v>5764863.8799999999</v>
      </c>
      <c r="H538" s="125">
        <v>10483665.640000002</v>
      </c>
      <c r="I538" s="125">
        <v>2859708.1999999997</v>
      </c>
      <c r="J538" s="125">
        <v>6045511.790000001</v>
      </c>
      <c r="K538" s="125">
        <v>5567413.120000001</v>
      </c>
      <c r="L538" s="125">
        <v>7008626.9800000014</v>
      </c>
      <c r="M538" s="125">
        <v>12876272.530000001</v>
      </c>
      <c r="N538" s="125">
        <v>6806129.5699999994</v>
      </c>
      <c r="O538" s="125">
        <v>20188410.670000006</v>
      </c>
      <c r="P538" s="125">
        <v>76680885.310000017</v>
      </c>
      <c r="Q538" s="125">
        <f t="shared" si="8"/>
        <v>173211438.61000001</v>
      </c>
      <c r="R538" s="3"/>
      <c r="S538" s="3"/>
      <c r="T538" s="3"/>
      <c r="U538" s="3"/>
      <c r="V538" s="3"/>
      <c r="W538" s="118"/>
      <c r="X538" s="118"/>
      <c r="Y538" s="118"/>
      <c r="Z538" s="118"/>
      <c r="AA538" s="118"/>
      <c r="AB538" s="118"/>
      <c r="AC538" s="118"/>
    </row>
    <row r="539" spans="2:29" s="67" customFormat="1" x14ac:dyDescent="0.25">
      <c r="B539" s="150" t="s">
        <v>786</v>
      </c>
      <c r="C539" s="134">
        <v>56001033</v>
      </c>
      <c r="D539" s="134">
        <v>51056304.940000005</v>
      </c>
      <c r="E539" s="134">
        <v>89871.67</v>
      </c>
      <c r="F539" s="134">
        <v>674324.05999999994</v>
      </c>
      <c r="G539" s="134">
        <v>1029975.3700000001</v>
      </c>
      <c r="H539" s="134">
        <v>886191.7699999999</v>
      </c>
      <c r="I539" s="134">
        <v>4543674.1100000003</v>
      </c>
      <c r="J539" s="134">
        <v>1908238.12</v>
      </c>
      <c r="K539" s="134">
        <v>1984341.0299999998</v>
      </c>
      <c r="L539" s="134">
        <v>2837668.21</v>
      </c>
      <c r="M539" s="134">
        <v>6060005.4100000001</v>
      </c>
      <c r="N539" s="134">
        <v>2457907.59</v>
      </c>
      <c r="O539" s="134">
        <v>1353645.3999999997</v>
      </c>
      <c r="P539" s="134">
        <v>16627762.059999997</v>
      </c>
      <c r="Q539" s="134">
        <f t="shared" si="8"/>
        <v>40453604.799999997</v>
      </c>
      <c r="R539" s="140"/>
      <c r="S539" s="3"/>
      <c r="T539" s="140"/>
      <c r="U539" s="140"/>
      <c r="V539" s="140"/>
      <c r="W539" s="141"/>
      <c r="X539" s="141"/>
      <c r="Y539" s="141"/>
      <c r="Z539" s="141"/>
      <c r="AA539" s="141"/>
      <c r="AB539" s="141"/>
      <c r="AC539" s="141"/>
    </row>
    <row r="540" spans="2:29" x14ac:dyDescent="0.25">
      <c r="B540" s="151" t="s">
        <v>787</v>
      </c>
      <c r="C540" s="125">
        <v>56001033</v>
      </c>
      <c r="D540" s="125">
        <v>51056304.940000005</v>
      </c>
      <c r="E540" s="125">
        <v>89871.67</v>
      </c>
      <c r="F540" s="125">
        <v>674324.05999999994</v>
      </c>
      <c r="G540" s="125">
        <v>1029975.3700000001</v>
      </c>
      <c r="H540" s="125">
        <v>886191.7699999999</v>
      </c>
      <c r="I540" s="125">
        <v>4543674.1100000003</v>
      </c>
      <c r="J540" s="125">
        <v>1908238.12</v>
      </c>
      <c r="K540" s="125">
        <v>1984341.0299999998</v>
      </c>
      <c r="L540" s="125">
        <v>2837668.21</v>
      </c>
      <c r="M540" s="125">
        <v>6060005.4100000001</v>
      </c>
      <c r="N540" s="125">
        <v>2457907.59</v>
      </c>
      <c r="O540" s="125">
        <v>1353645.3999999997</v>
      </c>
      <c r="P540" s="125">
        <v>16627762.059999997</v>
      </c>
      <c r="Q540" s="125">
        <f t="shared" si="8"/>
        <v>40453604.799999997</v>
      </c>
      <c r="R540" s="3"/>
      <c r="S540" s="3"/>
      <c r="T540" s="3"/>
      <c r="U540" s="3"/>
      <c r="V540" s="3"/>
      <c r="W540" s="118"/>
      <c r="X540" s="118"/>
      <c r="Y540" s="118"/>
      <c r="Z540" s="118"/>
      <c r="AA540" s="118"/>
      <c r="AB540" s="118"/>
      <c r="AC540" s="118"/>
    </row>
    <row r="541" spans="2:29" s="67" customFormat="1" x14ac:dyDescent="0.25">
      <c r="B541" s="150" t="s">
        <v>788</v>
      </c>
      <c r="C541" s="134">
        <v>86764775</v>
      </c>
      <c r="D541" s="134">
        <v>90145729.909999996</v>
      </c>
      <c r="E541" s="134">
        <v>250000.33</v>
      </c>
      <c r="F541" s="134">
        <v>277450.32999999996</v>
      </c>
      <c r="G541" s="134">
        <v>2459976.27</v>
      </c>
      <c r="H541" s="134">
        <v>1602903.1300000001</v>
      </c>
      <c r="I541" s="134">
        <v>5205279.8</v>
      </c>
      <c r="J541" s="134">
        <v>1803210.23</v>
      </c>
      <c r="K541" s="134">
        <v>986038.12</v>
      </c>
      <c r="L541" s="134">
        <v>2740305.64</v>
      </c>
      <c r="M541" s="134">
        <v>904209.96999999986</v>
      </c>
      <c r="N541" s="134">
        <v>4892742.8100000005</v>
      </c>
      <c r="O541" s="134">
        <v>973197.38000000012</v>
      </c>
      <c r="P541" s="134">
        <v>36703412.859999999</v>
      </c>
      <c r="Q541" s="134">
        <f t="shared" si="8"/>
        <v>58798726.869999997</v>
      </c>
      <c r="R541" s="140"/>
      <c r="S541" s="3"/>
      <c r="T541" s="140"/>
      <c r="U541" s="140"/>
      <c r="V541" s="140"/>
      <c r="W541" s="141"/>
      <c r="X541" s="141"/>
      <c r="Y541" s="141"/>
      <c r="Z541" s="141"/>
      <c r="AA541" s="141"/>
      <c r="AB541" s="141"/>
      <c r="AC541" s="141"/>
    </row>
    <row r="542" spans="2:29" x14ac:dyDescent="0.25">
      <c r="B542" s="151" t="s">
        <v>789</v>
      </c>
      <c r="C542" s="125">
        <v>86764775</v>
      </c>
      <c r="D542" s="125">
        <v>90145729.909999996</v>
      </c>
      <c r="E542" s="125">
        <v>250000.33</v>
      </c>
      <c r="F542" s="125">
        <v>277450.32999999996</v>
      </c>
      <c r="G542" s="125">
        <v>2459976.27</v>
      </c>
      <c r="H542" s="125">
        <v>1602903.1300000001</v>
      </c>
      <c r="I542" s="125">
        <v>5205279.8</v>
      </c>
      <c r="J542" s="125">
        <v>1803210.23</v>
      </c>
      <c r="K542" s="125">
        <v>986038.12</v>
      </c>
      <c r="L542" s="125">
        <v>2740305.64</v>
      </c>
      <c r="M542" s="125">
        <v>904209.96999999986</v>
      </c>
      <c r="N542" s="125">
        <v>4892742.8100000005</v>
      </c>
      <c r="O542" s="125">
        <v>973197.38000000012</v>
      </c>
      <c r="P542" s="125">
        <v>36703412.859999999</v>
      </c>
      <c r="Q542" s="125">
        <f t="shared" si="8"/>
        <v>58798726.869999997</v>
      </c>
      <c r="R542" s="3"/>
      <c r="S542" s="3"/>
      <c r="T542" s="3"/>
      <c r="U542" s="3"/>
      <c r="V542" s="3"/>
      <c r="W542" s="118"/>
      <c r="X542" s="118"/>
      <c r="Y542" s="118"/>
      <c r="Z542" s="118"/>
      <c r="AA542" s="118"/>
      <c r="AB542" s="118"/>
      <c r="AC542" s="118"/>
    </row>
    <row r="543" spans="2:29" s="67" customFormat="1" x14ac:dyDescent="0.25">
      <c r="B543" s="138" t="s">
        <v>186</v>
      </c>
      <c r="C543" s="134">
        <v>341150068</v>
      </c>
      <c r="D543" s="134">
        <v>598913543.60000002</v>
      </c>
      <c r="E543" s="134">
        <v>83333.33</v>
      </c>
      <c r="F543" s="134">
        <v>1368193.13</v>
      </c>
      <c r="G543" s="134">
        <v>9780864.3900000006</v>
      </c>
      <c r="H543" s="134">
        <v>53751749.299999997</v>
      </c>
      <c r="I543" s="134">
        <v>1528874.03</v>
      </c>
      <c r="J543" s="134">
        <v>5179680.5399999991</v>
      </c>
      <c r="K543" s="134">
        <v>10678352.77</v>
      </c>
      <c r="L543" s="134">
        <v>41707798.059999995</v>
      </c>
      <c r="M543" s="134">
        <v>22588682.559999999</v>
      </c>
      <c r="N543" s="134">
        <v>2447500.2999999998</v>
      </c>
      <c r="O543" s="134">
        <v>302690214.02999997</v>
      </c>
      <c r="P543" s="134">
        <v>130406277.21999998</v>
      </c>
      <c r="Q543" s="134">
        <f t="shared" si="8"/>
        <v>582211519.65999997</v>
      </c>
      <c r="R543" s="140"/>
      <c r="S543" s="3"/>
      <c r="T543" s="140"/>
      <c r="U543" s="140"/>
      <c r="V543" s="140"/>
      <c r="W543" s="141"/>
      <c r="X543" s="141"/>
      <c r="Y543" s="141"/>
      <c r="Z543" s="141"/>
      <c r="AA543" s="141"/>
      <c r="AB543" s="141"/>
      <c r="AC543" s="141"/>
    </row>
    <row r="544" spans="2:29" s="67" customFormat="1" x14ac:dyDescent="0.25">
      <c r="B544" s="150" t="s">
        <v>790</v>
      </c>
      <c r="C544" s="134">
        <v>6898500</v>
      </c>
      <c r="D544" s="134">
        <v>439119105.25999999</v>
      </c>
      <c r="E544" s="134">
        <v>83333.33</v>
      </c>
      <c r="F544" s="134">
        <v>83333.33</v>
      </c>
      <c r="G544" s="134">
        <v>5692193.25</v>
      </c>
      <c r="H544" s="134">
        <v>3314633.33</v>
      </c>
      <c r="I544" s="134">
        <v>83333.33</v>
      </c>
      <c r="J544" s="134">
        <v>83333.33</v>
      </c>
      <c r="K544" s="134">
        <v>4003333.33</v>
      </c>
      <c r="L544" s="134">
        <v>40404968.329999998</v>
      </c>
      <c r="M544" s="134">
        <v>16261042.33</v>
      </c>
      <c r="N544" s="134">
        <v>257501.33000000002</v>
      </c>
      <c r="O544" s="134">
        <v>298768563.78999996</v>
      </c>
      <c r="P544" s="134">
        <v>62148095.829999998</v>
      </c>
      <c r="Q544" s="134">
        <f t="shared" si="8"/>
        <v>431183664.83999991</v>
      </c>
      <c r="R544" s="140"/>
      <c r="S544" s="3"/>
      <c r="T544" s="140"/>
      <c r="U544" s="140"/>
      <c r="V544" s="140"/>
      <c r="W544" s="141"/>
      <c r="X544" s="141"/>
      <c r="Y544" s="141"/>
      <c r="Z544" s="141"/>
      <c r="AA544" s="141"/>
      <c r="AB544" s="141"/>
      <c r="AC544" s="141"/>
    </row>
    <row r="545" spans="2:29" x14ac:dyDescent="0.25">
      <c r="B545" s="151" t="s">
        <v>791</v>
      </c>
      <c r="C545" s="143">
        <v>6898500</v>
      </c>
      <c r="D545" s="143">
        <v>439119105.25999999</v>
      </c>
      <c r="E545" s="143">
        <v>83333.33</v>
      </c>
      <c r="F545" s="143">
        <v>83333.33</v>
      </c>
      <c r="G545" s="143">
        <v>5692193.25</v>
      </c>
      <c r="H545" s="143">
        <v>3314633.33</v>
      </c>
      <c r="I545" s="143">
        <v>83333.33</v>
      </c>
      <c r="J545" s="143">
        <v>83333.33</v>
      </c>
      <c r="K545" s="143">
        <v>4003333.33</v>
      </c>
      <c r="L545" s="143">
        <v>40404968.329999998</v>
      </c>
      <c r="M545" s="143">
        <v>16261042.33</v>
      </c>
      <c r="N545" s="143">
        <v>257501.33000000002</v>
      </c>
      <c r="O545" s="143">
        <v>298768563.78999996</v>
      </c>
      <c r="P545" s="143">
        <v>62148095.829999998</v>
      </c>
      <c r="Q545" s="143">
        <f t="shared" si="8"/>
        <v>431183664.83999991</v>
      </c>
      <c r="R545" s="142"/>
      <c r="S545" s="3"/>
      <c r="T545" s="142"/>
      <c r="U545" s="142"/>
      <c r="V545" s="142"/>
      <c r="W545" s="118"/>
      <c r="X545" s="118"/>
      <c r="Y545" s="118"/>
      <c r="Z545" s="118"/>
      <c r="AA545" s="118"/>
      <c r="AB545" s="118"/>
      <c r="AC545" s="118"/>
    </row>
    <row r="546" spans="2:29" s="67" customFormat="1" x14ac:dyDescent="0.25">
      <c r="B546" s="150" t="s">
        <v>792</v>
      </c>
      <c r="C546" s="134">
        <v>334251568</v>
      </c>
      <c r="D546" s="134">
        <v>159794438.34</v>
      </c>
      <c r="E546" s="134">
        <v>0</v>
      </c>
      <c r="F546" s="134">
        <v>1284859.7999999998</v>
      </c>
      <c r="G546" s="134">
        <v>4088671.1399999997</v>
      </c>
      <c r="H546" s="134">
        <v>50437115.969999999</v>
      </c>
      <c r="I546" s="134">
        <v>1445540.7</v>
      </c>
      <c r="J546" s="134">
        <v>5096347.209999999</v>
      </c>
      <c r="K546" s="134">
        <v>6675019.4400000004</v>
      </c>
      <c r="L546" s="134">
        <v>1302829.7299999997</v>
      </c>
      <c r="M546" s="134">
        <v>6327640.2299999995</v>
      </c>
      <c r="N546" s="134">
        <v>2189998.9699999997</v>
      </c>
      <c r="O546" s="134">
        <v>3921650.24</v>
      </c>
      <c r="P546" s="134">
        <v>68258181.389999986</v>
      </c>
      <c r="Q546" s="134">
        <f t="shared" si="8"/>
        <v>151027854.81999999</v>
      </c>
      <c r="R546" s="140"/>
      <c r="S546" s="3"/>
      <c r="T546" s="140"/>
      <c r="U546" s="140"/>
      <c r="V546" s="140"/>
      <c r="W546" s="141"/>
      <c r="X546" s="141"/>
      <c r="Y546" s="141"/>
      <c r="Z546" s="141"/>
      <c r="AA546" s="141"/>
      <c r="AB546" s="141"/>
      <c r="AC546" s="141"/>
    </row>
    <row r="547" spans="2:29" x14ac:dyDescent="0.25">
      <c r="B547" s="151" t="s">
        <v>793</v>
      </c>
      <c r="C547" s="143">
        <v>334251568</v>
      </c>
      <c r="D547" s="143">
        <v>159794438.34</v>
      </c>
      <c r="E547" s="143">
        <v>0</v>
      </c>
      <c r="F547" s="143">
        <v>1284859.7999999998</v>
      </c>
      <c r="G547" s="143">
        <v>4088671.1399999997</v>
      </c>
      <c r="H547" s="143">
        <v>50437115.969999999</v>
      </c>
      <c r="I547" s="143">
        <v>1445540.7</v>
      </c>
      <c r="J547" s="143">
        <v>5096347.209999999</v>
      </c>
      <c r="K547" s="143">
        <v>6675019.4400000004</v>
      </c>
      <c r="L547" s="143">
        <v>1302829.7299999997</v>
      </c>
      <c r="M547" s="143">
        <v>6327640.2299999995</v>
      </c>
      <c r="N547" s="143">
        <v>2189998.9699999997</v>
      </c>
      <c r="O547" s="143">
        <v>3921650.24</v>
      </c>
      <c r="P547" s="143">
        <v>68258181.389999986</v>
      </c>
      <c r="Q547" s="143">
        <f t="shared" si="8"/>
        <v>151027854.81999999</v>
      </c>
      <c r="R547" s="142"/>
      <c r="S547" s="3"/>
      <c r="T547" s="142"/>
      <c r="U547" s="142"/>
      <c r="V547" s="142"/>
      <c r="W547" s="118"/>
      <c r="X547" s="118"/>
      <c r="Y547" s="118"/>
      <c r="Z547" s="118"/>
      <c r="AA547" s="118"/>
      <c r="AB547" s="118"/>
      <c r="AC547" s="118"/>
    </row>
    <row r="548" spans="2:29" s="67" customFormat="1" x14ac:dyDescent="0.25">
      <c r="B548" s="138" t="s">
        <v>794</v>
      </c>
      <c r="C548" s="134">
        <v>243723370</v>
      </c>
      <c r="D548" s="134">
        <v>1232784009.1100001</v>
      </c>
      <c r="E548" s="134">
        <v>0</v>
      </c>
      <c r="F548" s="134">
        <v>556132.5</v>
      </c>
      <c r="G548" s="134">
        <v>21479765.75</v>
      </c>
      <c r="H548" s="134">
        <v>59784081.850000001</v>
      </c>
      <c r="I548" s="134">
        <v>28556863.41</v>
      </c>
      <c r="J548" s="134">
        <v>76295145</v>
      </c>
      <c r="K548" s="134">
        <v>11118183</v>
      </c>
      <c r="L548" s="134">
        <v>379103035.5</v>
      </c>
      <c r="M548" s="134">
        <v>67486094.299999997</v>
      </c>
      <c r="N548" s="134">
        <v>31066972.800000001</v>
      </c>
      <c r="O548" s="134">
        <v>67167560.950000003</v>
      </c>
      <c r="P548" s="134">
        <v>156421758.69999999</v>
      </c>
      <c r="Q548" s="134">
        <f t="shared" si="8"/>
        <v>899035593.75999999</v>
      </c>
      <c r="R548" s="140"/>
      <c r="S548" s="3"/>
      <c r="T548" s="140"/>
      <c r="U548" s="140"/>
      <c r="V548" s="140"/>
      <c r="W548" s="141"/>
      <c r="X548" s="141"/>
      <c r="Y548" s="141"/>
      <c r="Z548" s="141"/>
      <c r="AA548" s="141"/>
      <c r="AB548" s="141"/>
      <c r="AC548" s="141"/>
    </row>
    <row r="549" spans="2:29" s="67" customFormat="1" x14ac:dyDescent="0.25">
      <c r="B549" s="150" t="s">
        <v>795</v>
      </c>
      <c r="C549" s="134">
        <v>2200000</v>
      </c>
      <c r="D549" s="134">
        <v>34500000</v>
      </c>
      <c r="E549" s="134">
        <v>0</v>
      </c>
      <c r="F549" s="134">
        <v>0</v>
      </c>
      <c r="G549" s="134">
        <v>0</v>
      </c>
      <c r="H549" s="134"/>
      <c r="I549" s="134"/>
      <c r="J549" s="134"/>
      <c r="K549" s="134"/>
      <c r="L549" s="134"/>
      <c r="M549" s="134">
        <v>0</v>
      </c>
      <c r="N549" s="134"/>
      <c r="O549" s="134"/>
      <c r="P549" s="134"/>
      <c r="Q549" s="134">
        <f t="shared" si="8"/>
        <v>0</v>
      </c>
      <c r="R549" s="140"/>
      <c r="S549" s="3"/>
      <c r="T549" s="140"/>
      <c r="U549" s="140"/>
      <c r="V549" s="140"/>
      <c r="W549" s="141"/>
      <c r="X549" s="141"/>
      <c r="Y549" s="141"/>
      <c r="Z549" s="141"/>
      <c r="AA549" s="141"/>
      <c r="AB549" s="141"/>
      <c r="AC549" s="141"/>
    </row>
    <row r="550" spans="2:29" x14ac:dyDescent="0.25">
      <c r="B550" s="151" t="s">
        <v>796</v>
      </c>
      <c r="C550" s="125">
        <v>2200000</v>
      </c>
      <c r="D550" s="125">
        <v>34500000</v>
      </c>
      <c r="E550" s="125">
        <v>0</v>
      </c>
      <c r="F550" s="125">
        <v>0</v>
      </c>
      <c r="G550" s="125">
        <v>0</v>
      </c>
      <c r="H550" s="125"/>
      <c r="I550" s="125"/>
      <c r="J550" s="125"/>
      <c r="K550" s="125"/>
      <c r="L550" s="125"/>
      <c r="M550" s="125">
        <v>0</v>
      </c>
      <c r="N550" s="125"/>
      <c r="O550" s="125"/>
      <c r="P550" s="125"/>
      <c r="Q550" s="125">
        <f t="shared" si="8"/>
        <v>0</v>
      </c>
      <c r="R550" s="3"/>
      <c r="S550" s="3"/>
      <c r="T550" s="3"/>
      <c r="U550" s="3"/>
      <c r="V550" s="3"/>
      <c r="W550" s="118"/>
      <c r="X550" s="118"/>
      <c r="Y550" s="118"/>
      <c r="Z550" s="118"/>
      <c r="AA550" s="118"/>
      <c r="AB550" s="118"/>
      <c r="AC550" s="118"/>
    </row>
    <row r="551" spans="2:29" s="67" customFormat="1" x14ac:dyDescent="0.25">
      <c r="B551" s="150" t="s">
        <v>797</v>
      </c>
      <c r="C551" s="134">
        <v>200000</v>
      </c>
      <c r="D551" s="134">
        <v>0</v>
      </c>
      <c r="E551" s="125">
        <v>0</v>
      </c>
      <c r="F551" s="125">
        <v>0</v>
      </c>
      <c r="G551" s="125">
        <v>0</v>
      </c>
      <c r="H551" s="125"/>
      <c r="I551" s="125"/>
      <c r="J551" s="125"/>
      <c r="K551" s="125"/>
      <c r="L551" s="125"/>
      <c r="M551" s="125"/>
      <c r="N551" s="125"/>
      <c r="O551" s="125"/>
      <c r="P551" s="125"/>
      <c r="Q551" s="125">
        <f t="shared" si="8"/>
        <v>0</v>
      </c>
      <c r="R551" s="140"/>
      <c r="S551" s="3"/>
      <c r="T551" s="140"/>
      <c r="U551" s="140"/>
      <c r="V551" s="140"/>
      <c r="W551" s="141"/>
      <c r="X551" s="141"/>
      <c r="Y551" s="141"/>
      <c r="Z551" s="141"/>
      <c r="AA551" s="141"/>
      <c r="AB551" s="141"/>
      <c r="AC551" s="141"/>
    </row>
    <row r="552" spans="2:29" x14ac:dyDescent="0.25">
      <c r="B552" s="151" t="s">
        <v>798</v>
      </c>
      <c r="C552" s="125">
        <v>200000</v>
      </c>
      <c r="D552" s="125">
        <v>0</v>
      </c>
      <c r="E552" s="125">
        <v>0</v>
      </c>
      <c r="F552" s="125">
        <v>0</v>
      </c>
      <c r="G552" s="125">
        <v>0</v>
      </c>
      <c r="H552" s="125"/>
      <c r="I552" s="125"/>
      <c r="J552" s="125"/>
      <c r="K552" s="125"/>
      <c r="L552" s="125"/>
      <c r="M552" s="125"/>
      <c r="N552" s="125"/>
      <c r="O552" s="125"/>
      <c r="P552" s="125"/>
      <c r="Q552" s="125">
        <f t="shared" si="8"/>
        <v>0</v>
      </c>
      <c r="R552" s="3"/>
      <c r="S552" s="3"/>
      <c r="T552" s="3"/>
      <c r="U552" s="3"/>
      <c r="V552" s="3"/>
      <c r="W552" s="118"/>
      <c r="X552" s="118"/>
      <c r="Y552" s="118"/>
      <c r="Z552" s="118"/>
      <c r="AA552" s="118"/>
      <c r="AB552" s="118"/>
      <c r="AC552" s="118"/>
    </row>
    <row r="553" spans="2:29" s="67" customFormat="1" x14ac:dyDescent="0.25">
      <c r="B553" s="150" t="s">
        <v>799</v>
      </c>
      <c r="C553" s="134">
        <v>221000</v>
      </c>
      <c r="D553" s="134">
        <v>8558600</v>
      </c>
      <c r="E553" s="125">
        <v>0</v>
      </c>
      <c r="F553" s="125">
        <v>0</v>
      </c>
      <c r="G553" s="125">
        <v>0</v>
      </c>
      <c r="H553" s="125"/>
      <c r="I553" s="125"/>
      <c r="J553" s="125"/>
      <c r="K553" s="125"/>
      <c r="L553" s="125"/>
      <c r="M553" s="125">
        <v>0</v>
      </c>
      <c r="N553" s="125">
        <v>0</v>
      </c>
      <c r="O553" s="125">
        <v>0</v>
      </c>
      <c r="P553" s="125">
        <v>558600</v>
      </c>
      <c r="Q553" s="125">
        <f t="shared" si="8"/>
        <v>558600</v>
      </c>
      <c r="R553" s="140"/>
      <c r="S553" s="3"/>
      <c r="T553" s="140"/>
      <c r="U553" s="140"/>
      <c r="V553" s="140"/>
      <c r="W553" s="141"/>
      <c r="X553" s="141"/>
      <c r="Y553" s="141"/>
      <c r="Z553" s="141"/>
      <c r="AA553" s="141"/>
      <c r="AB553" s="141"/>
      <c r="AC553" s="141"/>
    </row>
    <row r="554" spans="2:29" x14ac:dyDescent="0.25">
      <c r="B554" s="151" t="s">
        <v>800</v>
      </c>
      <c r="C554" s="125">
        <v>221000</v>
      </c>
      <c r="D554" s="125">
        <v>8558600</v>
      </c>
      <c r="E554" s="125">
        <v>0</v>
      </c>
      <c r="F554" s="125">
        <v>0</v>
      </c>
      <c r="G554" s="125">
        <v>0</v>
      </c>
      <c r="H554" s="125"/>
      <c r="I554" s="125"/>
      <c r="J554" s="125"/>
      <c r="K554" s="125"/>
      <c r="L554" s="125"/>
      <c r="M554" s="125">
        <v>0</v>
      </c>
      <c r="N554" s="125">
        <v>0</v>
      </c>
      <c r="O554" s="125">
        <v>0</v>
      </c>
      <c r="P554" s="125">
        <v>558600</v>
      </c>
      <c r="Q554" s="125">
        <f t="shared" si="8"/>
        <v>558600</v>
      </c>
      <c r="R554" s="3"/>
      <c r="S554" s="3"/>
      <c r="T554" s="3"/>
      <c r="U554" s="3"/>
      <c r="V554" s="3"/>
      <c r="W554" s="118"/>
      <c r="X554" s="118"/>
      <c r="Y554" s="118"/>
      <c r="Z554" s="118"/>
      <c r="AA554" s="118"/>
      <c r="AB554" s="118"/>
      <c r="AC554" s="118"/>
    </row>
    <row r="555" spans="2:29" s="67" customFormat="1" x14ac:dyDescent="0.25">
      <c r="B555" s="150" t="s">
        <v>801</v>
      </c>
      <c r="C555" s="134">
        <v>5182000</v>
      </c>
      <c r="D555" s="134">
        <v>2008670</v>
      </c>
      <c r="E555" s="125">
        <v>0</v>
      </c>
      <c r="F555" s="125">
        <v>0</v>
      </c>
      <c r="G555" s="125">
        <v>0</v>
      </c>
      <c r="H555" s="125"/>
      <c r="I555" s="125">
        <v>0</v>
      </c>
      <c r="J555" s="125"/>
      <c r="K555" s="125">
        <v>0</v>
      </c>
      <c r="L555" s="125">
        <v>0</v>
      </c>
      <c r="M555" s="125">
        <v>0</v>
      </c>
      <c r="N555" s="125">
        <v>0</v>
      </c>
      <c r="O555" s="125">
        <v>0</v>
      </c>
      <c r="P555" s="125">
        <v>0</v>
      </c>
      <c r="Q555" s="125">
        <f t="shared" si="8"/>
        <v>0</v>
      </c>
      <c r="R555" s="140"/>
      <c r="S555" s="3"/>
      <c r="T555" s="140"/>
      <c r="U555" s="140"/>
      <c r="V555" s="140"/>
      <c r="W555" s="141"/>
      <c r="X555" s="141"/>
      <c r="Y555" s="141"/>
      <c r="Z555" s="141"/>
      <c r="AA555" s="141"/>
      <c r="AB555" s="141"/>
      <c r="AC555" s="141"/>
    </row>
    <row r="556" spans="2:29" x14ac:dyDescent="0.25">
      <c r="B556" s="151" t="s">
        <v>802</v>
      </c>
      <c r="C556" s="125">
        <v>5182000</v>
      </c>
      <c r="D556" s="125">
        <v>2008670</v>
      </c>
      <c r="E556" s="125">
        <v>0</v>
      </c>
      <c r="F556" s="125">
        <v>0</v>
      </c>
      <c r="G556" s="125">
        <v>0</v>
      </c>
      <c r="H556" s="125"/>
      <c r="I556" s="125">
        <v>0</v>
      </c>
      <c r="J556" s="125"/>
      <c r="K556" s="125">
        <v>0</v>
      </c>
      <c r="L556" s="125">
        <v>0</v>
      </c>
      <c r="M556" s="125">
        <v>0</v>
      </c>
      <c r="N556" s="125">
        <v>0</v>
      </c>
      <c r="O556" s="125">
        <v>0</v>
      </c>
      <c r="P556" s="125">
        <v>0</v>
      </c>
      <c r="Q556" s="125">
        <f t="shared" si="8"/>
        <v>0</v>
      </c>
      <c r="R556" s="3"/>
      <c r="S556" s="3"/>
      <c r="T556" s="3"/>
      <c r="U556" s="3"/>
      <c r="V556" s="3"/>
      <c r="W556" s="118"/>
      <c r="X556" s="118"/>
      <c r="Y556" s="118"/>
      <c r="Z556" s="118"/>
      <c r="AA556" s="118"/>
      <c r="AB556" s="118"/>
      <c r="AC556" s="118"/>
    </row>
    <row r="557" spans="2:29" s="67" customFormat="1" x14ac:dyDescent="0.25">
      <c r="B557" s="150" t="s">
        <v>803</v>
      </c>
      <c r="C557" s="134">
        <v>500000</v>
      </c>
      <c r="D557" s="134">
        <v>27644656</v>
      </c>
      <c r="E557" s="125">
        <v>0</v>
      </c>
      <c r="F557" s="125"/>
      <c r="G557" s="125"/>
      <c r="H557" s="125"/>
      <c r="I557" s="125"/>
      <c r="J557" s="125"/>
      <c r="K557" s="125"/>
      <c r="L557" s="125">
        <v>0</v>
      </c>
      <c r="M557" s="125">
        <v>126000</v>
      </c>
      <c r="N557" s="125">
        <v>0</v>
      </c>
      <c r="O557" s="125">
        <v>0</v>
      </c>
      <c r="P557" s="125"/>
      <c r="Q557" s="125">
        <f t="shared" si="8"/>
        <v>126000</v>
      </c>
      <c r="R557" s="140"/>
      <c r="S557" s="3"/>
      <c r="T557" s="140"/>
      <c r="U557" s="140"/>
      <c r="V557" s="140"/>
      <c r="W557" s="141"/>
      <c r="X557" s="141"/>
      <c r="Y557" s="141"/>
      <c r="Z557" s="141"/>
      <c r="AA557" s="141"/>
      <c r="AB557" s="141"/>
      <c r="AC557" s="141"/>
    </row>
    <row r="558" spans="2:29" x14ac:dyDescent="0.25">
      <c r="B558" s="151" t="s">
        <v>804</v>
      </c>
      <c r="C558" s="125">
        <v>500000</v>
      </c>
      <c r="D558" s="125">
        <v>27644656</v>
      </c>
      <c r="E558" s="125">
        <v>0</v>
      </c>
      <c r="F558" s="125"/>
      <c r="G558" s="125"/>
      <c r="H558" s="125"/>
      <c r="I558" s="125"/>
      <c r="J558" s="125"/>
      <c r="K558" s="125"/>
      <c r="L558" s="125">
        <v>0</v>
      </c>
      <c r="M558" s="125">
        <v>126000</v>
      </c>
      <c r="N558" s="125">
        <v>0</v>
      </c>
      <c r="O558" s="125">
        <v>0</v>
      </c>
      <c r="P558" s="125"/>
      <c r="Q558" s="125">
        <f t="shared" si="8"/>
        <v>126000</v>
      </c>
      <c r="R558" s="3"/>
      <c r="S558" s="3"/>
      <c r="T558" s="3"/>
      <c r="U558" s="3"/>
      <c r="V558" s="3"/>
      <c r="W558" s="118"/>
      <c r="X558" s="118"/>
      <c r="Y558" s="118"/>
      <c r="Z558" s="118"/>
      <c r="AA558" s="118"/>
      <c r="AB558" s="118"/>
      <c r="AC558" s="118"/>
    </row>
    <row r="559" spans="2:29" s="67" customFormat="1" x14ac:dyDescent="0.25">
      <c r="B559" s="150" t="s">
        <v>805</v>
      </c>
      <c r="C559" s="134">
        <v>450000</v>
      </c>
      <c r="D559" s="134">
        <v>0</v>
      </c>
      <c r="E559" s="125">
        <v>0</v>
      </c>
      <c r="F559" s="125">
        <v>0</v>
      </c>
      <c r="G559" s="125"/>
      <c r="H559" s="125">
        <v>0</v>
      </c>
      <c r="I559" s="125"/>
      <c r="J559" s="125"/>
      <c r="K559" s="125">
        <v>0</v>
      </c>
      <c r="L559" s="125"/>
      <c r="M559" s="125"/>
      <c r="N559" s="125">
        <v>0</v>
      </c>
      <c r="O559" s="125"/>
      <c r="P559" s="125">
        <v>0</v>
      </c>
      <c r="Q559" s="125">
        <f t="shared" si="8"/>
        <v>0</v>
      </c>
      <c r="R559" s="3"/>
      <c r="S559" s="3"/>
      <c r="T559" s="140"/>
      <c r="U559" s="140"/>
      <c r="V559" s="140"/>
      <c r="W559" s="141"/>
      <c r="X559" s="141"/>
      <c r="Y559" s="141"/>
      <c r="Z559" s="141"/>
      <c r="AA559" s="141"/>
      <c r="AB559" s="141"/>
      <c r="AC559" s="141"/>
    </row>
    <row r="560" spans="2:29" x14ac:dyDescent="0.25">
      <c r="B560" s="151" t="s">
        <v>806</v>
      </c>
      <c r="C560" s="125">
        <v>450000</v>
      </c>
      <c r="D560" s="125">
        <v>0</v>
      </c>
      <c r="E560" s="125">
        <v>0</v>
      </c>
      <c r="F560" s="125">
        <v>0</v>
      </c>
      <c r="G560" s="125"/>
      <c r="H560" s="125">
        <v>0</v>
      </c>
      <c r="I560" s="125"/>
      <c r="J560" s="125"/>
      <c r="K560" s="125">
        <v>0</v>
      </c>
      <c r="L560" s="125"/>
      <c r="M560" s="125"/>
      <c r="N560" s="125">
        <v>0</v>
      </c>
      <c r="O560" s="125"/>
      <c r="P560" s="125">
        <v>0</v>
      </c>
      <c r="Q560" s="125">
        <f t="shared" si="8"/>
        <v>0</v>
      </c>
      <c r="R560" s="3"/>
      <c r="S560" s="3"/>
      <c r="T560" s="3"/>
      <c r="U560" s="3"/>
      <c r="V560" s="3"/>
      <c r="W560" s="118"/>
      <c r="X560" s="118"/>
      <c r="Y560" s="118"/>
      <c r="Z560" s="118"/>
      <c r="AA560" s="118"/>
      <c r="AB560" s="118"/>
      <c r="AC560" s="118"/>
    </row>
    <row r="561" spans="2:29" s="67" customFormat="1" x14ac:dyDescent="0.25">
      <c r="B561" s="150" t="s">
        <v>807</v>
      </c>
      <c r="C561" s="134">
        <v>2800000</v>
      </c>
      <c r="D561" s="134">
        <v>1851348.81</v>
      </c>
      <c r="E561" s="125">
        <v>0</v>
      </c>
      <c r="F561" s="125"/>
      <c r="G561" s="125"/>
      <c r="H561" s="125">
        <v>0</v>
      </c>
      <c r="I561" s="134">
        <v>351348.81</v>
      </c>
      <c r="J561" s="125"/>
      <c r="K561" s="134">
        <v>0</v>
      </c>
      <c r="L561" s="134"/>
      <c r="M561" s="134"/>
      <c r="N561" s="134"/>
      <c r="O561" s="134"/>
      <c r="P561" s="134">
        <v>0</v>
      </c>
      <c r="Q561" s="134">
        <f t="shared" si="8"/>
        <v>351348.81</v>
      </c>
      <c r="R561" s="140"/>
      <c r="S561" s="3"/>
      <c r="T561" s="140"/>
      <c r="U561" s="140"/>
      <c r="V561" s="140"/>
      <c r="W561" s="141"/>
      <c r="X561" s="141"/>
      <c r="Y561" s="141"/>
      <c r="Z561" s="141"/>
      <c r="AA561" s="141"/>
      <c r="AB561" s="141"/>
      <c r="AC561" s="141"/>
    </row>
    <row r="562" spans="2:29" x14ac:dyDescent="0.25">
      <c r="B562" s="151" t="s">
        <v>808</v>
      </c>
      <c r="C562" s="125">
        <v>2800000</v>
      </c>
      <c r="D562" s="125">
        <v>1851348.81</v>
      </c>
      <c r="E562" s="125">
        <v>0</v>
      </c>
      <c r="F562" s="125"/>
      <c r="G562" s="125"/>
      <c r="H562" s="125">
        <v>0</v>
      </c>
      <c r="I562" s="125">
        <v>351348.81</v>
      </c>
      <c r="J562" s="125"/>
      <c r="K562" s="125">
        <v>0</v>
      </c>
      <c r="L562" s="125"/>
      <c r="M562" s="125"/>
      <c r="N562" s="125"/>
      <c r="O562" s="125"/>
      <c r="P562" s="125">
        <v>0</v>
      </c>
      <c r="Q562" s="125">
        <f t="shared" si="8"/>
        <v>351348.81</v>
      </c>
      <c r="R562" s="3"/>
      <c r="S562" s="3"/>
      <c r="T562" s="3"/>
      <c r="U562" s="3"/>
      <c r="V562" s="3"/>
      <c r="W562" s="118"/>
      <c r="X562" s="118"/>
      <c r="Y562" s="118"/>
      <c r="Z562" s="118"/>
      <c r="AA562" s="118"/>
      <c r="AB562" s="118"/>
      <c r="AC562" s="118"/>
    </row>
    <row r="563" spans="2:29" x14ac:dyDescent="0.25">
      <c r="B563" s="150" t="s">
        <v>946</v>
      </c>
      <c r="C563" s="125">
        <v>0</v>
      </c>
      <c r="D563" s="125">
        <v>1000000</v>
      </c>
      <c r="E563" s="125"/>
      <c r="F563" s="125"/>
      <c r="G563" s="125"/>
      <c r="H563" s="125"/>
      <c r="I563" s="125">
        <v>0</v>
      </c>
      <c r="J563" s="134">
        <v>1000000</v>
      </c>
      <c r="K563" s="125">
        <v>0</v>
      </c>
      <c r="L563" s="125"/>
      <c r="M563" s="125">
        <v>0</v>
      </c>
      <c r="N563" s="125"/>
      <c r="O563" s="125"/>
      <c r="P563" s="125">
        <v>0</v>
      </c>
      <c r="Q563" s="125">
        <f t="shared" si="8"/>
        <v>1000000</v>
      </c>
      <c r="R563" s="3"/>
      <c r="S563" s="3"/>
      <c r="T563" s="3"/>
      <c r="U563" s="3"/>
      <c r="V563" s="3"/>
      <c r="W563" s="118"/>
      <c r="X563" s="118"/>
      <c r="Y563" s="118"/>
      <c r="Z563" s="118"/>
      <c r="AA563" s="118"/>
      <c r="AB563" s="118"/>
      <c r="AC563" s="118"/>
    </row>
    <row r="564" spans="2:29" x14ac:dyDescent="0.25">
      <c r="B564" s="151" t="s">
        <v>947</v>
      </c>
      <c r="C564" s="125">
        <v>0</v>
      </c>
      <c r="D564" s="125">
        <v>1000000</v>
      </c>
      <c r="E564" s="125"/>
      <c r="F564" s="125"/>
      <c r="G564" s="125"/>
      <c r="H564" s="125"/>
      <c r="I564" s="125">
        <v>0</v>
      </c>
      <c r="J564" s="125">
        <v>1000000</v>
      </c>
      <c r="K564" s="125">
        <v>0</v>
      </c>
      <c r="L564" s="125"/>
      <c r="M564" s="125">
        <v>0</v>
      </c>
      <c r="N564" s="125"/>
      <c r="O564" s="125"/>
      <c r="P564" s="125">
        <v>0</v>
      </c>
      <c r="Q564" s="125">
        <f t="shared" si="8"/>
        <v>1000000</v>
      </c>
      <c r="R564" s="3"/>
      <c r="S564" s="3"/>
      <c r="T564" s="3"/>
      <c r="U564" s="3"/>
      <c r="V564" s="3"/>
      <c r="W564" s="118"/>
      <c r="X564" s="118"/>
      <c r="Y564" s="118"/>
      <c r="Z564" s="118"/>
      <c r="AA564" s="118"/>
      <c r="AB564" s="118"/>
      <c r="AC564" s="118"/>
    </row>
    <row r="565" spans="2:29" s="67" customFormat="1" x14ac:dyDescent="0.25">
      <c r="B565" s="150" t="s">
        <v>809</v>
      </c>
      <c r="C565" s="134">
        <v>232170370</v>
      </c>
      <c r="D565" s="134">
        <v>1157220734.3000002</v>
      </c>
      <c r="E565" s="125">
        <v>0</v>
      </c>
      <c r="F565" s="134">
        <v>556132.5</v>
      </c>
      <c r="G565" s="134">
        <v>21479765.75</v>
      </c>
      <c r="H565" s="134">
        <v>59784081.850000001</v>
      </c>
      <c r="I565" s="134">
        <v>28205514.600000001</v>
      </c>
      <c r="J565" s="134">
        <v>75295145</v>
      </c>
      <c r="K565" s="134">
        <v>11118183</v>
      </c>
      <c r="L565" s="134">
        <v>379103035.5</v>
      </c>
      <c r="M565" s="134">
        <v>67360094.299999997</v>
      </c>
      <c r="N565" s="134">
        <v>31066972.800000001</v>
      </c>
      <c r="O565" s="134">
        <v>67167560.950000003</v>
      </c>
      <c r="P565" s="134">
        <v>155863158.69999999</v>
      </c>
      <c r="Q565" s="134">
        <f t="shared" si="8"/>
        <v>896999644.95000005</v>
      </c>
      <c r="R565" s="140"/>
      <c r="S565" s="3"/>
      <c r="T565" s="140"/>
      <c r="U565" s="140"/>
      <c r="V565" s="140"/>
      <c r="W565" s="141"/>
      <c r="X565" s="141"/>
      <c r="Y565" s="141"/>
      <c r="Z565" s="141"/>
      <c r="AA565" s="141"/>
      <c r="AB565" s="141"/>
      <c r="AC565" s="141"/>
    </row>
    <row r="566" spans="2:29" x14ac:dyDescent="0.25">
      <c r="B566" s="151" t="s">
        <v>810</v>
      </c>
      <c r="C566" s="125">
        <v>232170370</v>
      </c>
      <c r="D566" s="125">
        <v>1157220734.3000002</v>
      </c>
      <c r="E566" s="125">
        <v>0</v>
      </c>
      <c r="F566" s="125">
        <v>556132.5</v>
      </c>
      <c r="G566" s="125">
        <v>21479765.75</v>
      </c>
      <c r="H566" s="125">
        <v>59784081.850000001</v>
      </c>
      <c r="I566" s="125">
        <v>28205514.600000001</v>
      </c>
      <c r="J566" s="125">
        <v>75295145</v>
      </c>
      <c r="K566" s="125">
        <v>11118183</v>
      </c>
      <c r="L566" s="125">
        <v>379103035.5</v>
      </c>
      <c r="M566" s="125">
        <v>67360094.299999997</v>
      </c>
      <c r="N566" s="125">
        <v>31066972.800000001</v>
      </c>
      <c r="O566" s="125">
        <v>67167560.950000003</v>
      </c>
      <c r="P566" s="125">
        <v>155863158.69999999</v>
      </c>
      <c r="Q566" s="125">
        <f t="shared" si="8"/>
        <v>896999644.95000005</v>
      </c>
      <c r="R566" s="3"/>
      <c r="S566" s="3"/>
      <c r="T566" s="3"/>
      <c r="U566" s="3"/>
      <c r="V566" s="3"/>
      <c r="W566" s="118"/>
      <c r="X566" s="118"/>
      <c r="Y566" s="118"/>
      <c r="Z566" s="118"/>
      <c r="AA566" s="118"/>
      <c r="AB566" s="118"/>
      <c r="AC566" s="118"/>
    </row>
    <row r="567" spans="2:29" s="144" customFormat="1" x14ac:dyDescent="0.25">
      <c r="B567" s="138" t="s">
        <v>188</v>
      </c>
      <c r="C567" s="145">
        <v>1335095989</v>
      </c>
      <c r="D567" s="145">
        <v>453982045.98000002</v>
      </c>
      <c r="E567" s="145">
        <v>5060277.08</v>
      </c>
      <c r="F567" s="145">
        <v>23152851.089999996</v>
      </c>
      <c r="G567" s="145">
        <v>12867483.389999999</v>
      </c>
      <c r="H567" s="145">
        <v>11004996.130000001</v>
      </c>
      <c r="I567" s="145">
        <v>10009745.120000001</v>
      </c>
      <c r="J567" s="145">
        <v>35042817.179999992</v>
      </c>
      <c r="K567" s="145">
        <v>13684624.860000001</v>
      </c>
      <c r="L567" s="145">
        <v>16631371.350000001</v>
      </c>
      <c r="M567" s="145">
        <v>9072313.9500000011</v>
      </c>
      <c r="N567" s="145">
        <v>5214105.8400000008</v>
      </c>
      <c r="O567" s="145">
        <v>70095208.24000001</v>
      </c>
      <c r="P567" s="145">
        <v>69343055.949999988</v>
      </c>
      <c r="Q567" s="145">
        <f t="shared" si="8"/>
        <v>281178850.17999995</v>
      </c>
      <c r="R567" s="146"/>
      <c r="S567" s="3"/>
      <c r="T567" s="146"/>
      <c r="U567" s="146"/>
      <c r="V567" s="146"/>
      <c r="W567" s="147"/>
      <c r="X567" s="147"/>
      <c r="Y567" s="147"/>
      <c r="Z567" s="147"/>
      <c r="AA567" s="147"/>
      <c r="AB567" s="147"/>
      <c r="AC567" s="147"/>
    </row>
    <row r="568" spans="2:29" s="144" customFormat="1" x14ac:dyDescent="0.25">
      <c r="B568" s="150" t="s">
        <v>811</v>
      </c>
      <c r="C568" s="145">
        <v>2350000</v>
      </c>
      <c r="D568" s="145">
        <v>500</v>
      </c>
      <c r="E568" s="125">
        <v>0</v>
      </c>
      <c r="F568" s="125">
        <v>0</v>
      </c>
      <c r="G568" s="125"/>
      <c r="H568" s="125"/>
      <c r="I568" s="125"/>
      <c r="J568" s="125">
        <v>0</v>
      </c>
      <c r="K568" s="145"/>
      <c r="L568" s="145">
        <v>0</v>
      </c>
      <c r="M568" s="145">
        <v>0</v>
      </c>
      <c r="N568" s="145"/>
      <c r="O568" s="145">
        <v>0</v>
      </c>
      <c r="P568" s="145"/>
      <c r="Q568" s="145">
        <f t="shared" si="8"/>
        <v>0</v>
      </c>
      <c r="R568" s="146"/>
      <c r="S568" s="3"/>
      <c r="T568" s="146"/>
      <c r="U568" s="146"/>
      <c r="V568" s="146"/>
      <c r="W568" s="147"/>
      <c r="X568" s="147"/>
      <c r="Y568" s="147"/>
      <c r="Z568" s="147"/>
      <c r="AA568" s="147"/>
      <c r="AB568" s="147"/>
      <c r="AC568" s="147"/>
    </row>
    <row r="569" spans="2:29" x14ac:dyDescent="0.25">
      <c r="B569" s="151" t="s">
        <v>812</v>
      </c>
      <c r="C569" s="125">
        <v>2350000</v>
      </c>
      <c r="D569" s="125">
        <v>500</v>
      </c>
      <c r="E569" s="125">
        <v>0</v>
      </c>
      <c r="F569" s="125">
        <v>0</v>
      </c>
      <c r="G569" s="125"/>
      <c r="H569" s="125"/>
      <c r="I569" s="125"/>
      <c r="J569" s="125">
        <v>0</v>
      </c>
      <c r="K569" s="125"/>
      <c r="L569" s="125">
        <v>0</v>
      </c>
      <c r="M569" s="125">
        <v>0</v>
      </c>
      <c r="N569" s="125"/>
      <c r="O569" s="125">
        <v>0</v>
      </c>
      <c r="P569" s="125"/>
      <c r="Q569" s="125">
        <f t="shared" si="8"/>
        <v>0</v>
      </c>
      <c r="R569" s="146"/>
      <c r="S569" s="3"/>
      <c r="T569" s="3"/>
      <c r="U569" s="3"/>
      <c r="V569" s="3"/>
      <c r="W569" s="118"/>
      <c r="X569" s="118"/>
      <c r="Y569" s="118"/>
      <c r="Z569" s="118"/>
      <c r="AA569" s="118"/>
      <c r="AB569" s="118"/>
      <c r="AC569" s="118"/>
    </row>
    <row r="570" spans="2:29" x14ac:dyDescent="0.25">
      <c r="B570" s="150" t="s">
        <v>813</v>
      </c>
      <c r="C570" s="125">
        <v>150000</v>
      </c>
      <c r="D570" s="125">
        <v>2000</v>
      </c>
      <c r="E570" s="125">
        <v>0</v>
      </c>
      <c r="F570" s="125">
        <v>0</v>
      </c>
      <c r="G570" s="125"/>
      <c r="H570" s="125"/>
      <c r="I570" s="125"/>
      <c r="J570" s="125"/>
      <c r="K570" s="125"/>
      <c r="L570" s="125"/>
      <c r="M570" s="125"/>
      <c r="N570" s="125">
        <v>0</v>
      </c>
      <c r="O570" s="125"/>
      <c r="P570" s="125"/>
      <c r="Q570" s="125">
        <f t="shared" si="8"/>
        <v>0</v>
      </c>
      <c r="R570" s="146"/>
      <c r="S570" s="3"/>
      <c r="T570" s="3"/>
      <c r="U570" s="3"/>
      <c r="V570" s="3"/>
      <c r="W570" s="118"/>
      <c r="X570" s="118"/>
      <c r="Y570" s="118"/>
      <c r="Z570" s="118"/>
      <c r="AA570" s="118"/>
      <c r="AB570" s="118"/>
      <c r="AC570" s="118"/>
    </row>
    <row r="571" spans="2:29" x14ac:dyDescent="0.25">
      <c r="B571" s="151" t="s">
        <v>814</v>
      </c>
      <c r="C571" s="125">
        <v>150000</v>
      </c>
      <c r="D571" s="125">
        <v>2000</v>
      </c>
      <c r="E571" s="125">
        <v>0</v>
      </c>
      <c r="F571" s="125">
        <v>0</v>
      </c>
      <c r="G571" s="125"/>
      <c r="H571" s="125"/>
      <c r="I571" s="125"/>
      <c r="J571" s="125"/>
      <c r="K571" s="125"/>
      <c r="L571" s="125"/>
      <c r="M571" s="125"/>
      <c r="N571" s="125">
        <v>0</v>
      </c>
      <c r="O571" s="125"/>
      <c r="P571" s="125"/>
      <c r="Q571" s="125">
        <f t="shared" si="8"/>
        <v>0</v>
      </c>
      <c r="R571" s="146"/>
      <c r="S571" s="3"/>
      <c r="T571" s="3"/>
      <c r="U571" s="3"/>
      <c r="V571" s="3"/>
      <c r="W571" s="118"/>
      <c r="X571" s="118"/>
      <c r="Y571" s="118"/>
      <c r="Z571" s="118"/>
      <c r="AA571" s="118"/>
      <c r="AB571" s="118"/>
      <c r="AC571" s="118"/>
    </row>
    <row r="572" spans="2:29" s="144" customFormat="1" x14ac:dyDescent="0.25">
      <c r="B572" s="150" t="s">
        <v>815</v>
      </c>
      <c r="C572" s="145">
        <v>1305592027</v>
      </c>
      <c r="D572" s="145">
        <v>448932111.98000002</v>
      </c>
      <c r="E572" s="134">
        <v>5060277.08</v>
      </c>
      <c r="F572" s="134">
        <v>22566373.809999995</v>
      </c>
      <c r="G572" s="134">
        <v>12281006.109999998</v>
      </c>
      <c r="H572" s="134">
        <v>10418518.85</v>
      </c>
      <c r="I572" s="134">
        <v>9423267.8399999999</v>
      </c>
      <c r="J572" s="134">
        <v>34246339.899999999</v>
      </c>
      <c r="K572" s="134">
        <v>13098147.58</v>
      </c>
      <c r="L572" s="134">
        <v>16604098.620000001</v>
      </c>
      <c r="M572" s="134">
        <v>9045041.2200000007</v>
      </c>
      <c r="N572" s="134">
        <v>5186833.1100000003</v>
      </c>
      <c r="O572" s="134">
        <v>69681839.510000005</v>
      </c>
      <c r="P572" s="145">
        <v>68724673.849999994</v>
      </c>
      <c r="Q572" s="134">
        <f t="shared" si="8"/>
        <v>276336417.48000002</v>
      </c>
      <c r="R572" s="146"/>
      <c r="S572" s="3"/>
      <c r="T572" s="146"/>
      <c r="U572" s="146"/>
      <c r="V572" s="146"/>
      <c r="W572" s="147"/>
      <c r="X572" s="147"/>
      <c r="Y572" s="147"/>
      <c r="Z572" s="147"/>
      <c r="AA572" s="147"/>
      <c r="AB572" s="147"/>
      <c r="AC572" s="147"/>
    </row>
    <row r="573" spans="2:29" x14ac:dyDescent="0.25">
      <c r="B573" s="151" t="s">
        <v>816</v>
      </c>
      <c r="C573" s="125">
        <v>1259988684</v>
      </c>
      <c r="D573" s="125">
        <v>446881514.98000002</v>
      </c>
      <c r="E573" s="125">
        <v>4964443.75</v>
      </c>
      <c r="F573" s="125">
        <v>22470540.479999997</v>
      </c>
      <c r="G573" s="125">
        <v>12185172.779999997</v>
      </c>
      <c r="H573" s="125">
        <v>10322685.52</v>
      </c>
      <c r="I573" s="125">
        <v>9327434.5099999998</v>
      </c>
      <c r="J573" s="125">
        <v>33937934.210000001</v>
      </c>
      <c r="K573" s="125">
        <v>13002314.25</v>
      </c>
      <c r="L573" s="125">
        <v>16508265.290000001</v>
      </c>
      <c r="M573" s="125">
        <v>8949207.8900000006</v>
      </c>
      <c r="N573" s="125">
        <v>5090999.78</v>
      </c>
      <c r="O573" s="125">
        <v>69586006.180000007</v>
      </c>
      <c r="P573" s="125">
        <v>68628840.519999996</v>
      </c>
      <c r="Q573" s="125">
        <f t="shared" si="8"/>
        <v>274973845.16000003</v>
      </c>
      <c r="R573" s="3"/>
      <c r="S573" s="3"/>
      <c r="T573" s="3"/>
      <c r="U573" s="3"/>
      <c r="V573" s="3"/>
      <c r="W573" s="118"/>
      <c r="X573" s="118"/>
      <c r="Y573" s="118"/>
      <c r="Z573" s="118"/>
      <c r="AA573" s="118"/>
      <c r="AB573" s="118"/>
      <c r="AC573" s="118"/>
    </row>
    <row r="574" spans="2:29" x14ac:dyDescent="0.25">
      <c r="B574" s="151" t="s">
        <v>817</v>
      </c>
      <c r="C574" s="125">
        <v>45603343</v>
      </c>
      <c r="D574" s="125">
        <v>2050597</v>
      </c>
      <c r="E574" s="125">
        <v>95833.33</v>
      </c>
      <c r="F574" s="125">
        <v>95833.33</v>
      </c>
      <c r="G574" s="125">
        <v>95833.33</v>
      </c>
      <c r="H574" s="125">
        <v>95833.33</v>
      </c>
      <c r="I574" s="125">
        <v>95833.33</v>
      </c>
      <c r="J574" s="125">
        <v>308405.69</v>
      </c>
      <c r="K574" s="125">
        <v>95833.33</v>
      </c>
      <c r="L574" s="125">
        <v>95833.33</v>
      </c>
      <c r="M574" s="125">
        <v>95833.33</v>
      </c>
      <c r="N574" s="125">
        <v>95833.33</v>
      </c>
      <c r="O574" s="125">
        <v>95833.33</v>
      </c>
      <c r="P574" s="125">
        <v>95833.33</v>
      </c>
      <c r="Q574" s="125">
        <f t="shared" si="8"/>
        <v>1362572.3200000003</v>
      </c>
      <c r="R574" s="3"/>
      <c r="S574" s="3"/>
      <c r="T574" s="3"/>
      <c r="U574" s="3"/>
      <c r="V574" s="3"/>
      <c r="W574" s="118"/>
      <c r="X574" s="118"/>
      <c r="Y574" s="118"/>
      <c r="Z574" s="118"/>
      <c r="AA574" s="118"/>
      <c r="AB574" s="118"/>
      <c r="AC574" s="118"/>
    </row>
    <row r="575" spans="2:29" x14ac:dyDescent="0.25">
      <c r="B575" s="189" t="s">
        <v>818</v>
      </c>
      <c r="C575" s="125">
        <v>0</v>
      </c>
      <c r="D575" s="125">
        <v>100000</v>
      </c>
      <c r="E575" s="125"/>
      <c r="F575" s="125">
        <v>0</v>
      </c>
      <c r="G575" s="125"/>
      <c r="H575" s="125"/>
      <c r="I575" s="125"/>
      <c r="J575" s="125"/>
      <c r="K575" s="125"/>
      <c r="L575" s="125"/>
      <c r="M575" s="125"/>
      <c r="N575" s="125"/>
      <c r="O575" s="125"/>
      <c r="P575" s="125"/>
      <c r="Q575" s="125">
        <f t="shared" si="8"/>
        <v>0</v>
      </c>
      <c r="R575" s="3"/>
      <c r="S575" s="3"/>
      <c r="T575" s="3"/>
      <c r="U575" s="3"/>
      <c r="V575" s="3"/>
      <c r="W575" s="118"/>
      <c r="X575" s="118"/>
      <c r="Y575" s="118"/>
      <c r="Z575" s="118"/>
      <c r="AA575" s="118"/>
      <c r="AB575" s="118"/>
      <c r="AC575" s="118"/>
    </row>
    <row r="576" spans="2:29" x14ac:dyDescent="0.25">
      <c r="B576" s="190" t="s">
        <v>819</v>
      </c>
      <c r="C576" s="125">
        <v>0</v>
      </c>
      <c r="D576" s="125">
        <v>100000</v>
      </c>
      <c r="E576" s="125"/>
      <c r="F576" s="125">
        <v>0</v>
      </c>
      <c r="G576" s="125"/>
      <c r="H576" s="125"/>
      <c r="I576" s="125"/>
      <c r="J576" s="125"/>
      <c r="K576" s="125"/>
      <c r="L576" s="125"/>
      <c r="M576" s="125"/>
      <c r="N576" s="125"/>
      <c r="O576" s="125"/>
      <c r="P576" s="125"/>
      <c r="Q576" s="125">
        <f t="shared" si="8"/>
        <v>0</v>
      </c>
      <c r="R576" s="3"/>
      <c r="S576" s="3"/>
      <c r="T576" s="3"/>
      <c r="U576" s="3"/>
      <c r="V576" s="3"/>
      <c r="W576" s="118"/>
      <c r="X576" s="118"/>
      <c r="Y576" s="118"/>
      <c r="Z576" s="118"/>
      <c r="AA576" s="118"/>
      <c r="AB576" s="118"/>
      <c r="AC576" s="118"/>
    </row>
    <row r="577" spans="2:29" s="144" customFormat="1" x14ac:dyDescent="0.25">
      <c r="B577" s="150" t="s">
        <v>820</v>
      </c>
      <c r="C577" s="145">
        <v>19308962</v>
      </c>
      <c r="D577" s="145">
        <v>391096</v>
      </c>
      <c r="E577" s="125">
        <v>0</v>
      </c>
      <c r="F577" s="145">
        <v>0</v>
      </c>
      <c r="G577" s="145">
        <v>0</v>
      </c>
      <c r="H577" s="145"/>
      <c r="I577" s="145"/>
      <c r="J577" s="145"/>
      <c r="K577" s="145">
        <v>0</v>
      </c>
      <c r="L577" s="145">
        <v>0</v>
      </c>
      <c r="M577" s="145">
        <v>0</v>
      </c>
      <c r="N577" s="145">
        <v>0</v>
      </c>
      <c r="O577" s="145">
        <v>386096</v>
      </c>
      <c r="P577" s="145">
        <v>0</v>
      </c>
      <c r="Q577" s="145">
        <f t="shared" si="8"/>
        <v>386096</v>
      </c>
      <c r="R577" s="3"/>
      <c r="S577" s="3"/>
      <c r="T577" s="146"/>
      <c r="U577" s="146"/>
      <c r="V577" s="146"/>
      <c r="W577" s="147"/>
      <c r="X577" s="147"/>
      <c r="Y577" s="147"/>
      <c r="Z577" s="147"/>
      <c r="AA577" s="147"/>
      <c r="AB577" s="147"/>
      <c r="AC577" s="147"/>
    </row>
    <row r="578" spans="2:29" x14ac:dyDescent="0.25">
      <c r="B578" s="151" t="s">
        <v>821</v>
      </c>
      <c r="C578" s="125">
        <v>19308962</v>
      </c>
      <c r="D578" s="125">
        <v>391096</v>
      </c>
      <c r="E578" s="125">
        <v>0</v>
      </c>
      <c r="F578" s="125">
        <v>0</v>
      </c>
      <c r="G578" s="125">
        <v>0</v>
      </c>
      <c r="H578" s="125"/>
      <c r="I578" s="125"/>
      <c r="J578" s="125"/>
      <c r="K578" s="125">
        <v>0</v>
      </c>
      <c r="L578" s="125">
        <v>0</v>
      </c>
      <c r="M578" s="125">
        <v>0</v>
      </c>
      <c r="N578" s="125">
        <v>0</v>
      </c>
      <c r="O578" s="125">
        <v>386096</v>
      </c>
      <c r="P578" s="125">
        <v>0</v>
      </c>
      <c r="Q578" s="125">
        <f t="shared" si="8"/>
        <v>386096</v>
      </c>
      <c r="R578" s="146"/>
      <c r="S578" s="3"/>
      <c r="T578" s="3"/>
      <c r="U578" s="3"/>
      <c r="V578" s="3"/>
      <c r="W578" s="118"/>
      <c r="X578" s="118"/>
      <c r="Y578" s="118"/>
      <c r="Z578" s="118"/>
      <c r="AA578" s="118"/>
      <c r="AB578" s="118"/>
      <c r="AC578" s="118"/>
    </row>
    <row r="579" spans="2:29" s="144" customFormat="1" x14ac:dyDescent="0.25">
      <c r="B579" s="150" t="s">
        <v>822</v>
      </c>
      <c r="C579" s="145">
        <v>1500000</v>
      </c>
      <c r="D579" s="145">
        <v>408000</v>
      </c>
      <c r="E579" s="125">
        <v>0</v>
      </c>
      <c r="F579" s="145">
        <v>0</v>
      </c>
      <c r="G579" s="145">
        <v>0</v>
      </c>
      <c r="H579" s="145"/>
      <c r="I579" s="145">
        <v>0</v>
      </c>
      <c r="J579" s="145">
        <v>210000</v>
      </c>
      <c r="K579" s="145"/>
      <c r="L579" s="145"/>
      <c r="M579" s="145">
        <v>0</v>
      </c>
      <c r="N579" s="145">
        <v>0</v>
      </c>
      <c r="O579" s="145"/>
      <c r="P579" s="145">
        <v>198000</v>
      </c>
      <c r="Q579" s="145">
        <f t="shared" si="8"/>
        <v>408000</v>
      </c>
      <c r="R579" s="146"/>
      <c r="S579" s="3"/>
      <c r="T579" s="146"/>
      <c r="U579" s="146"/>
      <c r="V579" s="146"/>
      <c r="W579" s="147"/>
      <c r="X579" s="147"/>
      <c r="Y579" s="147"/>
      <c r="Z579" s="147"/>
      <c r="AA579" s="147"/>
      <c r="AB579" s="147"/>
      <c r="AC579" s="147"/>
    </row>
    <row r="580" spans="2:29" x14ac:dyDescent="0.25">
      <c r="B580" s="151" t="s">
        <v>823</v>
      </c>
      <c r="C580" s="125">
        <v>1500000</v>
      </c>
      <c r="D580" s="125">
        <v>408000</v>
      </c>
      <c r="E580" s="125">
        <v>0</v>
      </c>
      <c r="F580" s="125">
        <v>0</v>
      </c>
      <c r="G580" s="125">
        <v>0</v>
      </c>
      <c r="H580" s="125"/>
      <c r="I580" s="125">
        <v>0</v>
      </c>
      <c r="J580" s="125">
        <v>210000</v>
      </c>
      <c r="K580" s="125"/>
      <c r="L580" s="125"/>
      <c r="M580" s="125">
        <v>0</v>
      </c>
      <c r="N580" s="125">
        <v>0</v>
      </c>
      <c r="O580" s="125"/>
      <c r="P580" s="125">
        <v>198000</v>
      </c>
      <c r="Q580" s="125">
        <f t="shared" si="8"/>
        <v>408000</v>
      </c>
      <c r="R580" s="146"/>
      <c r="S580" s="3"/>
      <c r="T580" s="3"/>
      <c r="U580" s="3"/>
      <c r="V580" s="3"/>
      <c r="W580" s="118"/>
      <c r="X580" s="118"/>
      <c r="Y580" s="118"/>
      <c r="Z580" s="118"/>
      <c r="AA580" s="118"/>
      <c r="AB580" s="118"/>
      <c r="AC580" s="118"/>
    </row>
    <row r="581" spans="2:29" s="144" customFormat="1" x14ac:dyDescent="0.25">
      <c r="B581" s="150" t="s">
        <v>824</v>
      </c>
      <c r="C581" s="145">
        <v>5970000</v>
      </c>
      <c r="D581" s="145">
        <v>4148338</v>
      </c>
      <c r="E581" s="125">
        <v>0</v>
      </c>
      <c r="F581" s="145">
        <v>586477.28</v>
      </c>
      <c r="G581" s="145">
        <v>586477.28</v>
      </c>
      <c r="H581" s="145">
        <v>586477.28</v>
      </c>
      <c r="I581" s="145">
        <v>586477.28</v>
      </c>
      <c r="J581" s="145">
        <v>586477.28</v>
      </c>
      <c r="K581" s="145">
        <v>586477.28</v>
      </c>
      <c r="L581" s="145">
        <v>27272.73</v>
      </c>
      <c r="M581" s="145">
        <v>27272.73</v>
      </c>
      <c r="N581" s="145">
        <v>27272.73</v>
      </c>
      <c r="O581" s="145">
        <v>27272.73</v>
      </c>
      <c r="P581" s="145">
        <v>420382.10000000003</v>
      </c>
      <c r="Q581" s="145">
        <f t="shared" si="8"/>
        <v>4048336.7000000007</v>
      </c>
      <c r="R581" s="3"/>
      <c r="S581" s="3"/>
      <c r="T581" s="146"/>
      <c r="U581" s="146"/>
      <c r="V581" s="146"/>
      <c r="W581" s="147"/>
      <c r="X581" s="147"/>
      <c r="Y581" s="147"/>
      <c r="Z581" s="147"/>
      <c r="AA581" s="147"/>
      <c r="AB581" s="147"/>
      <c r="AC581" s="147"/>
    </row>
    <row r="582" spans="2:29" x14ac:dyDescent="0.25">
      <c r="B582" s="151" t="s">
        <v>825</v>
      </c>
      <c r="C582" s="125">
        <v>100000</v>
      </c>
      <c r="D582" s="125">
        <v>3848338</v>
      </c>
      <c r="E582" s="125">
        <v>0</v>
      </c>
      <c r="F582" s="125">
        <v>559204.55000000005</v>
      </c>
      <c r="G582" s="125">
        <v>559204.55000000005</v>
      </c>
      <c r="H582" s="125">
        <v>559204.55000000005</v>
      </c>
      <c r="I582" s="125">
        <v>559204.55000000005</v>
      </c>
      <c r="J582" s="125">
        <v>559204.55000000005</v>
      </c>
      <c r="K582" s="125">
        <v>559204.55000000005</v>
      </c>
      <c r="L582" s="125">
        <v>0</v>
      </c>
      <c r="M582" s="125"/>
      <c r="N582" s="125"/>
      <c r="O582" s="125">
        <v>0</v>
      </c>
      <c r="P582" s="125">
        <v>393110.10000000003</v>
      </c>
      <c r="Q582" s="125">
        <f t="shared" si="8"/>
        <v>3748337.4</v>
      </c>
      <c r="R582" s="3"/>
      <c r="S582" s="3"/>
      <c r="T582" s="3"/>
      <c r="U582" s="3"/>
      <c r="V582" s="3"/>
      <c r="W582" s="118"/>
      <c r="X582" s="118"/>
      <c r="Y582" s="118"/>
      <c r="Z582" s="118"/>
      <c r="AA582" s="118"/>
      <c r="AB582" s="118"/>
      <c r="AC582" s="118"/>
    </row>
    <row r="583" spans="2:29" x14ac:dyDescent="0.25">
      <c r="B583" s="151" t="s">
        <v>826</v>
      </c>
      <c r="C583" s="125">
        <v>5870000</v>
      </c>
      <c r="D583" s="125">
        <v>300000</v>
      </c>
      <c r="E583" s="125">
        <v>0</v>
      </c>
      <c r="F583" s="125">
        <v>27272.73</v>
      </c>
      <c r="G583" s="125">
        <v>27272.73</v>
      </c>
      <c r="H583" s="125">
        <v>27272.73</v>
      </c>
      <c r="I583" s="125">
        <v>27272.73</v>
      </c>
      <c r="J583" s="125">
        <v>27272.73</v>
      </c>
      <c r="K583" s="125">
        <v>27272.73</v>
      </c>
      <c r="L583" s="125">
        <v>27272.73</v>
      </c>
      <c r="M583" s="125">
        <v>27272.73</v>
      </c>
      <c r="N583" s="125">
        <v>27272.73</v>
      </c>
      <c r="O583" s="125">
        <v>27272.73</v>
      </c>
      <c r="P583" s="125">
        <v>27272</v>
      </c>
      <c r="Q583" s="125">
        <f t="shared" si="8"/>
        <v>299999.30000000005</v>
      </c>
      <c r="R583" s="3"/>
      <c r="S583" s="3"/>
      <c r="T583" s="3"/>
      <c r="U583" s="3"/>
      <c r="V583" s="3"/>
      <c r="W583" s="118"/>
      <c r="X583" s="118"/>
      <c r="Y583" s="118"/>
      <c r="Z583" s="118"/>
      <c r="AA583" s="118"/>
      <c r="AB583" s="118"/>
      <c r="AC583" s="118"/>
    </row>
    <row r="584" spans="2:29" x14ac:dyDescent="0.25">
      <c r="B584" s="151" t="s">
        <v>827</v>
      </c>
      <c r="C584" s="125">
        <v>0</v>
      </c>
      <c r="D584" s="125">
        <v>0</v>
      </c>
      <c r="E584" s="125"/>
      <c r="F584" s="125"/>
      <c r="G584" s="125"/>
      <c r="H584" s="125"/>
      <c r="I584" s="125"/>
      <c r="J584" s="125"/>
      <c r="K584" s="125"/>
      <c r="L584" s="125"/>
      <c r="M584" s="125"/>
      <c r="N584" s="125"/>
      <c r="O584" s="125"/>
      <c r="P584" s="125">
        <v>0</v>
      </c>
      <c r="Q584" s="125"/>
      <c r="R584" s="3"/>
      <c r="S584" s="3"/>
      <c r="T584" s="3"/>
      <c r="U584" s="3"/>
      <c r="V584" s="3"/>
      <c r="W584" s="118"/>
      <c r="X584" s="118"/>
      <c r="Y584" s="118"/>
      <c r="Z584" s="118"/>
      <c r="AA584" s="118"/>
      <c r="AB584" s="118"/>
      <c r="AC584" s="118"/>
    </row>
    <row r="585" spans="2:29" s="144" customFormat="1" x14ac:dyDescent="0.25">
      <c r="B585" s="150" t="s">
        <v>828</v>
      </c>
      <c r="C585" s="145">
        <v>225000</v>
      </c>
      <c r="D585" s="145">
        <v>0</v>
      </c>
      <c r="E585" s="125">
        <v>0</v>
      </c>
      <c r="F585" s="145"/>
      <c r="G585" s="145"/>
      <c r="H585" s="145"/>
      <c r="I585" s="145"/>
      <c r="J585" s="145"/>
      <c r="K585" s="145"/>
      <c r="L585" s="145"/>
      <c r="M585" s="145"/>
      <c r="N585" s="145"/>
      <c r="O585" s="145"/>
      <c r="P585" s="145">
        <v>0</v>
      </c>
      <c r="Q585" s="145">
        <f t="shared" si="8"/>
        <v>0</v>
      </c>
      <c r="R585" s="3"/>
      <c r="S585" s="3"/>
      <c r="T585" s="146"/>
      <c r="U585" s="146"/>
      <c r="V585" s="146"/>
      <c r="W585" s="147"/>
      <c r="X585" s="147"/>
      <c r="Y585" s="147"/>
      <c r="Z585" s="147"/>
      <c r="AA585" s="147"/>
      <c r="AB585" s="147"/>
      <c r="AC585" s="147"/>
    </row>
    <row r="586" spans="2:29" x14ac:dyDescent="0.25">
      <c r="B586" s="151" t="s">
        <v>829</v>
      </c>
      <c r="C586" s="125">
        <v>225000</v>
      </c>
      <c r="D586" s="125">
        <v>0</v>
      </c>
      <c r="E586" s="125">
        <v>0</v>
      </c>
      <c r="F586" s="125"/>
      <c r="G586" s="125"/>
      <c r="H586" s="125"/>
      <c r="I586" s="125"/>
      <c r="J586" s="125"/>
      <c r="K586" s="125"/>
      <c r="L586" s="125"/>
      <c r="M586" s="125"/>
      <c r="N586" s="125"/>
      <c r="O586" s="125"/>
      <c r="P586" s="125">
        <v>0</v>
      </c>
      <c r="Q586" s="125">
        <f t="shared" si="8"/>
        <v>0</v>
      </c>
      <c r="R586" s="146"/>
      <c r="S586" s="3"/>
      <c r="T586" s="3"/>
      <c r="U586" s="3"/>
      <c r="V586" s="3"/>
      <c r="W586" s="118"/>
      <c r="X586" s="118"/>
      <c r="Y586" s="118"/>
      <c r="Z586" s="118"/>
      <c r="AA586" s="118"/>
      <c r="AB586" s="118"/>
      <c r="AC586" s="118"/>
    </row>
    <row r="587" spans="2:29" s="67" customFormat="1" x14ac:dyDescent="0.25">
      <c r="B587" s="138" t="s">
        <v>189</v>
      </c>
      <c r="C587" s="134">
        <v>2568997076</v>
      </c>
      <c r="D587" s="134">
        <v>5047044449.6199999</v>
      </c>
      <c r="E587" s="134">
        <v>1000000</v>
      </c>
      <c r="F587" s="134">
        <v>72495696.590000004</v>
      </c>
      <c r="G587" s="134">
        <v>23566130.25</v>
      </c>
      <c r="H587" s="134">
        <v>102358128.32999998</v>
      </c>
      <c r="I587" s="134">
        <v>171131894.96000001</v>
      </c>
      <c r="J587" s="134">
        <v>513849851.81</v>
      </c>
      <c r="K587" s="134">
        <v>358121406.48999995</v>
      </c>
      <c r="L587" s="134">
        <v>175746611.53000003</v>
      </c>
      <c r="M587" s="134">
        <v>240993618.72</v>
      </c>
      <c r="N587" s="134">
        <v>331830105.13999999</v>
      </c>
      <c r="O587" s="134">
        <v>1568214206.7600002</v>
      </c>
      <c r="P587" s="134">
        <v>1250093562.1100001</v>
      </c>
      <c r="Q587" s="134">
        <f t="shared" si="8"/>
        <v>4809401212.6900005</v>
      </c>
      <c r="R587" s="140"/>
      <c r="S587" s="3"/>
      <c r="T587" s="140"/>
      <c r="U587" s="140"/>
      <c r="V587" s="140"/>
      <c r="W587" s="141"/>
      <c r="X587" s="141"/>
      <c r="Y587" s="141"/>
      <c r="Z587" s="141"/>
      <c r="AA587" s="141"/>
      <c r="AB587" s="141"/>
      <c r="AC587" s="141"/>
    </row>
    <row r="588" spans="2:29" s="67" customFormat="1" x14ac:dyDescent="0.25">
      <c r="B588" s="150" t="s">
        <v>830</v>
      </c>
      <c r="C588" s="134">
        <v>500000</v>
      </c>
      <c r="D588" s="134">
        <v>0</v>
      </c>
      <c r="E588" s="125">
        <v>0</v>
      </c>
      <c r="F588" s="134"/>
      <c r="G588" s="134"/>
      <c r="H588" s="134"/>
      <c r="I588" s="134"/>
      <c r="J588" s="134"/>
      <c r="K588" s="134"/>
      <c r="L588" s="134"/>
      <c r="M588" s="134">
        <v>0</v>
      </c>
      <c r="N588" s="134"/>
      <c r="O588" s="134"/>
      <c r="P588" s="134"/>
      <c r="Q588" s="134">
        <f t="shared" si="8"/>
        <v>0</v>
      </c>
      <c r="R588" s="3"/>
      <c r="S588" s="3"/>
      <c r="T588" s="140"/>
      <c r="U588" s="140"/>
      <c r="V588" s="140"/>
      <c r="W588" s="141"/>
      <c r="X588" s="141"/>
      <c r="Y588" s="141"/>
      <c r="Z588" s="141"/>
      <c r="AA588" s="141"/>
      <c r="AB588" s="141"/>
      <c r="AC588" s="141"/>
    </row>
    <row r="589" spans="2:29" x14ac:dyDescent="0.25">
      <c r="B589" s="151" t="s">
        <v>948</v>
      </c>
      <c r="C589" s="125">
        <v>500000</v>
      </c>
      <c r="D589" s="125">
        <v>0</v>
      </c>
      <c r="E589" s="125">
        <v>0</v>
      </c>
      <c r="F589" s="125"/>
      <c r="G589" s="125"/>
      <c r="H589" s="125"/>
      <c r="I589" s="125"/>
      <c r="J589" s="125"/>
      <c r="K589" s="125"/>
      <c r="L589" s="125"/>
      <c r="M589" s="125">
        <v>0</v>
      </c>
      <c r="N589" s="125"/>
      <c r="O589" s="125"/>
      <c r="P589" s="125"/>
      <c r="Q589" s="125">
        <f t="shared" si="8"/>
        <v>0</v>
      </c>
      <c r="R589" s="140"/>
      <c r="S589" s="3"/>
      <c r="T589" s="3"/>
      <c r="U589" s="3"/>
      <c r="V589" s="3"/>
      <c r="W589" s="118"/>
      <c r="X589" s="118"/>
      <c r="Y589" s="118"/>
      <c r="Z589" s="118"/>
      <c r="AA589" s="118"/>
      <c r="AB589" s="118"/>
      <c r="AC589" s="118"/>
    </row>
    <row r="590" spans="2:29" s="67" customFormat="1" x14ac:dyDescent="0.25">
      <c r="B590" s="150" t="s">
        <v>832</v>
      </c>
      <c r="C590" s="134">
        <v>229200000</v>
      </c>
      <c r="D590" s="134">
        <v>358971530.88</v>
      </c>
      <c r="E590" s="134">
        <v>1000000</v>
      </c>
      <c r="F590" s="134">
        <v>0</v>
      </c>
      <c r="G590" s="134"/>
      <c r="H590" s="134">
        <v>26000000</v>
      </c>
      <c r="I590" s="134">
        <v>0</v>
      </c>
      <c r="J590" s="134">
        <v>37192962.880000003</v>
      </c>
      <c r="K590" s="134">
        <v>0</v>
      </c>
      <c r="L590" s="134">
        <v>0</v>
      </c>
      <c r="M590" s="134">
        <v>0</v>
      </c>
      <c r="N590" s="134">
        <v>110000000</v>
      </c>
      <c r="O590" s="134">
        <v>25000000</v>
      </c>
      <c r="P590" s="134">
        <v>110428567.92</v>
      </c>
      <c r="Q590" s="134">
        <f t="shared" si="8"/>
        <v>309621530.80000001</v>
      </c>
      <c r="R590" s="3"/>
      <c r="S590" s="3"/>
      <c r="T590" s="140"/>
      <c r="U590" s="140"/>
      <c r="V590" s="140"/>
      <c r="W590" s="141"/>
      <c r="X590" s="141"/>
      <c r="Y590" s="141"/>
      <c r="Z590" s="141"/>
      <c r="AA590" s="141"/>
      <c r="AB590" s="141"/>
      <c r="AC590" s="141"/>
    </row>
    <row r="591" spans="2:29" x14ac:dyDescent="0.25">
      <c r="B591" s="151" t="s">
        <v>833</v>
      </c>
      <c r="C591" s="125">
        <v>39200000</v>
      </c>
      <c r="D591" s="125">
        <v>193642962.88</v>
      </c>
      <c r="E591" s="125">
        <v>0</v>
      </c>
      <c r="F591" s="125">
        <v>0</v>
      </c>
      <c r="G591" s="125"/>
      <c r="H591" s="125">
        <v>26000000</v>
      </c>
      <c r="I591" s="125">
        <v>0</v>
      </c>
      <c r="J591" s="125">
        <v>37192962.880000003</v>
      </c>
      <c r="K591" s="125"/>
      <c r="L591" s="125"/>
      <c r="M591" s="125">
        <v>0</v>
      </c>
      <c r="N591" s="125"/>
      <c r="O591" s="125">
        <v>25000000</v>
      </c>
      <c r="P591" s="125">
        <v>104400000</v>
      </c>
      <c r="Q591" s="125">
        <f t="shared" si="8"/>
        <v>192592962.88</v>
      </c>
      <c r="R591" s="3"/>
      <c r="S591" s="3"/>
      <c r="T591" s="3"/>
      <c r="U591" s="3"/>
      <c r="V591" s="3"/>
      <c r="W591" s="118"/>
      <c r="X591" s="118"/>
      <c r="Y591" s="118"/>
      <c r="Z591" s="118"/>
      <c r="AA591" s="118"/>
      <c r="AB591" s="118"/>
      <c r="AC591" s="118"/>
    </row>
    <row r="592" spans="2:29" x14ac:dyDescent="0.25">
      <c r="B592" s="151" t="s">
        <v>949</v>
      </c>
      <c r="C592" s="125">
        <v>190000000</v>
      </c>
      <c r="D592" s="125">
        <v>165328568</v>
      </c>
      <c r="E592" s="143">
        <v>1000000</v>
      </c>
      <c r="F592" s="125">
        <v>0</v>
      </c>
      <c r="G592" s="125"/>
      <c r="H592" s="125"/>
      <c r="I592" s="125"/>
      <c r="J592" s="125"/>
      <c r="K592" s="125">
        <v>0</v>
      </c>
      <c r="L592" s="125">
        <v>0</v>
      </c>
      <c r="M592" s="125"/>
      <c r="N592" s="125">
        <v>110000000</v>
      </c>
      <c r="O592" s="125"/>
      <c r="P592" s="125">
        <v>6028567.9199999999</v>
      </c>
      <c r="Q592" s="125">
        <f t="shared" si="8"/>
        <v>117028567.92</v>
      </c>
      <c r="R592" s="140"/>
      <c r="S592" s="3"/>
      <c r="T592" s="3"/>
      <c r="U592" s="3"/>
      <c r="V592" s="3"/>
      <c r="W592" s="118"/>
      <c r="X592" s="118"/>
      <c r="Y592" s="118"/>
      <c r="Z592" s="118"/>
      <c r="AA592" s="118"/>
      <c r="AB592" s="118"/>
      <c r="AC592" s="118"/>
    </row>
    <row r="593" spans="2:29" s="67" customFormat="1" x14ac:dyDescent="0.25">
      <c r="B593" s="150" t="s">
        <v>834</v>
      </c>
      <c r="C593" s="134">
        <v>1887171101</v>
      </c>
      <c r="D593" s="134">
        <v>4387212775.6099997</v>
      </c>
      <c r="E593" s="125">
        <v>0</v>
      </c>
      <c r="F593" s="134">
        <v>65169375.780000001</v>
      </c>
      <c r="G593" s="134">
        <v>8314410.2000000002</v>
      </c>
      <c r="H593" s="134">
        <v>66758141.480000004</v>
      </c>
      <c r="I593" s="134">
        <v>164974388.42000002</v>
      </c>
      <c r="J593" s="134">
        <v>448402078.07000005</v>
      </c>
      <c r="K593" s="134">
        <v>334092084.13</v>
      </c>
      <c r="L593" s="134">
        <v>150423450.14000002</v>
      </c>
      <c r="M593" s="134">
        <v>236055619.18000001</v>
      </c>
      <c r="N593" s="134">
        <v>140510631.56</v>
      </c>
      <c r="O593" s="134">
        <v>1499283499.6600001</v>
      </c>
      <c r="P593" s="134">
        <v>1091857523.3</v>
      </c>
      <c r="Q593" s="134">
        <f t="shared" si="8"/>
        <v>4205841201.9200001</v>
      </c>
      <c r="R593" s="3"/>
      <c r="S593" s="3"/>
      <c r="T593" s="140"/>
      <c r="U593" s="140"/>
      <c r="V593" s="140"/>
      <c r="W593" s="141"/>
      <c r="X593" s="141"/>
      <c r="Y593" s="141"/>
      <c r="Z593" s="141"/>
      <c r="AA593" s="141"/>
      <c r="AB593" s="141"/>
      <c r="AC593" s="141"/>
    </row>
    <row r="594" spans="2:29" x14ac:dyDescent="0.25">
      <c r="B594" s="151" t="s">
        <v>835</v>
      </c>
      <c r="C594" s="125">
        <v>1180599102</v>
      </c>
      <c r="D594" s="125">
        <v>733745134.00999999</v>
      </c>
      <c r="E594" s="125">
        <v>0</v>
      </c>
      <c r="F594" s="125">
        <v>40547305</v>
      </c>
      <c r="G594" s="125">
        <v>8314410.2000000002</v>
      </c>
      <c r="H594" s="125">
        <v>8380828.7699999996</v>
      </c>
      <c r="I594" s="125">
        <v>112635264.62</v>
      </c>
      <c r="J594" s="125">
        <v>72409550.349999994</v>
      </c>
      <c r="K594" s="125">
        <v>7873907.2999999998</v>
      </c>
      <c r="L594" s="125">
        <v>4875107.24</v>
      </c>
      <c r="M594" s="125">
        <v>4311634.5</v>
      </c>
      <c r="N594" s="125">
        <v>34912678.799999997</v>
      </c>
      <c r="O594" s="125">
        <v>300738226.19</v>
      </c>
      <c r="P594" s="125">
        <v>113183009.06999999</v>
      </c>
      <c r="Q594" s="125">
        <f t="shared" si="8"/>
        <v>708181922.03999996</v>
      </c>
      <c r="R594" s="3"/>
      <c r="S594" s="3"/>
      <c r="T594" s="3"/>
      <c r="U594" s="3"/>
      <c r="V594" s="3"/>
      <c r="W594" s="118"/>
      <c r="X594" s="118"/>
      <c r="Y594" s="118"/>
      <c r="Z594" s="118"/>
      <c r="AA594" s="118"/>
      <c r="AB594" s="118"/>
      <c r="AC594" s="118"/>
    </row>
    <row r="595" spans="2:29" x14ac:dyDescent="0.25">
      <c r="B595" s="151" t="s">
        <v>836</v>
      </c>
      <c r="C595" s="125">
        <v>706571999</v>
      </c>
      <c r="D595" s="125">
        <v>3653467641.5999999</v>
      </c>
      <c r="E595" s="125">
        <v>0</v>
      </c>
      <c r="F595" s="125">
        <v>24622070.780000001</v>
      </c>
      <c r="G595" s="125">
        <v>0</v>
      </c>
      <c r="H595" s="125">
        <v>58377312.710000001</v>
      </c>
      <c r="I595" s="125">
        <v>52339123.800000004</v>
      </c>
      <c r="J595" s="125">
        <v>375992527.72000003</v>
      </c>
      <c r="K595" s="125">
        <v>326218176.82999998</v>
      </c>
      <c r="L595" s="125">
        <v>145548342.90000001</v>
      </c>
      <c r="M595" s="125">
        <v>231743984.68000001</v>
      </c>
      <c r="N595" s="125">
        <v>105597952.76000001</v>
      </c>
      <c r="O595" s="125">
        <v>1198545273.47</v>
      </c>
      <c r="P595" s="125">
        <v>978674514.23000002</v>
      </c>
      <c r="Q595" s="125">
        <f t="shared" si="8"/>
        <v>3497659279.8800006</v>
      </c>
      <c r="R595" s="140"/>
      <c r="S595" s="3"/>
      <c r="T595" s="3"/>
      <c r="U595" s="3"/>
      <c r="V595" s="3"/>
      <c r="W595" s="118"/>
      <c r="X595" s="118"/>
      <c r="Y595" s="118"/>
      <c r="Z595" s="118"/>
      <c r="AA595" s="118"/>
      <c r="AB595" s="118"/>
      <c r="AC595" s="118"/>
    </row>
    <row r="596" spans="2:29" x14ac:dyDescent="0.25">
      <c r="B596" s="151" t="s">
        <v>950</v>
      </c>
      <c r="C596" s="125">
        <v>0</v>
      </c>
      <c r="D596" s="125">
        <v>0</v>
      </c>
      <c r="E596" s="125"/>
      <c r="F596" s="125"/>
      <c r="G596" s="125"/>
      <c r="H596" s="125"/>
      <c r="I596" s="125"/>
      <c r="J596" s="125"/>
      <c r="K596" s="125"/>
      <c r="L596" s="125"/>
      <c r="M596" s="125"/>
      <c r="N596" s="125"/>
      <c r="O596" s="125"/>
      <c r="P596" s="125">
        <v>0</v>
      </c>
      <c r="Q596" s="125"/>
      <c r="R596" s="140"/>
      <c r="S596" s="3"/>
      <c r="T596" s="3"/>
      <c r="U596" s="3"/>
      <c r="V596" s="3"/>
      <c r="W596" s="118"/>
      <c r="X596" s="118"/>
      <c r="Y596" s="118"/>
      <c r="Z596" s="118"/>
      <c r="AA596" s="118"/>
      <c r="AB596" s="118"/>
      <c r="AC596" s="118"/>
    </row>
    <row r="597" spans="2:29" s="67" customFormat="1" x14ac:dyDescent="0.25">
      <c r="B597" s="150" t="s">
        <v>837</v>
      </c>
      <c r="C597" s="134">
        <v>415000000</v>
      </c>
      <c r="D597" s="134">
        <v>179027083.69999999</v>
      </c>
      <c r="E597" s="125">
        <v>0</v>
      </c>
      <c r="F597" s="134">
        <v>5305425</v>
      </c>
      <c r="G597" s="134">
        <v>332750</v>
      </c>
      <c r="H597" s="134">
        <v>500000</v>
      </c>
      <c r="I597" s="134">
        <v>4242465</v>
      </c>
      <c r="J597" s="134">
        <v>26310984.199999999</v>
      </c>
      <c r="K597" s="134">
        <v>8947937</v>
      </c>
      <c r="L597" s="134">
        <v>18801565.5</v>
      </c>
      <c r="M597" s="134">
        <v>1575430</v>
      </c>
      <c r="N597" s="134">
        <v>74800540.810000002</v>
      </c>
      <c r="O597" s="134">
        <v>36111627.509999998</v>
      </c>
      <c r="P597" s="134">
        <v>7545582</v>
      </c>
      <c r="Q597" s="134">
        <f t="shared" si="8"/>
        <v>184474307.02000001</v>
      </c>
      <c r="R597" s="3"/>
      <c r="S597" s="3"/>
      <c r="T597" s="140"/>
      <c r="U597" s="140"/>
      <c r="V597" s="140"/>
      <c r="W597" s="141"/>
      <c r="X597" s="141"/>
      <c r="Y597" s="141"/>
      <c r="Z597" s="141"/>
      <c r="AA597" s="141"/>
      <c r="AB597" s="141"/>
      <c r="AC597" s="141"/>
    </row>
    <row r="598" spans="2:29" x14ac:dyDescent="0.25">
      <c r="B598" s="151" t="s">
        <v>838</v>
      </c>
      <c r="C598" s="125">
        <v>415000000</v>
      </c>
      <c r="D598" s="125">
        <v>30745425</v>
      </c>
      <c r="E598" s="125">
        <v>0</v>
      </c>
      <c r="F598" s="125">
        <v>5305425</v>
      </c>
      <c r="G598" s="125">
        <v>332750</v>
      </c>
      <c r="H598" s="125">
        <v>500000</v>
      </c>
      <c r="I598" s="125">
        <v>4242465</v>
      </c>
      <c r="J598" s="125">
        <v>1549200.5</v>
      </c>
      <c r="K598" s="125">
        <v>8947937</v>
      </c>
      <c r="L598" s="125">
        <v>18801565.5</v>
      </c>
      <c r="M598" s="125">
        <v>1575430</v>
      </c>
      <c r="N598" s="125">
        <v>-5197348.8900000006</v>
      </c>
      <c r="O598" s="125">
        <v>0</v>
      </c>
      <c r="P598" s="125">
        <v>135235</v>
      </c>
      <c r="Q598" s="125">
        <f t="shared" si="8"/>
        <v>36192659.109999999</v>
      </c>
      <c r="R598" s="140"/>
      <c r="S598" s="3"/>
      <c r="T598" s="3"/>
      <c r="U598" s="3"/>
      <c r="V598" s="3"/>
      <c r="W598" s="118"/>
      <c r="X598" s="118"/>
      <c r="Y598" s="118"/>
      <c r="Z598" s="118"/>
      <c r="AA598" s="118"/>
      <c r="AB598" s="118"/>
      <c r="AC598" s="118"/>
    </row>
    <row r="599" spans="2:29" x14ac:dyDescent="0.25">
      <c r="B599" s="151" t="s">
        <v>839</v>
      </c>
      <c r="C599" s="125">
        <v>0</v>
      </c>
      <c r="D599" s="125">
        <v>148281658.69999999</v>
      </c>
      <c r="E599" s="125"/>
      <c r="F599" s="125"/>
      <c r="G599" s="134"/>
      <c r="H599" s="125"/>
      <c r="I599" s="125"/>
      <c r="J599" s="125">
        <v>24761783.699999999</v>
      </c>
      <c r="K599" s="125">
        <v>0</v>
      </c>
      <c r="L599" s="125">
        <v>0</v>
      </c>
      <c r="M599" s="125">
        <v>0</v>
      </c>
      <c r="N599" s="125">
        <v>79997889.700000003</v>
      </c>
      <c r="O599" s="125">
        <v>36111627.509999998</v>
      </c>
      <c r="P599" s="125">
        <v>7410347</v>
      </c>
      <c r="Q599" s="125">
        <f t="shared" si="8"/>
        <v>148281647.91</v>
      </c>
      <c r="R599" s="3"/>
      <c r="S599" s="3"/>
      <c r="T599" s="3"/>
      <c r="U599" s="3"/>
      <c r="V599" s="3"/>
      <c r="W599" s="118"/>
      <c r="X599" s="118"/>
      <c r="Y599" s="118"/>
      <c r="Z599" s="118"/>
      <c r="AA599" s="118"/>
      <c r="AB599" s="118"/>
      <c r="AC599" s="118"/>
    </row>
    <row r="600" spans="2:29" s="67" customFormat="1" x14ac:dyDescent="0.25">
      <c r="B600" s="150" t="s">
        <v>840</v>
      </c>
      <c r="C600" s="134">
        <v>21196736</v>
      </c>
      <c r="D600" s="134">
        <v>12145396.27</v>
      </c>
      <c r="E600" s="125">
        <v>0</v>
      </c>
      <c r="F600" s="125">
        <v>0</v>
      </c>
      <c r="G600" s="125">
        <v>607699.81999999995</v>
      </c>
      <c r="H600" s="125">
        <v>0</v>
      </c>
      <c r="I600" s="125">
        <v>0</v>
      </c>
      <c r="J600" s="125">
        <v>158816.20000000001</v>
      </c>
      <c r="K600" s="125">
        <v>358720</v>
      </c>
      <c r="L600" s="125">
        <v>279660</v>
      </c>
      <c r="M600" s="125">
        <v>342200</v>
      </c>
      <c r="N600" s="125">
        <v>0</v>
      </c>
      <c r="O600" s="125">
        <v>2046989.96</v>
      </c>
      <c r="P600" s="134">
        <v>6760011.3700000001</v>
      </c>
      <c r="Q600" s="125">
        <f t="shared" si="8"/>
        <v>10554097.35</v>
      </c>
      <c r="R600" s="3"/>
      <c r="S600" s="3"/>
      <c r="T600" s="140"/>
      <c r="U600" s="140"/>
      <c r="V600" s="140"/>
      <c r="W600" s="141"/>
      <c r="X600" s="141"/>
      <c r="Y600" s="141"/>
      <c r="Z600" s="141"/>
      <c r="AA600" s="141"/>
      <c r="AB600" s="141"/>
      <c r="AC600" s="141"/>
    </row>
    <row r="601" spans="2:29" x14ac:dyDescent="0.25">
      <c r="B601" s="151" t="s">
        <v>841</v>
      </c>
      <c r="C601" s="125">
        <v>317800</v>
      </c>
      <c r="D601" s="125">
        <v>8803880.2699999996</v>
      </c>
      <c r="E601" s="125">
        <v>0</v>
      </c>
      <c r="F601" s="125"/>
      <c r="G601" s="125"/>
      <c r="H601" s="125"/>
      <c r="I601" s="125"/>
      <c r="J601" s="125"/>
      <c r="K601" s="125">
        <v>0</v>
      </c>
      <c r="L601" s="125">
        <v>0</v>
      </c>
      <c r="M601" s="125">
        <v>0</v>
      </c>
      <c r="N601" s="125">
        <v>0</v>
      </c>
      <c r="O601" s="125">
        <v>2046989.96</v>
      </c>
      <c r="P601" s="125">
        <v>6316354.9299999997</v>
      </c>
      <c r="Q601" s="125">
        <f t="shared" si="8"/>
        <v>8363344.8899999997</v>
      </c>
      <c r="R601" s="3"/>
      <c r="S601" s="3"/>
      <c r="T601" s="3"/>
      <c r="U601" s="3"/>
      <c r="V601" s="3"/>
      <c r="W601" s="118"/>
      <c r="X601" s="118"/>
      <c r="Y601" s="118"/>
      <c r="Z601" s="118"/>
      <c r="AA601" s="118"/>
      <c r="AB601" s="118"/>
      <c r="AC601" s="118"/>
    </row>
    <row r="602" spans="2:29" x14ac:dyDescent="0.25">
      <c r="B602" s="151" t="s">
        <v>842</v>
      </c>
      <c r="C602" s="125">
        <v>20578936</v>
      </c>
      <c r="D602" s="125">
        <v>3044156</v>
      </c>
      <c r="E602" s="125">
        <v>0</v>
      </c>
      <c r="F602" s="125">
        <v>0</v>
      </c>
      <c r="G602" s="125">
        <v>607699.81999999995</v>
      </c>
      <c r="H602" s="125">
        <v>0</v>
      </c>
      <c r="I602" s="125">
        <v>0</v>
      </c>
      <c r="J602" s="125">
        <v>158816.20000000001</v>
      </c>
      <c r="K602" s="125">
        <v>61360</v>
      </c>
      <c r="L602" s="125">
        <v>279660</v>
      </c>
      <c r="M602" s="125">
        <v>342200</v>
      </c>
      <c r="N602" s="125">
        <v>0</v>
      </c>
      <c r="O602" s="125">
        <v>0</v>
      </c>
      <c r="P602" s="125">
        <v>443656.44</v>
      </c>
      <c r="Q602" s="125">
        <f t="shared" ref="Q602:Q660" si="9">E602+F602+G602+H602+I602+J602+K602+L602+M602+O602+N602+P602</f>
        <v>1893392.46</v>
      </c>
      <c r="R602" s="140"/>
      <c r="S602" s="3"/>
      <c r="T602" s="3"/>
      <c r="U602" s="3"/>
      <c r="V602" s="3"/>
      <c r="W602" s="118"/>
      <c r="X602" s="118"/>
      <c r="Y602" s="118"/>
      <c r="Z602" s="118"/>
      <c r="AA602" s="118"/>
      <c r="AB602" s="118"/>
      <c r="AC602" s="118"/>
    </row>
    <row r="603" spans="2:29" x14ac:dyDescent="0.25">
      <c r="B603" s="151" t="s">
        <v>843</v>
      </c>
      <c r="C603" s="125">
        <v>300000</v>
      </c>
      <c r="D603" s="125">
        <v>297360</v>
      </c>
      <c r="E603" s="125">
        <v>0</v>
      </c>
      <c r="F603" s="125"/>
      <c r="G603" s="125"/>
      <c r="H603" s="125"/>
      <c r="I603" s="125">
        <v>0</v>
      </c>
      <c r="J603" s="125">
        <v>0</v>
      </c>
      <c r="K603" s="125">
        <v>297360</v>
      </c>
      <c r="L603" s="125">
        <v>0</v>
      </c>
      <c r="M603" s="125"/>
      <c r="N603" s="125">
        <v>0</v>
      </c>
      <c r="O603" s="125"/>
      <c r="P603" s="125"/>
      <c r="Q603" s="125">
        <f t="shared" si="9"/>
        <v>297360</v>
      </c>
      <c r="R603" s="3"/>
      <c r="S603" s="3"/>
      <c r="T603" s="3"/>
      <c r="U603" s="3"/>
      <c r="V603" s="3"/>
      <c r="W603" s="118"/>
      <c r="X603" s="118"/>
      <c r="Y603" s="118"/>
      <c r="Z603" s="118"/>
      <c r="AA603" s="118"/>
      <c r="AB603" s="118"/>
      <c r="AC603" s="118"/>
    </row>
    <row r="604" spans="2:29" s="67" customFormat="1" x14ac:dyDescent="0.25">
      <c r="B604" s="150" t="s">
        <v>844</v>
      </c>
      <c r="C604" s="134">
        <v>10766908</v>
      </c>
      <c r="D604" s="134">
        <v>97974193.689999998</v>
      </c>
      <c r="E604" s="125">
        <v>0</v>
      </c>
      <c r="F604" s="134">
        <v>2020895.81</v>
      </c>
      <c r="G604" s="134">
        <v>12170413.26</v>
      </c>
      <c r="H604" s="134">
        <v>9099986.8499999996</v>
      </c>
      <c r="I604" s="134">
        <v>1915041.54</v>
      </c>
      <c r="J604" s="134">
        <v>1785010.46</v>
      </c>
      <c r="K604" s="134">
        <v>12561579.83</v>
      </c>
      <c r="L604" s="134">
        <v>6241935.8900000006</v>
      </c>
      <c r="M604" s="134">
        <v>1336117.78</v>
      </c>
      <c r="N604" s="134">
        <v>5896648.879999999</v>
      </c>
      <c r="O604" s="134">
        <v>5341895.38</v>
      </c>
      <c r="P604" s="134">
        <v>28827480.800000001</v>
      </c>
      <c r="Q604" s="134">
        <f t="shared" si="9"/>
        <v>87197006.480000004</v>
      </c>
      <c r="R604" s="140"/>
      <c r="S604" s="3"/>
      <c r="T604" s="140"/>
      <c r="U604" s="140"/>
      <c r="V604" s="140"/>
      <c r="W604" s="141"/>
      <c r="X604" s="141"/>
      <c r="Y604" s="141"/>
      <c r="Z604" s="141"/>
      <c r="AA604" s="141"/>
      <c r="AB604" s="141"/>
      <c r="AC604" s="141"/>
    </row>
    <row r="605" spans="2:29" x14ac:dyDescent="0.25">
      <c r="B605" s="151" t="s">
        <v>845</v>
      </c>
      <c r="C605" s="125">
        <v>10766908</v>
      </c>
      <c r="D605" s="125">
        <v>97974193.689999998</v>
      </c>
      <c r="E605" s="125">
        <v>0</v>
      </c>
      <c r="F605" s="125">
        <v>2020895.81</v>
      </c>
      <c r="G605" s="125">
        <v>12170413.26</v>
      </c>
      <c r="H605" s="125">
        <v>9099986.8499999996</v>
      </c>
      <c r="I605" s="125">
        <v>1915041.54</v>
      </c>
      <c r="J605" s="125">
        <v>1785010.46</v>
      </c>
      <c r="K605" s="125">
        <v>12561579.83</v>
      </c>
      <c r="L605" s="125">
        <v>6241935.8900000006</v>
      </c>
      <c r="M605" s="125">
        <v>1336117.78</v>
      </c>
      <c r="N605" s="125">
        <v>5896648.879999999</v>
      </c>
      <c r="O605" s="125">
        <v>5341895.38</v>
      </c>
      <c r="P605" s="125">
        <v>28827480.800000001</v>
      </c>
      <c r="Q605" s="125">
        <f t="shared" si="9"/>
        <v>87197006.480000004</v>
      </c>
      <c r="R605" s="3"/>
      <c r="S605" s="3"/>
      <c r="T605" s="3"/>
      <c r="U605" s="3"/>
      <c r="V605" s="3"/>
      <c r="W605" s="118"/>
      <c r="X605" s="118"/>
      <c r="Y605" s="118"/>
      <c r="Z605" s="118"/>
      <c r="AA605" s="118"/>
      <c r="AB605" s="118"/>
      <c r="AC605" s="118"/>
    </row>
    <row r="606" spans="2:29" s="67" customFormat="1" x14ac:dyDescent="0.25">
      <c r="B606" s="150" t="s">
        <v>846</v>
      </c>
      <c r="C606" s="134">
        <v>5162331</v>
      </c>
      <c r="D606" s="134">
        <v>11713469.470000003</v>
      </c>
      <c r="E606" s="125">
        <v>0</v>
      </c>
      <c r="F606" s="134">
        <v>0</v>
      </c>
      <c r="G606" s="134">
        <v>2140856.9700000002</v>
      </c>
      <c r="H606" s="134">
        <v>0</v>
      </c>
      <c r="I606" s="134">
        <v>0</v>
      </c>
      <c r="J606" s="134">
        <v>0</v>
      </c>
      <c r="K606" s="134">
        <v>2161085.5299999998</v>
      </c>
      <c r="L606" s="134">
        <v>0</v>
      </c>
      <c r="M606" s="134">
        <v>1684251.76</v>
      </c>
      <c r="N606" s="134">
        <v>622283.89</v>
      </c>
      <c r="O606" s="134">
        <v>430194.25</v>
      </c>
      <c r="P606" s="134">
        <v>4674396.7200000007</v>
      </c>
      <c r="Q606" s="134">
        <f t="shared" si="9"/>
        <v>11713069.120000001</v>
      </c>
      <c r="R606" s="3"/>
      <c r="S606" s="3"/>
      <c r="T606" s="140"/>
      <c r="U606" s="140"/>
      <c r="V606" s="140"/>
      <c r="W606" s="141"/>
      <c r="X606" s="141"/>
      <c r="Y606" s="141"/>
      <c r="Z606" s="141"/>
      <c r="AA606" s="141"/>
      <c r="AB606" s="141"/>
      <c r="AC606" s="141"/>
    </row>
    <row r="607" spans="2:29" x14ac:dyDescent="0.25">
      <c r="B607" s="151" t="s">
        <v>847</v>
      </c>
      <c r="C607" s="125">
        <v>5162331</v>
      </c>
      <c r="D607" s="125">
        <v>11713469.470000003</v>
      </c>
      <c r="E607" s="125">
        <v>0</v>
      </c>
      <c r="F607" s="125">
        <v>0</v>
      </c>
      <c r="G607" s="125">
        <v>2140856.9700000002</v>
      </c>
      <c r="H607" s="125">
        <v>0</v>
      </c>
      <c r="I607" s="125">
        <v>0</v>
      </c>
      <c r="J607" s="125">
        <v>0</v>
      </c>
      <c r="K607" s="125">
        <v>2161085.5299999998</v>
      </c>
      <c r="L607" s="125">
        <v>0</v>
      </c>
      <c r="M607" s="125">
        <v>1684251.76</v>
      </c>
      <c r="N607" s="125">
        <v>622283.89</v>
      </c>
      <c r="O607" s="125">
        <v>430194.25</v>
      </c>
      <c r="P607" s="125">
        <v>4674396.7200000007</v>
      </c>
      <c r="Q607" s="125">
        <f t="shared" si="9"/>
        <v>11713069.120000001</v>
      </c>
      <c r="R607" s="140"/>
      <c r="S607" s="3"/>
      <c r="T607" s="3"/>
      <c r="U607" s="3"/>
      <c r="V607" s="3"/>
      <c r="W607" s="118"/>
      <c r="X607" s="118"/>
      <c r="Y607" s="118"/>
      <c r="Z607" s="118"/>
      <c r="AA607" s="118"/>
      <c r="AB607" s="118"/>
      <c r="AC607" s="118"/>
    </row>
    <row r="608" spans="2:29" x14ac:dyDescent="0.25">
      <c r="B608" s="23" t="s">
        <v>190</v>
      </c>
      <c r="C608" s="124">
        <v>62380072745</v>
      </c>
      <c r="D608" s="124">
        <v>54978495800.339989</v>
      </c>
      <c r="E608" s="124">
        <v>516591586.84999996</v>
      </c>
      <c r="F608" s="124">
        <v>2133785585.55</v>
      </c>
      <c r="G608" s="124">
        <v>2429662240.9200001</v>
      </c>
      <c r="H608" s="124">
        <v>2725039285.8299999</v>
      </c>
      <c r="I608" s="124">
        <v>4839507461.79</v>
      </c>
      <c r="J608" s="124">
        <v>4680720199.8800001</v>
      </c>
      <c r="K608" s="124">
        <v>5419751976.3000002</v>
      </c>
      <c r="L608" s="124">
        <v>3978966878.1099997</v>
      </c>
      <c r="M608" s="124">
        <v>2486459419.5999999</v>
      </c>
      <c r="N608" s="124">
        <v>6240468473.750001</v>
      </c>
      <c r="O608" s="124">
        <v>6925812591.579999</v>
      </c>
      <c r="P608" s="124">
        <v>9383656625.7800007</v>
      </c>
      <c r="Q608" s="124">
        <f t="shared" si="9"/>
        <v>51760422325.939995</v>
      </c>
      <c r="R608" s="140"/>
      <c r="S608" s="3"/>
      <c r="T608" s="3"/>
      <c r="U608" s="3"/>
      <c r="V608" s="3"/>
      <c r="W608" s="118"/>
      <c r="X608" s="118"/>
      <c r="Y608" s="118"/>
      <c r="Z608" s="118"/>
      <c r="AA608" s="118"/>
      <c r="AB608" s="118"/>
      <c r="AC608" s="118"/>
    </row>
    <row r="609" spans="2:29" s="67" customFormat="1" x14ac:dyDescent="0.25">
      <c r="B609" s="149" t="s">
        <v>191</v>
      </c>
      <c r="C609" s="134">
        <v>35352916226</v>
      </c>
      <c r="D609" s="134">
        <v>21949039605.979992</v>
      </c>
      <c r="E609" s="134">
        <v>447576922.77999997</v>
      </c>
      <c r="F609" s="134">
        <v>899960805.47000003</v>
      </c>
      <c r="G609" s="134">
        <v>956645310.59000003</v>
      </c>
      <c r="H609" s="134">
        <v>1144824771.9299998</v>
      </c>
      <c r="I609" s="134">
        <v>3456208116.0599995</v>
      </c>
      <c r="J609" s="134">
        <v>972422464.51000023</v>
      </c>
      <c r="K609" s="134">
        <v>3093764472.3299999</v>
      </c>
      <c r="L609" s="134">
        <v>2119293002.27</v>
      </c>
      <c r="M609" s="134">
        <v>1413898137.4100001</v>
      </c>
      <c r="N609" s="134">
        <v>2827788831.0699997</v>
      </c>
      <c r="O609" s="134">
        <v>3165427054.9299998</v>
      </c>
      <c r="P609" s="134">
        <v>122851340.27000001</v>
      </c>
      <c r="Q609" s="134">
        <f t="shared" si="9"/>
        <v>20620661229.619999</v>
      </c>
      <c r="R609" s="3"/>
      <c r="S609" s="3"/>
      <c r="T609" s="140"/>
      <c r="U609" s="140"/>
      <c r="V609" s="140"/>
      <c r="W609" s="141"/>
      <c r="X609" s="141"/>
      <c r="Y609" s="141"/>
      <c r="Z609" s="141"/>
      <c r="AA609" s="141"/>
      <c r="AB609" s="141"/>
      <c r="AC609" s="141"/>
    </row>
    <row r="610" spans="2:29" s="67" customFormat="1" x14ac:dyDescent="0.25">
      <c r="B610" s="150" t="s">
        <v>848</v>
      </c>
      <c r="C610" s="134">
        <v>9732327481</v>
      </c>
      <c r="D610" s="134">
        <v>3416671048.4299994</v>
      </c>
      <c r="E610" s="134">
        <v>208961981.35999998</v>
      </c>
      <c r="F610" s="134">
        <v>253261715.25</v>
      </c>
      <c r="G610" s="134">
        <v>131844165.11000001</v>
      </c>
      <c r="H610" s="134">
        <v>200307826.69999999</v>
      </c>
      <c r="I610" s="134">
        <v>2269369249.2399998</v>
      </c>
      <c r="J610" s="134">
        <v>126976877.46000001</v>
      </c>
      <c r="K610" s="134">
        <v>274431817.83999997</v>
      </c>
      <c r="L610" s="134">
        <v>609211535.54999995</v>
      </c>
      <c r="M610" s="134">
        <v>302949717.5</v>
      </c>
      <c r="N610" s="134">
        <v>1141560743.8299999</v>
      </c>
      <c r="O610" s="134">
        <v>1252636892.0999999</v>
      </c>
      <c r="P610" s="134">
        <v>-3698499226.6799998</v>
      </c>
      <c r="Q610" s="134">
        <f t="shared" si="9"/>
        <v>3073013295.2600007</v>
      </c>
      <c r="R610" s="140"/>
      <c r="S610" s="3"/>
      <c r="T610" s="140"/>
      <c r="U610" s="140"/>
      <c r="V610" s="140"/>
      <c r="W610" s="141"/>
      <c r="X610" s="141"/>
      <c r="Y610" s="141"/>
      <c r="Z610" s="141"/>
      <c r="AA610" s="141"/>
      <c r="AB610" s="141"/>
      <c r="AC610" s="141"/>
    </row>
    <row r="611" spans="2:29" x14ac:dyDescent="0.25">
      <c r="B611" s="151" t="s">
        <v>849</v>
      </c>
      <c r="C611" s="125">
        <v>9732327481</v>
      </c>
      <c r="D611" s="125">
        <v>3416671048.4299994</v>
      </c>
      <c r="E611" s="125">
        <v>208961981.35999998</v>
      </c>
      <c r="F611" s="125">
        <v>253261715.25</v>
      </c>
      <c r="G611" s="125">
        <v>131844165.11000001</v>
      </c>
      <c r="H611" s="125">
        <v>200307826.69999999</v>
      </c>
      <c r="I611" s="125">
        <v>2269369249.2399998</v>
      </c>
      <c r="J611" s="125">
        <v>126976877.46000001</v>
      </c>
      <c r="K611" s="125">
        <v>274431817.83999997</v>
      </c>
      <c r="L611" s="125">
        <v>609211535.54999995</v>
      </c>
      <c r="M611" s="125">
        <v>302949717.5</v>
      </c>
      <c r="N611" s="125">
        <v>1141560743.8299999</v>
      </c>
      <c r="O611" s="125">
        <v>1252636892.0999999</v>
      </c>
      <c r="P611" s="125">
        <v>-3698499226.6799998</v>
      </c>
      <c r="Q611" s="125">
        <f t="shared" si="9"/>
        <v>3073013295.2600007</v>
      </c>
      <c r="R611" s="3"/>
      <c r="S611" s="3"/>
      <c r="T611" s="3"/>
      <c r="U611" s="3"/>
      <c r="V611" s="3"/>
      <c r="W611" s="118"/>
      <c r="X611" s="118"/>
      <c r="Y611" s="118"/>
      <c r="Z611" s="118"/>
      <c r="AA611" s="118"/>
      <c r="AB611" s="118"/>
      <c r="AC611" s="118"/>
    </row>
    <row r="612" spans="2:29" s="67" customFormat="1" x14ac:dyDescent="0.25">
      <c r="B612" s="150" t="s">
        <v>850</v>
      </c>
      <c r="C612" s="134">
        <v>20026364942</v>
      </c>
      <c r="D612" s="134">
        <v>15610844905.329996</v>
      </c>
      <c r="E612" s="134">
        <v>238614941.42000002</v>
      </c>
      <c r="F612" s="134">
        <v>646466073.56000006</v>
      </c>
      <c r="G612" s="134">
        <v>823491598.96000004</v>
      </c>
      <c r="H612" s="134">
        <v>925315701.53000009</v>
      </c>
      <c r="I612" s="134">
        <v>1075422446.8199999</v>
      </c>
      <c r="J612" s="134">
        <v>825810798.62000012</v>
      </c>
      <c r="K612" s="134">
        <v>2082667054.9399998</v>
      </c>
      <c r="L612" s="134">
        <v>424228881.33000004</v>
      </c>
      <c r="M612" s="134">
        <v>1103934636.22</v>
      </c>
      <c r="N612" s="134">
        <v>1249901524.0699999</v>
      </c>
      <c r="O612" s="134">
        <v>1908508160.3199997</v>
      </c>
      <c r="P612" s="134">
        <v>3756255801.9499998</v>
      </c>
      <c r="Q612" s="134">
        <f t="shared" si="9"/>
        <v>15060617619.739998</v>
      </c>
      <c r="R612" s="140"/>
      <c r="S612" s="3"/>
      <c r="T612" s="140"/>
      <c r="U612" s="140"/>
      <c r="V612" s="140"/>
      <c r="W612" s="141"/>
      <c r="X612" s="141"/>
      <c r="Y612" s="141"/>
      <c r="Z612" s="141"/>
      <c r="AA612" s="141"/>
      <c r="AB612" s="141"/>
      <c r="AC612" s="141"/>
    </row>
    <row r="613" spans="2:29" x14ac:dyDescent="0.25">
      <c r="B613" s="151" t="s">
        <v>851</v>
      </c>
      <c r="C613" s="125">
        <v>20026364942</v>
      </c>
      <c r="D613" s="125">
        <v>15610844905.329996</v>
      </c>
      <c r="E613" s="125">
        <v>238614941.42000002</v>
      </c>
      <c r="F613" s="125">
        <v>646466073.56000006</v>
      </c>
      <c r="G613" s="125">
        <v>823491598.96000004</v>
      </c>
      <c r="H613" s="125">
        <v>925315701.53000009</v>
      </c>
      <c r="I613" s="125">
        <v>1075422446.8199999</v>
      </c>
      <c r="J613" s="125">
        <v>825810798.62000012</v>
      </c>
      <c r="K613" s="125">
        <v>2082667054.9399998</v>
      </c>
      <c r="L613" s="125">
        <v>424228881.33000004</v>
      </c>
      <c r="M613" s="125">
        <v>1103934636.22</v>
      </c>
      <c r="N613" s="125">
        <v>1249901524.0699999</v>
      </c>
      <c r="O613" s="125">
        <v>1908508160.3199997</v>
      </c>
      <c r="P613" s="125">
        <v>3756255801.9499998</v>
      </c>
      <c r="Q613" s="125">
        <f t="shared" si="9"/>
        <v>15060617619.739998</v>
      </c>
      <c r="R613" s="3"/>
      <c r="S613" s="3"/>
      <c r="T613" s="3"/>
      <c r="U613" s="3"/>
      <c r="V613" s="3"/>
      <c r="W613" s="118"/>
      <c r="X613" s="118"/>
      <c r="Y613" s="118"/>
      <c r="Z613" s="118"/>
      <c r="AA613" s="118"/>
      <c r="AB613" s="118"/>
      <c r="AC613" s="118"/>
    </row>
    <row r="614" spans="2:29" s="67" customFormat="1" x14ac:dyDescent="0.25">
      <c r="B614" s="150" t="s">
        <v>852</v>
      </c>
      <c r="C614" s="134">
        <v>4329065883</v>
      </c>
      <c r="D614" s="134">
        <v>2526182833.9399996</v>
      </c>
      <c r="E614" s="125">
        <v>0</v>
      </c>
      <c r="F614" s="134">
        <v>0</v>
      </c>
      <c r="G614" s="134">
        <v>0</v>
      </c>
      <c r="H614" s="134">
        <v>2495549.87</v>
      </c>
      <c r="I614" s="134">
        <v>0</v>
      </c>
      <c r="J614" s="134">
        <v>7077586.4699999997</v>
      </c>
      <c r="K614" s="134">
        <v>680113170.63</v>
      </c>
      <c r="L614" s="134">
        <v>1082293252.6800001</v>
      </c>
      <c r="M614" s="134">
        <v>5486831.4400000004</v>
      </c>
      <c r="N614" s="134">
        <v>380951442.23000002</v>
      </c>
      <c r="O614" s="134">
        <v>0</v>
      </c>
      <c r="P614" s="134">
        <v>135138335.79000002</v>
      </c>
      <c r="Q614" s="134">
        <f t="shared" si="9"/>
        <v>2293556169.1100001</v>
      </c>
      <c r="R614" s="140"/>
      <c r="S614" s="3"/>
      <c r="T614" s="140"/>
      <c r="U614" s="140"/>
      <c r="V614" s="140"/>
      <c r="W614" s="141"/>
      <c r="X614" s="141"/>
      <c r="Y614" s="141"/>
      <c r="Z614" s="141"/>
      <c r="AA614" s="141"/>
      <c r="AB614" s="141"/>
      <c r="AC614" s="141"/>
    </row>
    <row r="615" spans="2:29" x14ac:dyDescent="0.25">
      <c r="B615" s="151" t="s">
        <v>853</v>
      </c>
      <c r="C615" s="125">
        <v>4329065883</v>
      </c>
      <c r="D615" s="125">
        <v>2526182833.9399996</v>
      </c>
      <c r="E615" s="125">
        <v>0</v>
      </c>
      <c r="F615" s="125">
        <v>0</v>
      </c>
      <c r="G615" s="125">
        <v>0</v>
      </c>
      <c r="H615" s="125">
        <v>2495549.87</v>
      </c>
      <c r="I615" s="125">
        <v>0</v>
      </c>
      <c r="J615" s="125">
        <v>7077586.4699999997</v>
      </c>
      <c r="K615" s="125">
        <v>680113170.63</v>
      </c>
      <c r="L615" s="125">
        <v>1082293252.6800001</v>
      </c>
      <c r="M615" s="125">
        <v>5486831.4400000004</v>
      </c>
      <c r="N615" s="125">
        <v>380951442.23000002</v>
      </c>
      <c r="O615" s="125">
        <v>0</v>
      </c>
      <c r="P615" s="125">
        <v>135138335.79000002</v>
      </c>
      <c r="Q615" s="125">
        <f t="shared" si="9"/>
        <v>2293556169.1100001</v>
      </c>
      <c r="R615" s="3"/>
      <c r="S615" s="3"/>
      <c r="T615" s="3"/>
      <c r="U615" s="3"/>
      <c r="V615" s="3"/>
      <c r="W615" s="118"/>
      <c r="X615" s="118"/>
      <c r="Y615" s="118"/>
      <c r="Z615" s="118"/>
      <c r="AA615" s="118"/>
      <c r="AB615" s="118"/>
      <c r="AC615" s="118"/>
    </row>
    <row r="616" spans="2:29" s="67" customFormat="1" x14ac:dyDescent="0.25">
      <c r="B616" s="150" t="s">
        <v>854</v>
      </c>
      <c r="C616" s="134">
        <v>114600000</v>
      </c>
      <c r="D616" s="134">
        <v>33320000</v>
      </c>
      <c r="E616" s="125">
        <v>0</v>
      </c>
      <c r="F616" s="134">
        <v>0</v>
      </c>
      <c r="G616" s="134"/>
      <c r="H616" s="134"/>
      <c r="I616" s="134">
        <v>0</v>
      </c>
      <c r="J616" s="134"/>
      <c r="K616" s="134">
        <v>0</v>
      </c>
      <c r="L616" s="134">
        <v>0</v>
      </c>
      <c r="M616" s="134">
        <v>0</v>
      </c>
      <c r="N616" s="134">
        <v>33320000</v>
      </c>
      <c r="O616" s="134">
        <v>0</v>
      </c>
      <c r="P616" s="134"/>
      <c r="Q616" s="134">
        <f t="shared" si="9"/>
        <v>33320000</v>
      </c>
      <c r="R616" s="140"/>
      <c r="S616" s="3"/>
      <c r="T616" s="140"/>
      <c r="U616" s="140"/>
      <c r="V616" s="140"/>
      <c r="W616" s="141"/>
      <c r="X616" s="141"/>
      <c r="Y616" s="141"/>
      <c r="Z616" s="141"/>
      <c r="AA616" s="141"/>
      <c r="AB616" s="141"/>
      <c r="AC616" s="141"/>
    </row>
    <row r="617" spans="2:29" x14ac:dyDescent="0.25">
      <c r="B617" s="151" t="s">
        <v>855</v>
      </c>
      <c r="C617" s="125">
        <v>114600000</v>
      </c>
      <c r="D617" s="125">
        <v>33320000</v>
      </c>
      <c r="E617" s="125">
        <v>0</v>
      </c>
      <c r="F617" s="125">
        <v>0</v>
      </c>
      <c r="G617" s="125"/>
      <c r="H617" s="125"/>
      <c r="I617" s="125">
        <v>0</v>
      </c>
      <c r="J617" s="125"/>
      <c r="K617" s="125">
        <v>0</v>
      </c>
      <c r="L617" s="125">
        <v>0</v>
      </c>
      <c r="M617" s="125">
        <v>0</v>
      </c>
      <c r="N617" s="125">
        <v>33320000</v>
      </c>
      <c r="O617" s="125">
        <v>0</v>
      </c>
      <c r="P617" s="125"/>
      <c r="Q617" s="125">
        <f t="shared" si="9"/>
        <v>33320000</v>
      </c>
      <c r="R617" s="3"/>
      <c r="S617" s="3"/>
      <c r="T617" s="3"/>
      <c r="U617" s="3"/>
      <c r="V617" s="3"/>
      <c r="W617" s="118"/>
      <c r="X617" s="118"/>
      <c r="Y617" s="118"/>
      <c r="Z617" s="118"/>
      <c r="AA617" s="118"/>
      <c r="AB617" s="118"/>
      <c r="AC617" s="118"/>
    </row>
    <row r="618" spans="2:29" s="67" customFormat="1" x14ac:dyDescent="0.25">
      <c r="B618" s="150" t="s">
        <v>856</v>
      </c>
      <c r="C618" s="134">
        <v>1150557920</v>
      </c>
      <c r="D618" s="134">
        <v>362020818.27999997</v>
      </c>
      <c r="E618" s="125">
        <v>0</v>
      </c>
      <c r="F618" s="134">
        <v>233016.66</v>
      </c>
      <c r="G618" s="134">
        <v>1309546.52</v>
      </c>
      <c r="H618" s="134">
        <v>16705693.83</v>
      </c>
      <c r="I618" s="134">
        <v>111416420</v>
      </c>
      <c r="J618" s="134">
        <v>12557201.960000001</v>
      </c>
      <c r="K618" s="134">
        <v>56552428.919999994</v>
      </c>
      <c r="L618" s="134">
        <v>3559332.71</v>
      </c>
      <c r="M618" s="134">
        <v>1526952.25</v>
      </c>
      <c r="N618" s="134">
        <v>22055120.940000001</v>
      </c>
      <c r="O618" s="134">
        <v>4282002.51</v>
      </c>
      <c r="P618" s="134">
        <v>-70043570.789999992</v>
      </c>
      <c r="Q618" s="134">
        <f t="shared" si="9"/>
        <v>160154145.50999999</v>
      </c>
      <c r="R618" s="140"/>
      <c r="S618" s="3"/>
      <c r="T618" s="140"/>
      <c r="U618" s="140"/>
      <c r="V618" s="140"/>
      <c r="W618" s="141"/>
      <c r="X618" s="141"/>
      <c r="Y618" s="141"/>
      <c r="Z618" s="141"/>
      <c r="AA618" s="141"/>
      <c r="AB618" s="141"/>
      <c r="AC618" s="141"/>
    </row>
    <row r="619" spans="2:29" x14ac:dyDescent="0.25">
      <c r="B619" s="151" t="s">
        <v>857</v>
      </c>
      <c r="C619" s="125">
        <v>1150557920</v>
      </c>
      <c r="D619" s="125">
        <v>362020818.27999997</v>
      </c>
      <c r="E619" s="125">
        <v>0</v>
      </c>
      <c r="F619" s="125">
        <v>233016.66</v>
      </c>
      <c r="G619" s="125">
        <v>1309546.52</v>
      </c>
      <c r="H619" s="125">
        <v>16705693.83</v>
      </c>
      <c r="I619" s="125">
        <v>111416420</v>
      </c>
      <c r="J619" s="125">
        <v>12557201.960000001</v>
      </c>
      <c r="K619" s="125">
        <v>56552428.919999994</v>
      </c>
      <c r="L619" s="125">
        <v>3559332.71</v>
      </c>
      <c r="M619" s="125">
        <v>1526952.25</v>
      </c>
      <c r="N619" s="125">
        <v>22055120.940000001</v>
      </c>
      <c r="O619" s="125">
        <v>4282002.51</v>
      </c>
      <c r="P619" s="125">
        <v>-70043570.789999992</v>
      </c>
      <c r="Q619" s="125">
        <f t="shared" si="9"/>
        <v>160154145.50999999</v>
      </c>
      <c r="R619" s="140"/>
      <c r="S619" s="3"/>
      <c r="T619" s="3"/>
      <c r="U619" s="3"/>
      <c r="V619" s="3"/>
      <c r="W619" s="118"/>
      <c r="X619" s="118"/>
      <c r="Y619" s="118"/>
      <c r="Z619" s="118"/>
      <c r="AA619" s="118"/>
      <c r="AB619" s="118"/>
      <c r="AC619" s="118"/>
    </row>
    <row r="620" spans="2:29" s="67" customFormat="1" x14ac:dyDescent="0.25">
      <c r="B620" s="149" t="s">
        <v>192</v>
      </c>
      <c r="C620" s="134">
        <v>25580872244</v>
      </c>
      <c r="D620" s="134">
        <v>32979801633.720001</v>
      </c>
      <c r="E620" s="134">
        <v>69014664.070000008</v>
      </c>
      <c r="F620" s="134">
        <v>1233824780.0799999</v>
      </c>
      <c r="G620" s="134">
        <v>1473016930.3299999</v>
      </c>
      <c r="H620" s="134">
        <v>1580214513.8999999</v>
      </c>
      <c r="I620" s="134">
        <v>1383299345.73</v>
      </c>
      <c r="J620" s="134">
        <v>3708297735.3699999</v>
      </c>
      <c r="K620" s="134">
        <v>2325987503.9700003</v>
      </c>
      <c r="L620" s="134">
        <v>1859673875.8399999</v>
      </c>
      <c r="M620" s="134">
        <v>1072561282.1900002</v>
      </c>
      <c r="N620" s="134">
        <v>3412679642.6800003</v>
      </c>
      <c r="O620" s="134">
        <v>3760385536.6500001</v>
      </c>
      <c r="P620" s="134">
        <v>9260805285.5100002</v>
      </c>
      <c r="Q620" s="134">
        <f t="shared" si="9"/>
        <v>31139761096.32</v>
      </c>
      <c r="R620" s="3"/>
      <c r="S620" s="3"/>
      <c r="T620" s="140"/>
      <c r="U620" s="140"/>
      <c r="V620" s="140"/>
      <c r="W620" s="141"/>
      <c r="X620" s="141"/>
      <c r="Y620" s="141"/>
      <c r="Z620" s="141"/>
      <c r="AA620" s="141"/>
      <c r="AB620" s="141"/>
      <c r="AC620" s="141"/>
    </row>
    <row r="621" spans="2:29" s="67" customFormat="1" x14ac:dyDescent="0.25">
      <c r="B621" s="150" t="s">
        <v>858</v>
      </c>
      <c r="C621" s="134">
        <v>241437416</v>
      </c>
      <c r="D621" s="134">
        <v>568408196.83000004</v>
      </c>
      <c r="E621" s="125">
        <v>0</v>
      </c>
      <c r="F621" s="134">
        <v>10591576.289999999</v>
      </c>
      <c r="G621" s="134">
        <v>0</v>
      </c>
      <c r="H621" s="134">
        <v>0</v>
      </c>
      <c r="I621" s="134">
        <v>0</v>
      </c>
      <c r="J621" s="134">
        <v>348515.91</v>
      </c>
      <c r="K621" s="134">
        <v>130079790.44</v>
      </c>
      <c r="L621" s="134">
        <v>0</v>
      </c>
      <c r="M621" s="134">
        <v>30815440.829999998</v>
      </c>
      <c r="N621" s="134">
        <v>14449128.76</v>
      </c>
      <c r="O621" s="134">
        <v>345506375.73000002</v>
      </c>
      <c r="P621" s="134">
        <v>16609642.52</v>
      </c>
      <c r="Q621" s="134">
        <f t="shared" si="9"/>
        <v>548400470.48000002</v>
      </c>
      <c r="R621" s="140"/>
      <c r="S621" s="3"/>
      <c r="T621" s="140"/>
      <c r="U621" s="140"/>
      <c r="V621" s="140"/>
      <c r="W621" s="141"/>
      <c r="X621" s="141"/>
      <c r="Y621" s="141"/>
      <c r="Z621" s="141"/>
      <c r="AA621" s="141"/>
      <c r="AB621" s="141"/>
      <c r="AC621" s="141"/>
    </row>
    <row r="622" spans="2:29" x14ac:dyDescent="0.25">
      <c r="B622" s="151" t="s">
        <v>859</v>
      </c>
      <c r="C622" s="125">
        <v>241437416</v>
      </c>
      <c r="D622" s="125">
        <v>568408196.83000004</v>
      </c>
      <c r="E622" s="125">
        <v>0</v>
      </c>
      <c r="F622" s="125">
        <v>10591576.289999999</v>
      </c>
      <c r="G622" s="125">
        <v>0</v>
      </c>
      <c r="H622" s="125">
        <v>0</v>
      </c>
      <c r="I622" s="125">
        <v>0</v>
      </c>
      <c r="J622" s="125">
        <v>348515.91</v>
      </c>
      <c r="K622" s="125">
        <v>130079790.44</v>
      </c>
      <c r="L622" s="125">
        <v>0</v>
      </c>
      <c r="M622" s="125">
        <v>30815440.829999998</v>
      </c>
      <c r="N622" s="125">
        <v>14449128.76</v>
      </c>
      <c r="O622" s="125">
        <v>345506375.73000002</v>
      </c>
      <c r="P622" s="125">
        <v>16609642.52</v>
      </c>
      <c r="Q622" s="125">
        <f t="shared" si="9"/>
        <v>548400470.48000002</v>
      </c>
      <c r="R622" s="3"/>
      <c r="S622" s="3"/>
      <c r="T622" s="3"/>
      <c r="U622" s="3"/>
      <c r="V622" s="3"/>
      <c r="W622" s="118"/>
      <c r="X622" s="118"/>
      <c r="Y622" s="118"/>
      <c r="Z622" s="118"/>
      <c r="AA622" s="118"/>
      <c r="AB622" s="118"/>
      <c r="AC622" s="118"/>
    </row>
    <row r="623" spans="2:29" s="67" customFormat="1" x14ac:dyDescent="0.25">
      <c r="B623" s="150" t="s">
        <v>860</v>
      </c>
      <c r="C623" s="134">
        <v>205880959</v>
      </c>
      <c r="D623" s="134">
        <v>109103122.11</v>
      </c>
      <c r="E623" s="125">
        <v>0</v>
      </c>
      <c r="F623" s="134">
        <v>8299027.2999999998</v>
      </c>
      <c r="G623" s="134">
        <v>0</v>
      </c>
      <c r="H623" s="134"/>
      <c r="I623" s="134">
        <v>16712496.27</v>
      </c>
      <c r="J623" s="134">
        <v>0</v>
      </c>
      <c r="K623" s="134">
        <v>21000385.460000001</v>
      </c>
      <c r="L623" s="134">
        <v>0</v>
      </c>
      <c r="M623" s="134">
        <v>0</v>
      </c>
      <c r="N623" s="134">
        <v>0</v>
      </c>
      <c r="O623" s="134">
        <v>26983612.939999998</v>
      </c>
      <c r="P623" s="134">
        <v>0</v>
      </c>
      <c r="Q623" s="134">
        <f t="shared" si="9"/>
        <v>72995521.969999999</v>
      </c>
      <c r="R623" s="140"/>
      <c r="S623" s="3"/>
      <c r="T623" s="140"/>
      <c r="U623" s="140"/>
      <c r="V623" s="140"/>
      <c r="W623" s="141"/>
      <c r="X623" s="141"/>
      <c r="Y623" s="141"/>
      <c r="Z623" s="141"/>
      <c r="AA623" s="141"/>
      <c r="AB623" s="141"/>
      <c r="AC623" s="141"/>
    </row>
    <row r="624" spans="2:29" x14ac:dyDescent="0.25">
      <c r="B624" s="151" t="s">
        <v>861</v>
      </c>
      <c r="C624" s="125">
        <v>205880959</v>
      </c>
      <c r="D624" s="125">
        <v>109103122.11</v>
      </c>
      <c r="E624" s="125">
        <v>0</v>
      </c>
      <c r="F624" s="125">
        <v>8299027.2999999998</v>
      </c>
      <c r="G624" s="125">
        <v>0</v>
      </c>
      <c r="H624" s="125"/>
      <c r="I624" s="125">
        <v>16712496.27</v>
      </c>
      <c r="J624" s="125">
        <v>0</v>
      </c>
      <c r="K624" s="125">
        <v>21000385.460000001</v>
      </c>
      <c r="L624" s="125">
        <v>0</v>
      </c>
      <c r="M624" s="125">
        <v>0</v>
      </c>
      <c r="N624" s="125">
        <v>0</v>
      </c>
      <c r="O624" s="125">
        <v>26983612.939999998</v>
      </c>
      <c r="P624" s="125">
        <v>0</v>
      </c>
      <c r="Q624" s="125">
        <f t="shared" si="9"/>
        <v>72995521.969999999</v>
      </c>
      <c r="R624" s="3"/>
      <c r="S624" s="3"/>
      <c r="T624" s="3"/>
      <c r="U624" s="3"/>
      <c r="V624" s="3"/>
      <c r="W624" s="118"/>
      <c r="X624" s="118"/>
      <c r="Y624" s="118"/>
      <c r="Z624" s="118"/>
      <c r="AA624" s="118"/>
      <c r="AB624" s="118"/>
      <c r="AC624" s="118"/>
    </row>
    <row r="625" spans="2:29" s="67" customFormat="1" x14ac:dyDescent="0.25">
      <c r="B625" s="150" t="s">
        <v>862</v>
      </c>
      <c r="C625" s="134">
        <v>100000</v>
      </c>
      <c r="D625" s="134">
        <v>100000</v>
      </c>
      <c r="E625" s="125">
        <v>0</v>
      </c>
      <c r="F625" s="125"/>
      <c r="G625" s="125"/>
      <c r="H625" s="125"/>
      <c r="I625" s="125"/>
      <c r="J625" s="125"/>
      <c r="K625" s="134"/>
      <c r="L625" s="134"/>
      <c r="M625" s="134"/>
      <c r="N625" s="134"/>
      <c r="O625" s="134"/>
      <c r="P625" s="134">
        <v>0</v>
      </c>
      <c r="Q625" s="134">
        <f t="shared" si="9"/>
        <v>0</v>
      </c>
      <c r="R625" s="140"/>
      <c r="S625" s="3"/>
      <c r="T625" s="140"/>
      <c r="U625" s="140"/>
      <c r="V625" s="140"/>
      <c r="W625" s="141"/>
      <c r="X625" s="141"/>
      <c r="Y625" s="141"/>
      <c r="Z625" s="141"/>
      <c r="AA625" s="141"/>
      <c r="AB625" s="141"/>
      <c r="AC625" s="141"/>
    </row>
    <row r="626" spans="2:29" x14ac:dyDescent="0.25">
      <c r="B626" s="151" t="s">
        <v>863</v>
      </c>
      <c r="C626" s="125">
        <v>100000</v>
      </c>
      <c r="D626" s="125">
        <v>100000</v>
      </c>
      <c r="E626" s="125">
        <v>0</v>
      </c>
      <c r="F626" s="125"/>
      <c r="G626" s="125"/>
      <c r="H626" s="125"/>
      <c r="I626" s="125"/>
      <c r="J626" s="125"/>
      <c r="K626" s="125"/>
      <c r="L626" s="125"/>
      <c r="M626" s="125"/>
      <c r="N626" s="125"/>
      <c r="O626" s="125"/>
      <c r="P626" s="125">
        <v>0</v>
      </c>
      <c r="Q626" s="125">
        <f t="shared" si="9"/>
        <v>0</v>
      </c>
      <c r="R626" s="3"/>
      <c r="S626" s="3"/>
      <c r="T626" s="3"/>
      <c r="U626" s="3"/>
      <c r="V626" s="3"/>
      <c r="W626" s="118"/>
      <c r="X626" s="118"/>
      <c r="Y626" s="118"/>
      <c r="Z626" s="118"/>
      <c r="AA626" s="118"/>
      <c r="AB626" s="118"/>
      <c r="AC626" s="118"/>
    </row>
    <row r="627" spans="2:29" s="67" customFormat="1" x14ac:dyDescent="0.25">
      <c r="B627" s="150" t="s">
        <v>864</v>
      </c>
      <c r="C627" s="134">
        <v>23394747264</v>
      </c>
      <c r="D627" s="134">
        <v>30474059210.780003</v>
      </c>
      <c r="E627" s="134">
        <v>69014664.070000008</v>
      </c>
      <c r="F627" s="134">
        <v>1174769137.29</v>
      </c>
      <c r="G627" s="134">
        <v>1354888025.75</v>
      </c>
      <c r="H627" s="134">
        <v>1353801235.8299999</v>
      </c>
      <c r="I627" s="134">
        <v>1340360504</v>
      </c>
      <c r="J627" s="134">
        <v>3659282496.8699999</v>
      </c>
      <c r="K627" s="134">
        <v>1938882904.24</v>
      </c>
      <c r="L627" s="134">
        <v>1777921795.5799999</v>
      </c>
      <c r="M627" s="134">
        <v>907348809.47000015</v>
      </c>
      <c r="N627" s="134">
        <v>3160255748.7800002</v>
      </c>
      <c r="O627" s="134">
        <v>3286131881</v>
      </c>
      <c r="P627" s="134">
        <v>9006561780.5499992</v>
      </c>
      <c r="Q627" s="134">
        <f t="shared" si="9"/>
        <v>29029218983.429996</v>
      </c>
      <c r="R627" s="3"/>
      <c r="S627" s="3"/>
      <c r="T627" s="140"/>
      <c r="U627" s="140"/>
      <c r="V627" s="140"/>
      <c r="W627" s="141"/>
      <c r="X627" s="141"/>
      <c r="Y627" s="141"/>
      <c r="Z627" s="141"/>
      <c r="AA627" s="141"/>
      <c r="AB627" s="141"/>
      <c r="AC627" s="141"/>
    </row>
    <row r="628" spans="2:29" x14ac:dyDescent="0.25">
      <c r="B628" s="151" t="s">
        <v>865</v>
      </c>
      <c r="C628" s="125">
        <v>22670359735</v>
      </c>
      <c r="D628" s="125">
        <v>30440994276.280003</v>
      </c>
      <c r="E628" s="125">
        <v>69014664.070000008</v>
      </c>
      <c r="F628" s="125">
        <v>1174769137.29</v>
      </c>
      <c r="G628" s="125">
        <v>1344888025.75</v>
      </c>
      <c r="H628" s="125">
        <v>1353801235.8299999</v>
      </c>
      <c r="I628" s="125">
        <v>1340360504</v>
      </c>
      <c r="J628" s="125">
        <v>3655683399.0299997</v>
      </c>
      <c r="K628" s="125">
        <v>1938275527.7</v>
      </c>
      <c r="L628" s="125">
        <v>1777921795.5799999</v>
      </c>
      <c r="M628" s="125">
        <v>907348809.47000015</v>
      </c>
      <c r="N628" s="125">
        <v>3160255748.7800002</v>
      </c>
      <c r="O628" s="125">
        <v>3284377734.2199998</v>
      </c>
      <c r="P628" s="125">
        <v>8963481061.4699993</v>
      </c>
      <c r="Q628" s="125">
        <f t="shared" si="9"/>
        <v>28970177643.189995</v>
      </c>
      <c r="R628" s="140"/>
      <c r="S628" s="3"/>
      <c r="T628" s="3"/>
      <c r="U628" s="3"/>
      <c r="V628" s="3"/>
      <c r="W628" s="118"/>
      <c r="X628" s="118"/>
      <c r="Y628" s="118"/>
      <c r="Z628" s="118"/>
      <c r="AA628" s="118"/>
      <c r="AB628" s="118"/>
      <c r="AC628" s="118"/>
    </row>
    <row r="629" spans="2:29" x14ac:dyDescent="0.25">
      <c r="B629" s="151" t="s">
        <v>866</v>
      </c>
      <c r="C629" s="125">
        <v>724387529</v>
      </c>
      <c r="D629" s="125">
        <v>33064934.5</v>
      </c>
      <c r="E629" s="125">
        <v>0</v>
      </c>
      <c r="F629" s="125">
        <v>0</v>
      </c>
      <c r="G629" s="125">
        <v>10000000</v>
      </c>
      <c r="H629" s="125">
        <v>0</v>
      </c>
      <c r="I629" s="125">
        <v>0</v>
      </c>
      <c r="J629" s="125">
        <v>3599097.84</v>
      </c>
      <c r="K629" s="125">
        <v>607376.54</v>
      </c>
      <c r="L629" s="125">
        <v>0</v>
      </c>
      <c r="M629" s="125">
        <v>0</v>
      </c>
      <c r="N629" s="125">
        <v>0</v>
      </c>
      <c r="O629" s="125">
        <v>1754146.78</v>
      </c>
      <c r="P629" s="125">
        <v>43080719.079999998</v>
      </c>
      <c r="Q629" s="125">
        <f t="shared" si="9"/>
        <v>59041340.239999995</v>
      </c>
      <c r="R629" s="3"/>
      <c r="S629" s="3"/>
      <c r="T629" s="3"/>
      <c r="U629" s="3"/>
      <c r="V629" s="3"/>
      <c r="W629" s="118"/>
      <c r="X629" s="118"/>
      <c r="Y629" s="118"/>
      <c r="Z629" s="118"/>
      <c r="AA629" s="118"/>
      <c r="AB629" s="118"/>
      <c r="AC629" s="118"/>
    </row>
    <row r="630" spans="2:29" s="67" customFormat="1" x14ac:dyDescent="0.25">
      <c r="B630" s="150" t="s">
        <v>867</v>
      </c>
      <c r="C630" s="134">
        <v>30968903</v>
      </c>
      <c r="D630" s="134">
        <v>144217803.05000001</v>
      </c>
      <c r="E630" s="125">
        <v>0</v>
      </c>
      <c r="F630" s="134">
        <v>5717803.0499999998</v>
      </c>
      <c r="G630" s="134">
        <v>0</v>
      </c>
      <c r="H630" s="134"/>
      <c r="I630" s="134"/>
      <c r="J630" s="134">
        <v>0</v>
      </c>
      <c r="K630" s="134">
        <v>125000000</v>
      </c>
      <c r="L630" s="134"/>
      <c r="M630" s="134">
        <v>0</v>
      </c>
      <c r="N630" s="134">
        <v>0</v>
      </c>
      <c r="O630" s="134">
        <v>13500000</v>
      </c>
      <c r="P630" s="134">
        <v>0</v>
      </c>
      <c r="Q630" s="134">
        <f t="shared" si="9"/>
        <v>144217803.05000001</v>
      </c>
      <c r="R630" s="140"/>
      <c r="S630" s="3"/>
      <c r="T630" s="140"/>
      <c r="U630" s="140"/>
      <c r="V630" s="140"/>
      <c r="W630" s="141"/>
      <c r="X630" s="141"/>
      <c r="Y630" s="141"/>
      <c r="Z630" s="141"/>
      <c r="AA630" s="141"/>
      <c r="AB630" s="141"/>
      <c r="AC630" s="141"/>
    </row>
    <row r="631" spans="2:29" x14ac:dyDescent="0.25">
      <c r="B631" s="151" t="s">
        <v>868</v>
      </c>
      <c r="C631" s="125">
        <v>30968903</v>
      </c>
      <c r="D631" s="125">
        <v>144217803.05000001</v>
      </c>
      <c r="E631" s="125">
        <v>0</v>
      </c>
      <c r="F631" s="125">
        <v>5717803.0499999998</v>
      </c>
      <c r="G631" s="125">
        <v>0</v>
      </c>
      <c r="H631" s="125"/>
      <c r="I631" s="125"/>
      <c r="J631" s="125">
        <v>0</v>
      </c>
      <c r="K631" s="125">
        <v>125000000</v>
      </c>
      <c r="L631" s="125"/>
      <c r="M631" s="125">
        <v>0</v>
      </c>
      <c r="N631" s="125">
        <v>0</v>
      </c>
      <c r="O631" s="125">
        <v>13500000</v>
      </c>
      <c r="P631" s="125">
        <v>0</v>
      </c>
      <c r="Q631" s="125">
        <f t="shared" si="9"/>
        <v>144217803.05000001</v>
      </c>
      <c r="R631" s="3"/>
      <c r="S631" s="3"/>
      <c r="T631" s="3"/>
      <c r="U631" s="3"/>
      <c r="V631" s="3"/>
      <c r="W631" s="118"/>
      <c r="X631" s="118"/>
      <c r="Y631" s="118"/>
      <c r="Z631" s="118"/>
      <c r="AA631" s="118"/>
      <c r="AB631" s="118"/>
      <c r="AC631" s="118"/>
    </row>
    <row r="632" spans="2:29" s="67" customFormat="1" x14ac:dyDescent="0.25">
      <c r="B632" s="150" t="s">
        <v>869</v>
      </c>
      <c r="C632" s="134">
        <v>339358319</v>
      </c>
      <c r="D632" s="134">
        <v>529834188.58999997</v>
      </c>
      <c r="E632" s="125">
        <v>0</v>
      </c>
      <c r="F632" s="134">
        <v>0</v>
      </c>
      <c r="G632" s="134">
        <v>0</v>
      </c>
      <c r="H632" s="134">
        <v>0</v>
      </c>
      <c r="I632" s="134">
        <v>2548800</v>
      </c>
      <c r="J632" s="134">
        <v>7608168</v>
      </c>
      <c r="K632" s="134">
        <v>1274400</v>
      </c>
      <c r="L632" s="134">
        <v>32736032</v>
      </c>
      <c r="M632" s="134">
        <v>75649652.5</v>
      </c>
      <c r="N632" s="134">
        <v>31348051.100000001</v>
      </c>
      <c r="O632" s="134">
        <v>43366758.200000003</v>
      </c>
      <c r="P632" s="134">
        <v>72990436.340000004</v>
      </c>
      <c r="Q632" s="134">
        <f t="shared" si="9"/>
        <v>267522298.13999999</v>
      </c>
      <c r="R632" s="140"/>
      <c r="S632" s="3"/>
      <c r="T632" s="140"/>
      <c r="U632" s="140"/>
      <c r="V632" s="140"/>
      <c r="W632" s="141"/>
      <c r="X632" s="141"/>
      <c r="Y632" s="141"/>
      <c r="Z632" s="141"/>
      <c r="AA632" s="141"/>
      <c r="AB632" s="141"/>
      <c r="AC632" s="141"/>
    </row>
    <row r="633" spans="2:29" x14ac:dyDescent="0.25">
      <c r="B633" s="151" t="s">
        <v>870</v>
      </c>
      <c r="C633" s="125">
        <v>339358319</v>
      </c>
      <c r="D633" s="125">
        <v>529834188.58999997</v>
      </c>
      <c r="E633" s="125">
        <v>0</v>
      </c>
      <c r="F633" s="125">
        <v>0</v>
      </c>
      <c r="G633" s="125">
        <v>0</v>
      </c>
      <c r="H633" s="125">
        <v>0</v>
      </c>
      <c r="I633" s="125">
        <v>2548800</v>
      </c>
      <c r="J633" s="125">
        <v>7608168</v>
      </c>
      <c r="K633" s="125">
        <v>1274400</v>
      </c>
      <c r="L633" s="125">
        <v>32736032</v>
      </c>
      <c r="M633" s="125">
        <v>75649652.5</v>
      </c>
      <c r="N633" s="125">
        <v>31348051.100000001</v>
      </c>
      <c r="O633" s="125">
        <v>43366758.200000003</v>
      </c>
      <c r="P633" s="125">
        <v>72990436.340000004</v>
      </c>
      <c r="Q633" s="125">
        <f t="shared" si="9"/>
        <v>267522298.13999999</v>
      </c>
      <c r="R633" s="3"/>
      <c r="S633" s="3"/>
      <c r="T633" s="3"/>
      <c r="U633" s="3"/>
      <c r="V633" s="3"/>
      <c r="W633" s="118"/>
      <c r="X633" s="118"/>
      <c r="Y633" s="118"/>
      <c r="Z633" s="118"/>
      <c r="AA633" s="118"/>
      <c r="AB633" s="118"/>
      <c r="AC633" s="118"/>
    </row>
    <row r="634" spans="2:29" s="67" customFormat="1" x14ac:dyDescent="0.25">
      <c r="B634" s="150" t="s">
        <v>871</v>
      </c>
      <c r="C634" s="134">
        <v>1368379383</v>
      </c>
      <c r="D634" s="134">
        <v>1146968056.8399997</v>
      </c>
      <c r="E634" s="125">
        <v>0</v>
      </c>
      <c r="F634" s="134">
        <v>34447236.150000006</v>
      </c>
      <c r="G634" s="134">
        <v>118128904.58000001</v>
      </c>
      <c r="H634" s="134">
        <v>226413278.06999999</v>
      </c>
      <c r="I634" s="134">
        <v>23677545.460000001</v>
      </c>
      <c r="J634" s="134">
        <v>41058554.589999996</v>
      </c>
      <c r="K634" s="134">
        <v>109750023.83</v>
      </c>
      <c r="L634" s="134">
        <v>47903951.719999999</v>
      </c>
      <c r="M634" s="134">
        <v>58747379.390000001</v>
      </c>
      <c r="N634" s="134">
        <v>206626714.03999999</v>
      </c>
      <c r="O634" s="134">
        <v>44896908.780000009</v>
      </c>
      <c r="P634" s="134">
        <v>162855484.31999999</v>
      </c>
      <c r="Q634" s="134">
        <f t="shared" si="9"/>
        <v>1074505980.9299998</v>
      </c>
      <c r="R634" s="3"/>
      <c r="S634" s="3"/>
      <c r="T634" s="140"/>
      <c r="U634" s="140"/>
      <c r="V634" s="140"/>
      <c r="W634" s="141"/>
      <c r="X634" s="141"/>
      <c r="Y634" s="141"/>
      <c r="Z634" s="141"/>
      <c r="AA634" s="141"/>
      <c r="AB634" s="141"/>
      <c r="AC634" s="141"/>
    </row>
    <row r="635" spans="2:29" x14ac:dyDescent="0.25">
      <c r="B635" s="151" t="s">
        <v>872</v>
      </c>
      <c r="C635" s="125">
        <v>1368379383</v>
      </c>
      <c r="D635" s="125">
        <v>1146968056.8399997</v>
      </c>
      <c r="E635" s="125">
        <v>0</v>
      </c>
      <c r="F635" s="125">
        <v>34447236.150000006</v>
      </c>
      <c r="G635" s="125">
        <v>118128904.58000001</v>
      </c>
      <c r="H635" s="125">
        <v>226413278.06999999</v>
      </c>
      <c r="I635" s="125">
        <v>23677545.460000001</v>
      </c>
      <c r="J635" s="125">
        <v>41058554.589999996</v>
      </c>
      <c r="K635" s="125">
        <v>109750023.83</v>
      </c>
      <c r="L635" s="125">
        <v>47903951.719999999</v>
      </c>
      <c r="M635" s="125">
        <v>58747379.390000001</v>
      </c>
      <c r="N635" s="125">
        <v>206626714.03999999</v>
      </c>
      <c r="O635" s="125">
        <v>44896908.780000009</v>
      </c>
      <c r="P635" s="125">
        <v>162855484.31999999</v>
      </c>
      <c r="Q635" s="125">
        <f t="shared" si="9"/>
        <v>1074505980.9299998</v>
      </c>
      <c r="R635" s="3"/>
      <c r="S635" s="3"/>
      <c r="T635" s="3"/>
      <c r="U635" s="3"/>
      <c r="V635" s="3"/>
      <c r="W635" s="118"/>
      <c r="X635" s="118"/>
      <c r="Y635" s="118"/>
      <c r="Z635" s="118"/>
      <c r="AA635" s="118"/>
      <c r="AB635" s="118"/>
      <c r="AC635" s="118"/>
    </row>
    <row r="636" spans="2:29" x14ac:dyDescent="0.25">
      <c r="B636" s="150" t="s">
        <v>873</v>
      </c>
      <c r="C636" s="125">
        <v>0</v>
      </c>
      <c r="D636" s="125">
        <v>5323113.7400000021</v>
      </c>
      <c r="E636" s="125"/>
      <c r="F636" s="125"/>
      <c r="G636" s="125"/>
      <c r="H636" s="125">
        <v>0</v>
      </c>
      <c r="I636" s="125">
        <v>0</v>
      </c>
      <c r="J636" s="125">
        <v>0</v>
      </c>
      <c r="K636" s="125">
        <v>0</v>
      </c>
      <c r="L636" s="125">
        <v>1112096.54</v>
      </c>
      <c r="M636" s="125">
        <v>0</v>
      </c>
      <c r="N636" s="125">
        <v>0</v>
      </c>
      <c r="O636" s="125">
        <v>0</v>
      </c>
      <c r="P636" s="125">
        <v>0</v>
      </c>
      <c r="Q636" s="125">
        <f t="shared" si="9"/>
        <v>1112096.54</v>
      </c>
      <c r="R636" s="3"/>
      <c r="S636" s="3"/>
      <c r="T636" s="3"/>
      <c r="U636" s="3"/>
      <c r="V636" s="3"/>
      <c r="W636" s="118"/>
      <c r="X636" s="118"/>
      <c r="Y636" s="118"/>
      <c r="Z636" s="118"/>
      <c r="AA636" s="118"/>
      <c r="AB636" s="118"/>
      <c r="AC636" s="118"/>
    </row>
    <row r="637" spans="2:29" x14ac:dyDescent="0.25">
      <c r="B637" s="151" t="s">
        <v>874</v>
      </c>
      <c r="C637" s="125">
        <v>0</v>
      </c>
      <c r="D637" s="125">
        <v>5323113.7400000021</v>
      </c>
      <c r="E637" s="125"/>
      <c r="F637" s="125"/>
      <c r="G637" s="125"/>
      <c r="H637" s="125">
        <v>0</v>
      </c>
      <c r="I637" s="125">
        <v>0</v>
      </c>
      <c r="J637" s="125">
        <v>0</v>
      </c>
      <c r="K637" s="125">
        <v>0</v>
      </c>
      <c r="L637" s="125">
        <v>1112096.54</v>
      </c>
      <c r="M637" s="125">
        <v>0</v>
      </c>
      <c r="N637" s="125">
        <v>0</v>
      </c>
      <c r="O637" s="125">
        <v>0</v>
      </c>
      <c r="P637" s="125">
        <v>0</v>
      </c>
      <c r="Q637" s="125">
        <f t="shared" si="9"/>
        <v>1112096.54</v>
      </c>
      <c r="R637" s="3"/>
      <c r="S637" s="3"/>
      <c r="T637" s="3"/>
      <c r="U637" s="3"/>
      <c r="V637" s="3"/>
      <c r="W637" s="118"/>
      <c r="X637" s="118"/>
      <c r="Y637" s="118"/>
      <c r="Z637" s="118"/>
      <c r="AA637" s="118"/>
      <c r="AB637" s="118"/>
      <c r="AC637" s="118"/>
    </row>
    <row r="638" spans="2:29" x14ac:dyDescent="0.25">
      <c r="B638" s="150" t="s">
        <v>875</v>
      </c>
      <c r="C638" s="125">
        <v>0</v>
      </c>
      <c r="D638" s="125">
        <v>1787941.7799999993</v>
      </c>
      <c r="E638" s="125"/>
      <c r="F638" s="125"/>
      <c r="G638" s="125"/>
      <c r="H638" s="125"/>
      <c r="I638" s="125"/>
      <c r="J638" s="125">
        <v>0</v>
      </c>
      <c r="K638" s="125">
        <v>0</v>
      </c>
      <c r="L638" s="125">
        <v>0</v>
      </c>
      <c r="M638" s="125"/>
      <c r="N638" s="125">
        <v>0</v>
      </c>
      <c r="O638" s="125"/>
      <c r="P638" s="125">
        <v>1787941.78</v>
      </c>
      <c r="Q638" s="125">
        <f t="shared" si="9"/>
        <v>1787941.78</v>
      </c>
      <c r="R638" s="3"/>
      <c r="S638" s="3"/>
      <c r="T638" s="3"/>
      <c r="U638" s="3"/>
      <c r="V638" s="3"/>
      <c r="W638" s="118"/>
      <c r="X638" s="118"/>
      <c r="Y638" s="118"/>
      <c r="Z638" s="118"/>
      <c r="AA638" s="118"/>
      <c r="AB638" s="118"/>
      <c r="AC638" s="118"/>
    </row>
    <row r="639" spans="2:29" x14ac:dyDescent="0.25">
      <c r="B639" s="151" t="s">
        <v>876</v>
      </c>
      <c r="C639" s="125">
        <v>0</v>
      </c>
      <c r="D639" s="125">
        <v>1787941.7799999993</v>
      </c>
      <c r="E639" s="125"/>
      <c r="F639" s="125"/>
      <c r="G639" s="125"/>
      <c r="H639" s="125"/>
      <c r="I639" s="125"/>
      <c r="J639" s="125">
        <v>0</v>
      </c>
      <c r="K639" s="125">
        <v>0</v>
      </c>
      <c r="L639" s="125">
        <v>0</v>
      </c>
      <c r="M639" s="125"/>
      <c r="N639" s="125">
        <v>0</v>
      </c>
      <c r="O639" s="125"/>
      <c r="P639" s="125">
        <v>1787941.78</v>
      </c>
      <c r="Q639" s="125">
        <f t="shared" si="9"/>
        <v>1787941.78</v>
      </c>
      <c r="R639" s="3"/>
      <c r="S639" s="3"/>
      <c r="T639" s="3"/>
      <c r="U639" s="3"/>
      <c r="V639" s="3"/>
      <c r="W639" s="118"/>
      <c r="X639" s="118"/>
      <c r="Y639" s="118"/>
      <c r="Z639" s="118"/>
      <c r="AA639" s="118"/>
      <c r="AB639" s="118"/>
      <c r="AC639" s="118"/>
    </row>
    <row r="640" spans="2:29" x14ac:dyDescent="0.25">
      <c r="B640" s="138" t="s">
        <v>193</v>
      </c>
      <c r="C640" s="125">
        <v>0</v>
      </c>
      <c r="D640" s="125">
        <v>0</v>
      </c>
      <c r="E640" s="125"/>
      <c r="F640" s="125">
        <v>0</v>
      </c>
      <c r="G640" s="125"/>
      <c r="H640" s="125"/>
      <c r="I640" s="125"/>
      <c r="J640" s="125"/>
      <c r="K640" s="125"/>
      <c r="L640" s="125"/>
      <c r="M640" s="125"/>
      <c r="N640" s="125"/>
      <c r="O640" s="125"/>
      <c r="P640" s="125">
        <v>0</v>
      </c>
      <c r="Q640" s="125">
        <f t="shared" si="9"/>
        <v>0</v>
      </c>
      <c r="R640" s="3"/>
      <c r="S640" s="3"/>
      <c r="T640" s="3"/>
      <c r="U640" s="3"/>
      <c r="V640" s="3"/>
      <c r="W640" s="118"/>
      <c r="X640" s="118"/>
      <c r="Y640" s="118"/>
      <c r="Z640" s="118"/>
      <c r="AA640" s="118"/>
      <c r="AB640" s="118"/>
      <c r="AC640" s="118"/>
    </row>
    <row r="641" spans="2:33" x14ac:dyDescent="0.25">
      <c r="B641" s="150" t="s">
        <v>951</v>
      </c>
      <c r="C641" s="125">
        <v>0</v>
      </c>
      <c r="D641" s="125">
        <v>0</v>
      </c>
      <c r="E641" s="125"/>
      <c r="F641" s="125">
        <v>0</v>
      </c>
      <c r="G641" s="125"/>
      <c r="H641" s="125"/>
      <c r="I641" s="125"/>
      <c r="J641" s="125"/>
      <c r="K641" s="125"/>
      <c r="L641" s="125"/>
      <c r="M641" s="125"/>
      <c r="N641" s="125"/>
      <c r="O641" s="125"/>
      <c r="P641" s="125">
        <v>0</v>
      </c>
      <c r="Q641" s="125">
        <f t="shared" si="9"/>
        <v>0</v>
      </c>
      <c r="R641" s="67"/>
      <c r="S641" s="3"/>
      <c r="T641" s="3"/>
      <c r="U641" s="3"/>
      <c r="V641" s="3"/>
      <c r="W641" s="118"/>
      <c r="X641" s="118"/>
      <c r="Y641" s="118"/>
      <c r="Z641" s="118"/>
      <c r="AA641" s="118"/>
      <c r="AB641" s="118"/>
      <c r="AC641" s="118"/>
    </row>
    <row r="642" spans="2:33" x14ac:dyDescent="0.25">
      <c r="B642" s="151" t="s">
        <v>952</v>
      </c>
      <c r="C642" s="125">
        <v>0</v>
      </c>
      <c r="D642" s="125">
        <v>0</v>
      </c>
      <c r="E642" s="125"/>
      <c r="F642" s="125">
        <v>0</v>
      </c>
      <c r="G642" s="125"/>
      <c r="H642" s="125"/>
      <c r="I642" s="125"/>
      <c r="J642" s="125"/>
      <c r="K642" s="125"/>
      <c r="L642" s="125"/>
      <c r="M642" s="125"/>
      <c r="N642" s="125"/>
      <c r="O642" s="125"/>
      <c r="P642" s="125">
        <v>0</v>
      </c>
      <c r="Q642" s="125">
        <f t="shared" si="9"/>
        <v>0</v>
      </c>
      <c r="R642" s="67"/>
      <c r="S642" s="3"/>
      <c r="T642" s="3"/>
      <c r="U642" s="3"/>
      <c r="V642" s="3"/>
      <c r="W642" s="118"/>
      <c r="X642" s="118"/>
      <c r="Y642" s="118"/>
      <c r="Z642" s="118"/>
      <c r="AA642" s="118"/>
      <c r="AB642" s="118"/>
      <c r="AC642" s="118"/>
    </row>
    <row r="643" spans="2:33" s="67" customFormat="1" x14ac:dyDescent="0.25">
      <c r="B643" s="138" t="s">
        <v>194</v>
      </c>
      <c r="C643" s="134">
        <v>1446284275</v>
      </c>
      <c r="D643" s="134">
        <v>49654560.64000003</v>
      </c>
      <c r="E643" s="125">
        <v>0</v>
      </c>
      <c r="F643" s="125">
        <v>0</v>
      </c>
      <c r="G643" s="125">
        <v>0</v>
      </c>
      <c r="H643" s="125">
        <v>0</v>
      </c>
      <c r="I643" s="125">
        <v>0</v>
      </c>
      <c r="J643" s="125">
        <v>0</v>
      </c>
      <c r="K643" s="125">
        <v>0</v>
      </c>
      <c r="L643" s="125">
        <v>0</v>
      </c>
      <c r="M643" s="125"/>
      <c r="N643" s="125">
        <v>0</v>
      </c>
      <c r="O643" s="125">
        <v>0</v>
      </c>
      <c r="P643" s="134">
        <v>0</v>
      </c>
      <c r="Q643" s="125">
        <f t="shared" si="9"/>
        <v>0</v>
      </c>
      <c r="R643"/>
      <c r="S643" s="3"/>
      <c r="W643" s="141"/>
      <c r="X643" s="141"/>
      <c r="Y643" s="141"/>
      <c r="Z643" s="141"/>
      <c r="AA643" s="141"/>
      <c r="AB643" s="141"/>
      <c r="AC643" s="141"/>
    </row>
    <row r="644" spans="2:33" s="67" customFormat="1" x14ac:dyDescent="0.25">
      <c r="B644" s="150" t="s">
        <v>877</v>
      </c>
      <c r="C644" s="134">
        <v>1267847984</v>
      </c>
      <c r="D644" s="134">
        <v>0.83000001311302185</v>
      </c>
      <c r="E644" s="125">
        <v>0</v>
      </c>
      <c r="F644" s="134">
        <v>0</v>
      </c>
      <c r="G644" s="134">
        <v>0</v>
      </c>
      <c r="H644" s="134">
        <v>0</v>
      </c>
      <c r="I644" s="134">
        <v>0</v>
      </c>
      <c r="J644" s="134">
        <v>0</v>
      </c>
      <c r="K644" s="134"/>
      <c r="L644" s="134">
        <v>0</v>
      </c>
      <c r="M644" s="134"/>
      <c r="N644" s="134">
        <v>0</v>
      </c>
      <c r="O644" s="134">
        <v>0</v>
      </c>
      <c r="P644" s="134">
        <v>0</v>
      </c>
      <c r="Q644" s="134">
        <f t="shared" si="9"/>
        <v>0</v>
      </c>
      <c r="S644" s="3"/>
      <c r="W644" s="141"/>
      <c r="X644" s="141"/>
      <c r="Y644" s="141"/>
      <c r="Z644" s="141"/>
      <c r="AA644" s="141"/>
      <c r="AB644" s="141"/>
      <c r="AC644" s="141"/>
    </row>
    <row r="645" spans="2:33" x14ac:dyDescent="0.25">
      <c r="B645" s="151" t="s">
        <v>878</v>
      </c>
      <c r="C645" s="125">
        <v>1267847984</v>
      </c>
      <c r="D645" s="125">
        <v>0.83000001311302185</v>
      </c>
      <c r="E645" s="125">
        <v>0</v>
      </c>
      <c r="F645" s="134">
        <v>0</v>
      </c>
      <c r="G645" s="134">
        <v>0</v>
      </c>
      <c r="H645" s="134">
        <v>0</v>
      </c>
      <c r="I645" s="134">
        <v>0</v>
      </c>
      <c r="J645" s="134">
        <v>0</v>
      </c>
      <c r="K645" s="134"/>
      <c r="L645" s="134">
        <v>0</v>
      </c>
      <c r="M645" s="134"/>
      <c r="N645" s="134">
        <v>0</v>
      </c>
      <c r="O645" s="134">
        <v>0</v>
      </c>
      <c r="P645" s="134">
        <v>0</v>
      </c>
      <c r="Q645" s="134">
        <f t="shared" si="9"/>
        <v>0</v>
      </c>
      <c r="S645" s="3"/>
      <c r="W645" s="118"/>
      <c r="X645" s="118"/>
      <c r="Y645" s="118"/>
      <c r="Z645" s="118"/>
      <c r="AA645" s="118"/>
      <c r="AB645" s="118"/>
      <c r="AC645" s="118"/>
    </row>
    <row r="646" spans="2:33" s="67" customFormat="1" x14ac:dyDescent="0.25">
      <c r="B646" s="150" t="s">
        <v>879</v>
      </c>
      <c r="C646" s="134">
        <v>178436291</v>
      </c>
      <c r="D646" s="134">
        <v>49654559.810000017</v>
      </c>
      <c r="E646" s="125">
        <v>0</v>
      </c>
      <c r="F646" s="134"/>
      <c r="G646" s="134"/>
      <c r="H646" s="134"/>
      <c r="I646" s="134">
        <v>0</v>
      </c>
      <c r="J646" s="134">
        <v>0</v>
      </c>
      <c r="K646" s="134">
        <v>0</v>
      </c>
      <c r="L646" s="134"/>
      <c r="M646" s="134"/>
      <c r="N646" s="134"/>
      <c r="O646" s="134">
        <v>0</v>
      </c>
      <c r="P646" s="134">
        <v>0</v>
      </c>
      <c r="Q646" s="134">
        <f t="shared" si="9"/>
        <v>0</v>
      </c>
      <c r="R646" s="3"/>
      <c r="S646" s="3"/>
      <c r="W646" s="141"/>
      <c r="X646" s="141"/>
      <c r="Y646" s="141"/>
      <c r="Z646" s="141"/>
      <c r="AA646" s="141"/>
      <c r="AB646" s="141"/>
      <c r="AC646" s="141"/>
    </row>
    <row r="647" spans="2:33" x14ac:dyDescent="0.25">
      <c r="B647" s="151" t="s">
        <v>880</v>
      </c>
      <c r="C647" s="125">
        <v>178436291</v>
      </c>
      <c r="D647" s="125">
        <v>49654559.810000017</v>
      </c>
      <c r="E647" s="125">
        <v>0</v>
      </c>
      <c r="F647" s="134"/>
      <c r="G647" s="134"/>
      <c r="H647" s="134"/>
      <c r="I647" s="134">
        <v>0</v>
      </c>
      <c r="J647" s="134">
        <v>0</v>
      </c>
      <c r="K647" s="134">
        <v>0</v>
      </c>
      <c r="L647" s="134"/>
      <c r="M647" s="134"/>
      <c r="N647" s="134"/>
      <c r="O647" s="134">
        <v>0</v>
      </c>
      <c r="P647" s="134">
        <v>0</v>
      </c>
      <c r="Q647" s="134">
        <f t="shared" si="9"/>
        <v>0</v>
      </c>
      <c r="R647" s="140"/>
      <c r="S647" s="3"/>
      <c r="W647" s="118"/>
      <c r="X647" s="118"/>
      <c r="Y647" s="118"/>
      <c r="Z647" s="118"/>
      <c r="AA647" s="118"/>
      <c r="AB647" s="118"/>
      <c r="AC647" s="118"/>
    </row>
    <row r="648" spans="2:33" x14ac:dyDescent="0.25">
      <c r="B648" s="23" t="s">
        <v>195</v>
      </c>
      <c r="C648" s="124">
        <v>193105783455</v>
      </c>
      <c r="D648" s="124">
        <v>184202761551.67999</v>
      </c>
      <c r="E648" s="124">
        <v>32591870266.77</v>
      </c>
      <c r="F648" s="124">
        <v>13004240148.58</v>
      </c>
      <c r="G648" s="124">
        <v>7165043249.6100006</v>
      </c>
      <c r="H648" s="124">
        <v>4350896030.3599997</v>
      </c>
      <c r="I648" s="124">
        <v>12673823220.779999</v>
      </c>
      <c r="J648" s="124">
        <v>39415927530.990005</v>
      </c>
      <c r="K648" s="124">
        <v>13730663473.370003</v>
      </c>
      <c r="L648" s="124">
        <v>12701688999.259998</v>
      </c>
      <c r="M648" s="124">
        <v>7066967615.79</v>
      </c>
      <c r="N648" s="124">
        <v>5043488827.3399992</v>
      </c>
      <c r="O648" s="124">
        <v>22476498535.090004</v>
      </c>
      <c r="P648" s="124">
        <v>13938612579.92</v>
      </c>
      <c r="Q648" s="124">
        <f t="shared" si="9"/>
        <v>184159720477.86002</v>
      </c>
      <c r="R648" s="140"/>
      <c r="S648" s="3"/>
      <c r="T648" s="3"/>
      <c r="U648" s="3"/>
      <c r="V648" s="3"/>
      <c r="W648" s="118"/>
      <c r="X648" s="118"/>
      <c r="Y648" s="118"/>
      <c r="Z648" s="118"/>
      <c r="AA648" s="118"/>
      <c r="AB648" s="118"/>
      <c r="AC648" s="118"/>
    </row>
    <row r="649" spans="2:33" s="67" customFormat="1" x14ac:dyDescent="0.25">
      <c r="B649" s="149" t="s">
        <v>196</v>
      </c>
      <c r="C649" s="134">
        <v>79907001110</v>
      </c>
      <c r="D649" s="134">
        <v>79849525756</v>
      </c>
      <c r="E649" s="134">
        <v>9020413328.75</v>
      </c>
      <c r="F649" s="134">
        <v>5952151308.96</v>
      </c>
      <c r="G649" s="134">
        <v>2077895526.1500001</v>
      </c>
      <c r="H649" s="134">
        <v>2799614110.29</v>
      </c>
      <c r="I649" s="134">
        <v>9357217967.5</v>
      </c>
      <c r="J649" s="134">
        <v>11157285950.310001</v>
      </c>
      <c r="K649" s="134">
        <v>5790246808.1300001</v>
      </c>
      <c r="L649" s="134">
        <v>5554613868.9799995</v>
      </c>
      <c r="M649" s="134">
        <v>2019911505.51</v>
      </c>
      <c r="N649" s="134">
        <v>2812451319.3499999</v>
      </c>
      <c r="O649" s="134">
        <v>15033893068.09</v>
      </c>
      <c r="P649" s="134">
        <v>8273830316.6800003</v>
      </c>
      <c r="Q649" s="134">
        <f>E649+F649+G649+H649+I649+J649+K649+L649+M649+O649+N649+P649</f>
        <v>79849525078.700012</v>
      </c>
      <c r="R649" s="140"/>
      <c r="S649" s="3"/>
      <c r="T649" s="140"/>
      <c r="U649" s="140"/>
      <c r="V649" s="140"/>
      <c r="W649" s="141"/>
      <c r="X649" s="141"/>
      <c r="Y649" s="141"/>
      <c r="Z649" s="141"/>
      <c r="AA649" s="141"/>
      <c r="AB649" s="141"/>
      <c r="AC649" s="141"/>
    </row>
    <row r="650" spans="2:33" s="67" customFormat="1" x14ac:dyDescent="0.25">
      <c r="B650" s="150" t="s">
        <v>883</v>
      </c>
      <c r="C650" s="134">
        <v>79907001110</v>
      </c>
      <c r="D650" s="134">
        <v>79849525756</v>
      </c>
      <c r="E650" s="134">
        <v>9020413328.75</v>
      </c>
      <c r="F650" s="134">
        <v>5952151308.96</v>
      </c>
      <c r="G650" s="134">
        <v>2077895526.1500001</v>
      </c>
      <c r="H650" s="134">
        <v>2799614110.29</v>
      </c>
      <c r="I650" s="134">
        <v>9357217967.5</v>
      </c>
      <c r="J650" s="134">
        <v>11157285950.310001</v>
      </c>
      <c r="K650" s="134">
        <v>5790246808.1300001</v>
      </c>
      <c r="L650" s="134">
        <v>5554613868.9799995</v>
      </c>
      <c r="M650" s="134">
        <v>2019911505.51</v>
      </c>
      <c r="N650" s="134">
        <v>2812451319.3499999</v>
      </c>
      <c r="O650" s="134">
        <v>15033893068.09</v>
      </c>
      <c r="P650" s="134">
        <v>8273830316.6800003</v>
      </c>
      <c r="Q650" s="134">
        <f t="shared" si="9"/>
        <v>79849525078.700012</v>
      </c>
      <c r="R650" s="140"/>
      <c r="S650" s="3"/>
      <c r="T650" s="140"/>
      <c r="U650" s="140"/>
      <c r="V650" s="140"/>
      <c r="W650" s="141"/>
      <c r="X650" s="141"/>
      <c r="Y650" s="141"/>
      <c r="Z650" s="141"/>
      <c r="AA650" s="141"/>
      <c r="AB650" s="141"/>
      <c r="AC650" s="141"/>
    </row>
    <row r="651" spans="2:33" x14ac:dyDescent="0.25">
      <c r="B651" s="151" t="s">
        <v>884</v>
      </c>
      <c r="C651" s="125">
        <v>68817887739</v>
      </c>
      <c r="D651" s="125">
        <v>67951132385</v>
      </c>
      <c r="E651" s="125">
        <v>9020413328.75</v>
      </c>
      <c r="F651" s="125">
        <v>4123004673.9000001</v>
      </c>
      <c r="G651" s="125">
        <v>1395665832.1700001</v>
      </c>
      <c r="H651" s="125">
        <v>2390504521.25</v>
      </c>
      <c r="I651" s="125">
        <v>6375107485.3600006</v>
      </c>
      <c r="J651" s="125">
        <v>11157285950.310001</v>
      </c>
      <c r="K651" s="125">
        <v>5790246808.1300001</v>
      </c>
      <c r="L651" s="125">
        <v>3697456762.6500001</v>
      </c>
      <c r="M651" s="125">
        <v>1328699780.24</v>
      </c>
      <c r="N651" s="125">
        <v>2396560908.3899999</v>
      </c>
      <c r="O651" s="125">
        <v>12002355340.389999</v>
      </c>
      <c r="P651" s="125">
        <v>8273830316.6800003</v>
      </c>
      <c r="Q651" s="125">
        <f t="shared" si="9"/>
        <v>67951131708.220001</v>
      </c>
      <c r="R651" s="140"/>
      <c r="S651" s="3"/>
      <c r="T651" s="3"/>
      <c r="U651" s="3"/>
      <c r="V651" s="3"/>
      <c r="W651" s="118"/>
      <c r="X651" s="118"/>
      <c r="Y651" s="118"/>
      <c r="Z651" s="118"/>
      <c r="AA651" s="118"/>
      <c r="AB651" s="118"/>
      <c r="AC651" s="118"/>
    </row>
    <row r="652" spans="2:33" x14ac:dyDescent="0.25">
      <c r="B652" s="151" t="s">
        <v>885</v>
      </c>
      <c r="C652" s="125">
        <v>11089113371</v>
      </c>
      <c r="D652" s="125">
        <v>11898393371</v>
      </c>
      <c r="E652" s="125">
        <v>0</v>
      </c>
      <c r="F652" s="125">
        <v>1829146635.0599999</v>
      </c>
      <c r="G652" s="125">
        <v>682229693.98000002</v>
      </c>
      <c r="H652" s="125">
        <v>409109589.04000002</v>
      </c>
      <c r="I652" s="125">
        <v>2982110482.1399999</v>
      </c>
      <c r="J652" s="125">
        <v>0</v>
      </c>
      <c r="K652" s="125"/>
      <c r="L652" s="125">
        <v>1857157106.3299999</v>
      </c>
      <c r="M652" s="125">
        <v>691211725.26999998</v>
      </c>
      <c r="N652" s="125">
        <v>415890410.95999998</v>
      </c>
      <c r="O652" s="125">
        <v>3031537727.6999998</v>
      </c>
      <c r="P652" s="125">
        <v>0</v>
      </c>
      <c r="Q652" s="125">
        <f t="shared" si="9"/>
        <v>11898393370.48</v>
      </c>
      <c r="R652" s="140"/>
      <c r="S652" s="3"/>
      <c r="T652" s="3"/>
      <c r="U652" s="3"/>
      <c r="V652" s="3"/>
      <c r="W652" s="118"/>
      <c r="X652" s="118"/>
      <c r="Y652" s="118"/>
      <c r="Z652" s="118"/>
      <c r="AA652" s="118"/>
      <c r="AB652" s="118"/>
      <c r="AC652" s="118"/>
    </row>
    <row r="653" spans="2:33" s="67" customFormat="1" x14ac:dyDescent="0.25">
      <c r="B653" s="149" t="s">
        <v>197</v>
      </c>
      <c r="C653" s="134">
        <v>111940449884</v>
      </c>
      <c r="D653" s="134">
        <v>103206521939</v>
      </c>
      <c r="E653" s="134">
        <v>23387832657.580002</v>
      </c>
      <c r="F653" s="134">
        <v>6969565916.25</v>
      </c>
      <c r="G653" s="134">
        <v>4777251253.3000002</v>
      </c>
      <c r="H653" s="134">
        <v>1398257015.3899999</v>
      </c>
      <c r="I653" s="134">
        <v>3291153725.7799997</v>
      </c>
      <c r="J653" s="134">
        <v>28173272965.599998</v>
      </c>
      <c r="K653" s="134">
        <v>7899895079.9300003</v>
      </c>
      <c r="L653" s="134">
        <v>7090155757.0299997</v>
      </c>
      <c r="M653" s="134">
        <v>5017789992.46</v>
      </c>
      <c r="N653" s="134">
        <v>2191935092.46</v>
      </c>
      <c r="O653" s="134">
        <v>7409253231.6700001</v>
      </c>
      <c r="P653" s="134">
        <v>5558969031.0699997</v>
      </c>
      <c r="Q653" s="134">
        <f t="shared" si="9"/>
        <v>103165331718.52002</v>
      </c>
      <c r="R653" s="140"/>
      <c r="S653" s="3"/>
      <c r="T653" s="140"/>
      <c r="U653" s="140"/>
      <c r="V653" s="140"/>
      <c r="W653" s="140"/>
      <c r="X653" s="140"/>
      <c r="Y653" s="140"/>
      <c r="Z653" s="140"/>
      <c r="AA653" s="140"/>
      <c r="AB653" s="140"/>
      <c r="AC653" s="140"/>
      <c r="AD653" s="140"/>
      <c r="AE653" s="140"/>
      <c r="AF653" s="140"/>
      <c r="AG653" s="140"/>
    </row>
    <row r="654" spans="2:33" s="67" customFormat="1" x14ac:dyDescent="0.25">
      <c r="B654" s="150" t="s">
        <v>886</v>
      </c>
      <c r="C654" s="134">
        <v>111940449884</v>
      </c>
      <c r="D654" s="134">
        <v>103206521939</v>
      </c>
      <c r="E654" s="134">
        <v>23387832657.580002</v>
      </c>
      <c r="F654" s="134">
        <v>6969565916.25</v>
      </c>
      <c r="G654" s="134">
        <v>4777251253.3000002</v>
      </c>
      <c r="H654" s="134">
        <v>1398257015.3899999</v>
      </c>
      <c r="I654" s="134">
        <v>3291153725.7799997</v>
      </c>
      <c r="J654" s="134">
        <v>28173272965.599998</v>
      </c>
      <c r="K654" s="134">
        <v>7899895079.9300003</v>
      </c>
      <c r="L654" s="134">
        <v>7090155757.0299997</v>
      </c>
      <c r="M654" s="134">
        <v>5017789992.46</v>
      </c>
      <c r="N654" s="134">
        <v>2191935092.46</v>
      </c>
      <c r="O654" s="134">
        <v>7409253231.6700001</v>
      </c>
      <c r="P654" s="134">
        <v>5558969031.0699997</v>
      </c>
      <c r="Q654" s="134">
        <f t="shared" si="9"/>
        <v>103165331718.52002</v>
      </c>
      <c r="R654" s="140"/>
      <c r="S654" s="3"/>
      <c r="T654" s="140"/>
      <c r="U654" s="140"/>
      <c r="V654" s="140"/>
      <c r="W654" s="140"/>
      <c r="X654" s="140"/>
      <c r="Y654" s="140"/>
      <c r="Z654" s="140"/>
      <c r="AA654" s="140"/>
      <c r="AB654" s="140"/>
      <c r="AC654" s="140"/>
      <c r="AD654" s="140"/>
      <c r="AE654" s="140"/>
      <c r="AF654" s="140"/>
      <c r="AG654" s="140"/>
    </row>
    <row r="655" spans="2:33" x14ac:dyDescent="0.25">
      <c r="B655" s="151" t="s">
        <v>887</v>
      </c>
      <c r="C655" s="125">
        <v>111940449884</v>
      </c>
      <c r="D655" s="125">
        <v>103206521939</v>
      </c>
      <c r="E655" s="125">
        <v>23387832657.580002</v>
      </c>
      <c r="F655" s="125">
        <v>6969565916.25</v>
      </c>
      <c r="G655" s="125">
        <v>4777251253.3000002</v>
      </c>
      <c r="H655" s="125">
        <v>1398257015.3899999</v>
      </c>
      <c r="I655" s="125">
        <v>3291153725.7799997</v>
      </c>
      <c r="J655" s="125">
        <v>28173272965.599998</v>
      </c>
      <c r="K655" s="125">
        <v>7899895079.9300003</v>
      </c>
      <c r="L655" s="125">
        <v>7090155757.0299997</v>
      </c>
      <c r="M655" s="125">
        <v>5017789992.46</v>
      </c>
      <c r="N655" s="125">
        <v>2191935092.46</v>
      </c>
      <c r="O655" s="125">
        <v>7409253231.6700001</v>
      </c>
      <c r="P655" s="125">
        <v>5558969031.0699997</v>
      </c>
      <c r="Q655" s="125">
        <f t="shared" si="9"/>
        <v>103165331718.52002</v>
      </c>
      <c r="R655" s="140"/>
      <c r="S655" s="3"/>
      <c r="T655" s="140"/>
      <c r="U655" s="140"/>
      <c r="V655" s="140"/>
      <c r="W655" s="140"/>
      <c r="X655" s="140"/>
      <c r="Y655" s="140"/>
      <c r="Z655" s="140"/>
      <c r="AA655" s="140"/>
      <c r="AB655" s="140"/>
      <c r="AC655" s="140"/>
      <c r="AD655" s="140"/>
      <c r="AE655" s="140"/>
      <c r="AF655" s="140"/>
      <c r="AG655" s="140"/>
    </row>
    <row r="656" spans="2:33" s="67" customFormat="1" x14ac:dyDescent="0.25">
      <c r="B656" s="149" t="s">
        <v>198</v>
      </c>
      <c r="C656" s="134">
        <v>1258332461</v>
      </c>
      <c r="D656" s="134">
        <v>1144882489</v>
      </c>
      <c r="E656" s="134">
        <v>183624280.44</v>
      </c>
      <c r="F656" s="134">
        <v>82522923.370000005</v>
      </c>
      <c r="G656" s="134">
        <v>309896470.15999997</v>
      </c>
      <c r="H656" s="134">
        <v>153024904.67999998</v>
      </c>
      <c r="I656" s="134">
        <v>25451527.5</v>
      </c>
      <c r="J656" s="134">
        <v>85368615.079999998</v>
      </c>
      <c r="K656" s="134">
        <v>40521585.310000002</v>
      </c>
      <c r="L656" s="134">
        <v>56919373.25</v>
      </c>
      <c r="M656" s="134">
        <v>29266117.82</v>
      </c>
      <c r="N656" s="134">
        <v>39102415.530000001</v>
      </c>
      <c r="O656" s="134">
        <v>33352235.329999998</v>
      </c>
      <c r="P656" s="134">
        <v>105813232.17</v>
      </c>
      <c r="Q656" s="134">
        <f t="shared" si="9"/>
        <v>1144863680.6400001</v>
      </c>
      <c r="R656" s="140"/>
      <c r="S656" s="3"/>
      <c r="T656" s="140"/>
      <c r="U656" s="140"/>
      <c r="V656" s="140"/>
      <c r="W656" s="140"/>
      <c r="X656" s="140"/>
      <c r="Y656" s="140"/>
      <c r="Z656" s="140"/>
      <c r="AA656" s="140"/>
      <c r="AB656" s="140"/>
      <c r="AC656" s="140"/>
      <c r="AD656" s="140"/>
      <c r="AE656" s="140"/>
      <c r="AF656" s="140"/>
      <c r="AG656" s="140"/>
    </row>
    <row r="657" spans="2:33" s="67" customFormat="1" x14ac:dyDescent="0.25">
      <c r="B657" s="150" t="s">
        <v>888</v>
      </c>
      <c r="C657" s="134">
        <v>44621310</v>
      </c>
      <c r="D657" s="134">
        <v>51278177</v>
      </c>
      <c r="E657" s="134">
        <v>7022927.2999999998</v>
      </c>
      <c r="F657" s="134">
        <v>5030794.83</v>
      </c>
      <c r="G657" s="134">
        <v>12602566.58</v>
      </c>
      <c r="H657" s="134">
        <v>1131014.1399999999</v>
      </c>
      <c r="I657" s="134">
        <v>3322614.74</v>
      </c>
      <c r="J657" s="134">
        <v>5518615.0499999998</v>
      </c>
      <c r="K657" s="134">
        <v>2835655.61</v>
      </c>
      <c r="L657" s="134">
        <v>1792937.49</v>
      </c>
      <c r="M657" s="134">
        <v>610800.11</v>
      </c>
      <c r="N657" s="134">
        <v>1149760.23</v>
      </c>
      <c r="O657" s="134">
        <v>6159632.1799999997</v>
      </c>
      <c r="P657" s="134">
        <v>4100639.05</v>
      </c>
      <c r="Q657" s="134">
        <f t="shared" si="9"/>
        <v>51277957.309999995</v>
      </c>
      <c r="R657" s="140"/>
      <c r="S657" s="3"/>
      <c r="T657" s="140"/>
      <c r="U657" s="140"/>
      <c r="V657" s="140"/>
      <c r="W657" s="140"/>
      <c r="X657" s="140"/>
      <c r="Y657" s="140"/>
      <c r="Z657" s="140"/>
      <c r="AA657" s="140"/>
      <c r="AB657" s="140"/>
      <c r="AC657" s="140"/>
      <c r="AD657" s="140"/>
      <c r="AE657" s="140"/>
      <c r="AF657" s="140"/>
      <c r="AG657" s="140"/>
    </row>
    <row r="658" spans="2:33" x14ac:dyDescent="0.25">
      <c r="B658" s="151" t="s">
        <v>889</v>
      </c>
      <c r="C658" s="125">
        <v>44621310</v>
      </c>
      <c r="D658" s="125">
        <v>51278177</v>
      </c>
      <c r="E658" s="125">
        <v>7022927.2999999998</v>
      </c>
      <c r="F658" s="125">
        <v>5030794.83</v>
      </c>
      <c r="G658" s="125">
        <v>12602566.58</v>
      </c>
      <c r="H658" s="125">
        <v>1131014.1399999999</v>
      </c>
      <c r="I658" s="125">
        <v>3322614.74</v>
      </c>
      <c r="J658" s="125">
        <v>5518615.0499999998</v>
      </c>
      <c r="K658" s="125">
        <v>2835655.61</v>
      </c>
      <c r="L658" s="125">
        <v>1792937.49</v>
      </c>
      <c r="M658" s="125">
        <v>610800.11</v>
      </c>
      <c r="N658" s="125">
        <v>1149760.23</v>
      </c>
      <c r="O658" s="125">
        <v>6159632.1799999997</v>
      </c>
      <c r="P658" s="125">
        <v>4100639.05</v>
      </c>
      <c r="Q658" s="125">
        <f t="shared" si="9"/>
        <v>51277957.309999995</v>
      </c>
      <c r="R658" s="140"/>
      <c r="S658" s="3"/>
      <c r="T658" s="140"/>
      <c r="U658" s="140"/>
      <c r="V658" s="140"/>
      <c r="W658" s="140"/>
      <c r="X658" s="140"/>
      <c r="Y658" s="140"/>
      <c r="Z658" s="140"/>
      <c r="AA658" s="140"/>
      <c r="AB658" s="140"/>
      <c r="AC658" s="140"/>
      <c r="AD658" s="140"/>
      <c r="AE658" s="140"/>
      <c r="AF658" s="140"/>
      <c r="AG658" s="140"/>
    </row>
    <row r="659" spans="2:33" s="67" customFormat="1" x14ac:dyDescent="0.25">
      <c r="B659" s="150" t="s">
        <v>890</v>
      </c>
      <c r="C659" s="134">
        <v>1213711151</v>
      </c>
      <c r="D659" s="134">
        <v>1093604312</v>
      </c>
      <c r="E659" s="134">
        <v>176601353.13999999</v>
      </c>
      <c r="F659" s="134">
        <v>77492128.540000007</v>
      </c>
      <c r="G659" s="134">
        <v>297293903.57999998</v>
      </c>
      <c r="H659" s="134">
        <v>151893890.53999999</v>
      </c>
      <c r="I659" s="134">
        <v>22128912.760000002</v>
      </c>
      <c r="J659" s="134">
        <v>79850000.030000001</v>
      </c>
      <c r="K659" s="134">
        <v>37685929.700000003</v>
      </c>
      <c r="L659" s="134">
        <v>55126435.759999998</v>
      </c>
      <c r="M659" s="134">
        <v>28655317.710000001</v>
      </c>
      <c r="N659" s="134">
        <v>37952655.300000004</v>
      </c>
      <c r="O659" s="134">
        <v>27192603.149999999</v>
      </c>
      <c r="P659" s="134">
        <v>101712593.12</v>
      </c>
      <c r="Q659" s="134">
        <f t="shared" si="9"/>
        <v>1093585723.3299999</v>
      </c>
      <c r="R659" s="140"/>
      <c r="S659" s="3"/>
      <c r="T659" s="140"/>
      <c r="U659" s="140"/>
      <c r="V659" s="140"/>
      <c r="W659" s="140"/>
      <c r="X659" s="140"/>
      <c r="Y659" s="140"/>
      <c r="Z659" s="140"/>
      <c r="AA659" s="140"/>
      <c r="AB659" s="140"/>
      <c r="AC659" s="140"/>
      <c r="AD659" s="140"/>
      <c r="AE659" s="140"/>
      <c r="AF659" s="140"/>
      <c r="AG659" s="140"/>
    </row>
    <row r="660" spans="2:33" x14ac:dyDescent="0.25">
      <c r="B660" s="151" t="s">
        <v>891</v>
      </c>
      <c r="C660" s="125">
        <v>1213711151</v>
      </c>
      <c r="D660" s="125">
        <v>1093604312</v>
      </c>
      <c r="E660" s="125">
        <v>176601353.13999999</v>
      </c>
      <c r="F660" s="125">
        <v>77492128.540000007</v>
      </c>
      <c r="G660" s="125">
        <v>297293903.57999998</v>
      </c>
      <c r="H660" s="125">
        <v>151893890.53999999</v>
      </c>
      <c r="I660" s="125">
        <v>22128912.760000002</v>
      </c>
      <c r="J660" s="125">
        <v>79850000.030000001</v>
      </c>
      <c r="K660" s="125">
        <v>37685929.700000003</v>
      </c>
      <c r="L660" s="125">
        <v>55126435.759999998</v>
      </c>
      <c r="M660" s="125">
        <v>28655317.710000001</v>
      </c>
      <c r="N660" s="125">
        <v>37952655.300000004</v>
      </c>
      <c r="O660" s="125">
        <v>27192603.149999999</v>
      </c>
      <c r="P660" s="125">
        <v>101712593.12</v>
      </c>
      <c r="Q660" s="125">
        <f t="shared" si="9"/>
        <v>1093585723.3299999</v>
      </c>
      <c r="R660" s="140"/>
      <c r="S660" s="3"/>
      <c r="T660" s="140"/>
      <c r="U660" s="140"/>
      <c r="V660" s="140"/>
      <c r="W660" s="140"/>
      <c r="X660" s="140"/>
      <c r="Y660" s="140"/>
      <c r="Z660" s="140"/>
      <c r="AA660" s="140"/>
      <c r="AB660" s="140"/>
      <c r="AC660" s="140"/>
      <c r="AD660" s="140"/>
      <c r="AE660" s="140"/>
      <c r="AF660" s="140"/>
      <c r="AG660" s="140"/>
    </row>
    <row r="661" spans="2:33" x14ac:dyDescent="0.25">
      <c r="B661" s="149" t="s">
        <v>953</v>
      </c>
      <c r="C661" s="125">
        <v>0</v>
      </c>
      <c r="D661" s="125">
        <v>1831367.6799999999</v>
      </c>
      <c r="E661" s="125"/>
      <c r="F661" s="125"/>
      <c r="G661" s="125"/>
      <c r="H661" s="125"/>
      <c r="I661" s="125"/>
      <c r="J661" s="125"/>
      <c r="K661" s="125"/>
      <c r="L661" s="125"/>
      <c r="M661" s="125"/>
      <c r="N661" s="125"/>
      <c r="O661" s="125"/>
      <c r="P661" s="125">
        <v>0</v>
      </c>
      <c r="Q661" s="125"/>
      <c r="R661" s="140"/>
      <c r="S661" s="3"/>
      <c r="T661" s="140"/>
      <c r="U661" s="140"/>
      <c r="V661" s="140"/>
      <c r="W661" s="140"/>
      <c r="X661" s="140"/>
      <c r="Y661" s="140"/>
      <c r="Z661" s="140"/>
      <c r="AA661" s="140"/>
      <c r="AB661" s="140"/>
      <c r="AC661" s="140"/>
      <c r="AD661" s="140"/>
      <c r="AE661" s="140"/>
      <c r="AF661" s="140"/>
      <c r="AG661" s="140"/>
    </row>
    <row r="662" spans="2:33" x14ac:dyDescent="0.25">
      <c r="B662" s="150" t="s">
        <v>954</v>
      </c>
      <c r="C662" s="125">
        <v>0</v>
      </c>
      <c r="D662" s="125">
        <v>1831367.6799999999</v>
      </c>
      <c r="E662" s="125"/>
      <c r="F662" s="125"/>
      <c r="G662" s="125"/>
      <c r="H662" s="125"/>
      <c r="I662" s="125"/>
      <c r="J662" s="125"/>
      <c r="K662" s="125"/>
      <c r="L662" s="125"/>
      <c r="M662" s="125"/>
      <c r="N662" s="125"/>
      <c r="O662" s="125"/>
      <c r="P662" s="125">
        <v>0</v>
      </c>
      <c r="Q662" s="125"/>
      <c r="R662" s="140"/>
      <c r="S662" s="3"/>
      <c r="T662" s="140"/>
      <c r="U662" s="140"/>
      <c r="V662" s="140"/>
      <c r="W662" s="140"/>
      <c r="X662" s="140"/>
      <c r="Y662" s="140"/>
      <c r="Z662" s="140"/>
      <c r="AA662" s="140"/>
      <c r="AB662" s="140"/>
      <c r="AC662" s="140"/>
      <c r="AD662" s="140"/>
      <c r="AE662" s="140"/>
      <c r="AF662" s="140"/>
      <c r="AG662" s="140"/>
    </row>
    <row r="663" spans="2:33" x14ac:dyDescent="0.25">
      <c r="B663" s="151" t="s">
        <v>955</v>
      </c>
      <c r="C663" s="125">
        <v>0</v>
      </c>
      <c r="D663" s="125">
        <v>1831367.6799999999</v>
      </c>
      <c r="E663" s="125"/>
      <c r="F663" s="125"/>
      <c r="G663" s="125"/>
      <c r="H663" s="125"/>
      <c r="I663" s="125"/>
      <c r="J663" s="125"/>
      <c r="K663" s="125"/>
      <c r="L663" s="125"/>
      <c r="M663" s="125"/>
      <c r="N663" s="125"/>
      <c r="O663" s="125"/>
      <c r="P663" s="125">
        <v>0</v>
      </c>
      <c r="Q663" s="125"/>
      <c r="R663" s="140"/>
      <c r="S663" s="3"/>
      <c r="T663" s="140"/>
      <c r="U663" s="140"/>
      <c r="V663" s="140"/>
      <c r="W663" s="140"/>
      <c r="X663" s="140"/>
      <c r="Y663" s="140"/>
      <c r="Z663" s="140"/>
      <c r="AA663" s="140"/>
      <c r="AB663" s="140"/>
      <c r="AC663" s="140"/>
      <c r="AD663" s="140"/>
      <c r="AE663" s="140"/>
      <c r="AF663" s="140"/>
      <c r="AG663" s="140"/>
    </row>
    <row r="664" spans="2:33" x14ac:dyDescent="0.25">
      <c r="B664" s="155" t="s">
        <v>68</v>
      </c>
      <c r="C664" s="132">
        <f t="shared" ref="C664:P664" si="10">C9+C84+C235+C364+C442+C477+C608+C648</f>
        <v>1046280711338</v>
      </c>
      <c r="D664" s="132">
        <f t="shared" si="10"/>
        <v>1186515534116.45</v>
      </c>
      <c r="E664" s="126">
        <f t="shared" si="10"/>
        <v>78737716643.660004</v>
      </c>
      <c r="F664" s="126">
        <f t="shared" si="10"/>
        <v>74378672714.270004</v>
      </c>
      <c r="G664" s="126">
        <f t="shared" si="10"/>
        <v>78699294772.959991</v>
      </c>
      <c r="H664" s="126">
        <f t="shared" si="10"/>
        <v>69000836399.419998</v>
      </c>
      <c r="I664" s="126">
        <f t="shared" si="10"/>
        <v>77866674133.069977</v>
      </c>
      <c r="J664" s="126">
        <f t="shared" si="10"/>
        <v>111666494399.98</v>
      </c>
      <c r="K664" s="126">
        <f t="shared" si="10"/>
        <v>85990060993.720001</v>
      </c>
      <c r="L664" s="126">
        <f t="shared" si="10"/>
        <v>82173307458.069992</v>
      </c>
      <c r="M664" s="126">
        <f t="shared" si="10"/>
        <v>71556049272.860001</v>
      </c>
      <c r="N664" s="126">
        <f t="shared" si="10"/>
        <v>86201477106.730011</v>
      </c>
      <c r="O664" s="126">
        <f t="shared" si="10"/>
        <v>186515352785.62</v>
      </c>
      <c r="P664" s="126">
        <f t="shared" si="10"/>
        <v>170950773008.51001</v>
      </c>
      <c r="Q664" s="126">
        <f>Q648+Q608+Q477+Q442+Q364+Q235+Q84+Q9</f>
        <v>1173736709688.8699</v>
      </c>
      <c r="R664" s="140"/>
      <c r="S664" s="3"/>
      <c r="T664" s="140"/>
      <c r="U664" s="140"/>
      <c r="V664" s="140"/>
      <c r="W664" s="140"/>
      <c r="X664" s="140"/>
      <c r="Y664" s="140"/>
      <c r="Z664" s="140"/>
      <c r="AA664" s="140"/>
      <c r="AB664" s="140"/>
      <c r="AC664" s="140"/>
      <c r="AD664" s="140"/>
      <c r="AE664" s="140"/>
      <c r="AF664" s="140"/>
      <c r="AG664" s="140"/>
    </row>
    <row r="665" spans="2:33" x14ac:dyDescent="0.25">
      <c r="B665" s="24"/>
      <c r="C665" s="21"/>
      <c r="D665" s="21"/>
      <c r="E665" s="127"/>
      <c r="F665" s="127"/>
      <c r="G665" s="127"/>
      <c r="H665" s="127"/>
      <c r="I665" s="127"/>
      <c r="J665" s="127"/>
      <c r="K665" s="127"/>
      <c r="L665" s="127"/>
      <c r="M665" s="127"/>
      <c r="N665" s="127"/>
      <c r="O665" s="127"/>
      <c r="P665" s="127"/>
      <c r="Q665" s="127"/>
      <c r="R665" s="140"/>
      <c r="S665" s="3"/>
      <c r="T665" s="140"/>
      <c r="U665" s="140"/>
      <c r="V665" s="140"/>
      <c r="W665" s="140"/>
      <c r="X665" s="140"/>
      <c r="Y665" s="140"/>
      <c r="Z665" s="140"/>
      <c r="AA665" s="140"/>
      <c r="AB665" s="140"/>
      <c r="AC665" s="140"/>
      <c r="AD665" s="140"/>
      <c r="AE665" s="140"/>
      <c r="AF665" s="140"/>
      <c r="AG665" s="140"/>
    </row>
    <row r="666" spans="2:33" x14ac:dyDescent="0.25">
      <c r="B666" s="155"/>
      <c r="C666" s="22"/>
      <c r="D666" s="22"/>
      <c r="E666" s="131" t="str">
        <f t="shared" ref="E666:Q666" si="11">+E8</f>
        <v>ENERO</v>
      </c>
      <c r="F666" s="131" t="str">
        <f t="shared" si="11"/>
        <v>FEBRERO</v>
      </c>
      <c r="G666" s="131" t="str">
        <f t="shared" si="11"/>
        <v>MARZO</v>
      </c>
      <c r="H666" s="131" t="str">
        <f t="shared" si="11"/>
        <v>ABRIL</v>
      </c>
      <c r="I666" s="131" t="str">
        <f t="shared" si="11"/>
        <v>MAYO</v>
      </c>
      <c r="J666" s="131" t="str">
        <f t="shared" si="11"/>
        <v>JUNIO</v>
      </c>
      <c r="K666" s="131" t="str">
        <f t="shared" si="11"/>
        <v>JULIO</v>
      </c>
      <c r="L666" s="131" t="str">
        <f t="shared" si="11"/>
        <v>AGOSTO</v>
      </c>
      <c r="M666" s="131" t="str">
        <f t="shared" si="11"/>
        <v>SEPTIEMBRE</v>
      </c>
      <c r="N666" s="131" t="str">
        <f t="shared" si="11"/>
        <v>OCTUBRE</v>
      </c>
      <c r="O666" s="131" t="str">
        <f t="shared" si="11"/>
        <v>NOVIEMBRE</v>
      </c>
      <c r="P666" s="131" t="str">
        <f t="shared" si="11"/>
        <v>DICIEMBRE</v>
      </c>
      <c r="Q666" s="131" t="str">
        <f t="shared" si="11"/>
        <v>TOTAL</v>
      </c>
      <c r="R666" s="140"/>
      <c r="S666" s="3"/>
      <c r="T666" s="140"/>
      <c r="U666" s="140"/>
      <c r="V666" s="140"/>
      <c r="W666" s="140"/>
      <c r="X666" s="140"/>
      <c r="Y666" s="140"/>
      <c r="Z666" s="140"/>
      <c r="AA666" s="140"/>
      <c r="AB666" s="140"/>
      <c r="AC666" s="140"/>
      <c r="AD666" s="140"/>
      <c r="AE666" s="140"/>
      <c r="AF666" s="140"/>
      <c r="AG666" s="140"/>
    </row>
    <row r="667" spans="2:33" x14ac:dyDescent="0.25">
      <c r="B667" s="23" t="s">
        <v>199</v>
      </c>
      <c r="C667" s="124">
        <v>6051954592</v>
      </c>
      <c r="D667" s="124">
        <v>5903284409</v>
      </c>
      <c r="E667" s="124">
        <v>424877197.44</v>
      </c>
      <c r="F667" s="124">
        <v>195826666.63</v>
      </c>
      <c r="G667" s="124">
        <v>195826666.63</v>
      </c>
      <c r="H667" s="124">
        <v>0</v>
      </c>
      <c r="I667" s="124">
        <v>2881049337.2600002</v>
      </c>
      <c r="J667" s="124">
        <v>375976786.63</v>
      </c>
      <c r="K667" s="124">
        <v>166666666.63</v>
      </c>
      <c r="L667" s="124">
        <v>716666665</v>
      </c>
      <c r="M667" s="124">
        <v>183874419.72999999</v>
      </c>
      <c r="N667" s="124">
        <v>166666666.63</v>
      </c>
      <c r="O667" s="124">
        <v>166666666.63</v>
      </c>
      <c r="P667" s="124">
        <v>429166666.63</v>
      </c>
      <c r="Q667" s="124">
        <f>SUM(E667:P667)</f>
        <v>5903264405.8400002</v>
      </c>
      <c r="R667" s="140"/>
      <c r="S667" s="3"/>
      <c r="T667" s="140"/>
      <c r="U667" s="140"/>
      <c r="V667" s="140"/>
      <c r="W667" s="140"/>
      <c r="X667" s="140"/>
      <c r="Y667" s="140"/>
      <c r="Z667" s="140"/>
      <c r="AA667" s="140"/>
      <c r="AB667" s="140"/>
      <c r="AC667" s="140"/>
      <c r="AD667" s="140"/>
      <c r="AE667" s="140"/>
      <c r="AF667" s="140"/>
      <c r="AG667" s="140"/>
    </row>
    <row r="668" spans="2:33" x14ac:dyDescent="0.25">
      <c r="B668" s="149" t="s">
        <v>200</v>
      </c>
      <c r="C668" s="128">
        <v>6051954592</v>
      </c>
      <c r="D668" s="128">
        <v>5903284409</v>
      </c>
      <c r="E668" s="128">
        <v>424877197.44</v>
      </c>
      <c r="F668" s="128">
        <v>195826666.63</v>
      </c>
      <c r="G668" s="128">
        <v>195826666.63</v>
      </c>
      <c r="H668" s="128">
        <v>0</v>
      </c>
      <c r="I668" s="128">
        <v>2881049337.2600002</v>
      </c>
      <c r="J668" s="128">
        <v>375976786.63</v>
      </c>
      <c r="K668" s="128">
        <v>166666666.63</v>
      </c>
      <c r="L668" s="128">
        <v>716666665</v>
      </c>
      <c r="M668" s="128">
        <v>183874419.72999999</v>
      </c>
      <c r="N668" s="128">
        <v>166666666.63</v>
      </c>
      <c r="O668" s="128">
        <v>166666666.63</v>
      </c>
      <c r="P668" s="128">
        <v>429166666.63</v>
      </c>
      <c r="Q668" s="128">
        <f t="shared" ref="Q668:Q696" si="12">SUM(E668:P668)</f>
        <v>5903264405.8400002</v>
      </c>
      <c r="R668" s="140"/>
      <c r="S668" s="3"/>
      <c r="T668" s="140"/>
      <c r="U668" s="140"/>
      <c r="V668" s="140"/>
      <c r="W668" s="140"/>
      <c r="X668" s="140"/>
      <c r="Y668" s="140"/>
      <c r="Z668" s="140"/>
      <c r="AA668" s="140"/>
      <c r="AB668" s="140"/>
      <c r="AC668" s="140"/>
      <c r="AD668" s="140"/>
      <c r="AE668" s="140"/>
      <c r="AF668" s="140"/>
      <c r="AG668" s="140"/>
    </row>
    <row r="669" spans="2:33" s="67" customFormat="1" x14ac:dyDescent="0.25">
      <c r="B669" s="150" t="s">
        <v>212</v>
      </c>
      <c r="C669" s="134">
        <v>6051954592</v>
      </c>
      <c r="D669" s="134">
        <v>5674233878</v>
      </c>
      <c r="E669" s="134">
        <v>195826666.63</v>
      </c>
      <c r="F669" s="134">
        <v>195826666.63</v>
      </c>
      <c r="G669" s="134">
        <v>195826666.63</v>
      </c>
      <c r="H669" s="134">
        <v>0</v>
      </c>
      <c r="I669" s="134">
        <v>2881049337.2600002</v>
      </c>
      <c r="J669" s="134">
        <v>375976786.63</v>
      </c>
      <c r="K669" s="134">
        <v>166666666.63</v>
      </c>
      <c r="L669" s="134">
        <v>716666665</v>
      </c>
      <c r="M669" s="134">
        <v>183874419.72999999</v>
      </c>
      <c r="N669" s="134">
        <v>166666666.63</v>
      </c>
      <c r="O669" s="134">
        <v>166666666.63</v>
      </c>
      <c r="P669" s="134">
        <v>429166666.63</v>
      </c>
      <c r="Q669" s="128">
        <f t="shared" si="12"/>
        <v>5674213875.0299997</v>
      </c>
      <c r="R669" s="140"/>
      <c r="S669" s="3"/>
      <c r="T669" s="140"/>
      <c r="U669" s="140"/>
      <c r="V669" s="140"/>
      <c r="W669" s="140"/>
      <c r="X669" s="140"/>
      <c r="Y669" s="140"/>
      <c r="Z669" s="140"/>
      <c r="AA669" s="140"/>
      <c r="AB669" s="140"/>
      <c r="AC669" s="140"/>
      <c r="AD669" s="140"/>
      <c r="AE669" s="140"/>
      <c r="AF669" s="140"/>
      <c r="AG669" s="140"/>
    </row>
    <row r="670" spans="2:33" x14ac:dyDescent="0.25">
      <c r="B670" s="151" t="s">
        <v>213</v>
      </c>
      <c r="C670" s="129">
        <v>2900000000</v>
      </c>
      <c r="D670" s="129">
        <v>2900000000</v>
      </c>
      <c r="E670" s="129">
        <v>195826666.63</v>
      </c>
      <c r="F670" s="129">
        <v>195826666.63</v>
      </c>
      <c r="G670" s="129">
        <v>195826666.63</v>
      </c>
      <c r="H670" s="129"/>
      <c r="I670" s="129">
        <v>333333333.25999999</v>
      </c>
      <c r="J670" s="129">
        <v>166666666.63</v>
      </c>
      <c r="K670" s="129">
        <v>166666666.63</v>
      </c>
      <c r="L670" s="129">
        <v>716666665</v>
      </c>
      <c r="M670" s="129">
        <v>166666666.63</v>
      </c>
      <c r="N670" s="129">
        <v>166666666.63</v>
      </c>
      <c r="O670" s="129">
        <v>166666666.63</v>
      </c>
      <c r="P670" s="129">
        <v>429166666.63</v>
      </c>
      <c r="Q670" s="129">
        <f t="shared" si="12"/>
        <v>2899979997.9300003</v>
      </c>
      <c r="R670" s="140"/>
      <c r="S670" s="3"/>
      <c r="T670" s="140"/>
      <c r="U670" s="140"/>
      <c r="V670" s="140"/>
      <c r="W670" s="140"/>
      <c r="X670" s="140"/>
      <c r="Y670" s="140"/>
      <c r="Z670" s="140"/>
      <c r="AA670" s="140"/>
      <c r="AB670" s="140"/>
      <c r="AC670" s="140"/>
      <c r="AD670" s="140"/>
      <c r="AE670" s="140"/>
      <c r="AF670" s="140"/>
      <c r="AG670" s="140"/>
    </row>
    <row r="671" spans="2:33" x14ac:dyDescent="0.25">
      <c r="B671" s="151" t="s">
        <v>956</v>
      </c>
      <c r="C671" s="129">
        <v>0</v>
      </c>
      <c r="D671" s="129">
        <v>0</v>
      </c>
      <c r="E671" s="129"/>
      <c r="F671" s="129"/>
      <c r="G671" s="129"/>
      <c r="H671" s="129"/>
      <c r="I671" s="129"/>
      <c r="J671" s="129"/>
      <c r="K671" s="129"/>
      <c r="L671" s="129"/>
      <c r="M671" s="129">
        <v>0</v>
      </c>
      <c r="N671" s="129">
        <v>0</v>
      </c>
      <c r="O671" s="129"/>
      <c r="P671" s="129"/>
      <c r="Q671" s="129">
        <f t="shared" si="12"/>
        <v>0</v>
      </c>
      <c r="R671" s="140"/>
      <c r="S671" s="3"/>
      <c r="T671" s="140"/>
      <c r="U671" s="140"/>
      <c r="V671" s="140"/>
      <c r="W671" s="140"/>
      <c r="X671" s="140"/>
      <c r="Y671" s="140"/>
      <c r="Z671" s="140"/>
      <c r="AA671" s="140"/>
      <c r="AB671" s="140"/>
      <c r="AC671" s="140"/>
      <c r="AD671" s="140"/>
      <c r="AE671" s="140"/>
      <c r="AF671" s="140"/>
      <c r="AG671" s="140"/>
    </row>
    <row r="672" spans="2:33" x14ac:dyDescent="0.25">
      <c r="B672" s="151" t="s">
        <v>214</v>
      </c>
      <c r="C672" s="125">
        <v>3151954592</v>
      </c>
      <c r="D672" s="125">
        <v>2774233878</v>
      </c>
      <c r="E672" s="125">
        <v>0</v>
      </c>
      <c r="F672" s="125"/>
      <c r="G672" s="125"/>
      <c r="H672" s="125">
        <v>0</v>
      </c>
      <c r="I672" s="125">
        <v>2547716004</v>
      </c>
      <c r="J672" s="125">
        <v>209310120</v>
      </c>
      <c r="K672" s="125">
        <v>0</v>
      </c>
      <c r="L672" s="125"/>
      <c r="M672" s="125">
        <v>17207753.100000001</v>
      </c>
      <c r="N672" s="125">
        <v>0</v>
      </c>
      <c r="O672" s="125"/>
      <c r="P672" s="125"/>
      <c r="Q672" s="129">
        <f t="shared" si="12"/>
        <v>2774233877.0999999</v>
      </c>
      <c r="R672" s="140"/>
      <c r="S672" s="3"/>
      <c r="T672" s="140"/>
      <c r="U672" s="140"/>
      <c r="V672" s="140"/>
      <c r="W672" s="140"/>
      <c r="X672" s="140"/>
      <c r="Y672" s="140"/>
      <c r="Z672" s="140"/>
      <c r="AA672" s="140"/>
      <c r="AB672" s="140"/>
      <c r="AC672" s="140"/>
      <c r="AD672" s="140"/>
      <c r="AE672" s="140"/>
      <c r="AF672" s="140"/>
      <c r="AG672" s="140"/>
    </row>
    <row r="673" spans="2:33" x14ac:dyDescent="0.25">
      <c r="B673" s="189" t="s">
        <v>215</v>
      </c>
      <c r="C673" s="134">
        <v>0</v>
      </c>
      <c r="D673" s="134">
        <v>229050531</v>
      </c>
      <c r="E673" s="134">
        <v>229050530.81</v>
      </c>
      <c r="F673" s="134">
        <v>0</v>
      </c>
      <c r="G673" s="134">
        <v>0</v>
      </c>
      <c r="H673" s="134">
        <v>0</v>
      </c>
      <c r="I673" s="134"/>
      <c r="J673" s="134"/>
      <c r="K673" s="134"/>
      <c r="L673" s="134"/>
      <c r="M673" s="134"/>
      <c r="N673" s="134">
        <v>0</v>
      </c>
      <c r="O673" s="134"/>
      <c r="P673" s="125"/>
      <c r="Q673" s="129">
        <f t="shared" si="12"/>
        <v>229050530.81</v>
      </c>
      <c r="R673" s="140"/>
      <c r="S673" s="3"/>
      <c r="T673" s="140"/>
      <c r="U673" s="140"/>
      <c r="V673" s="140"/>
      <c r="W673" s="140"/>
      <c r="X673" s="140"/>
      <c r="Y673" s="140"/>
      <c r="Z673" s="140"/>
      <c r="AA673" s="140"/>
      <c r="AB673" s="140"/>
      <c r="AC673" s="140"/>
      <c r="AD673" s="140"/>
      <c r="AE673" s="140"/>
      <c r="AF673" s="140"/>
      <c r="AG673" s="140"/>
    </row>
    <row r="674" spans="2:33" x14ac:dyDescent="0.25">
      <c r="B674" s="190" t="s">
        <v>216</v>
      </c>
      <c r="C674" s="125">
        <v>0</v>
      </c>
      <c r="D674" s="125">
        <v>229050531</v>
      </c>
      <c r="E674" s="125">
        <v>229050530.81</v>
      </c>
      <c r="F674" s="125">
        <v>0</v>
      </c>
      <c r="G674" s="125">
        <v>0</v>
      </c>
      <c r="H674" s="125">
        <v>0</v>
      </c>
      <c r="I674" s="125"/>
      <c r="J674" s="125"/>
      <c r="K674" s="125"/>
      <c r="L674" s="125"/>
      <c r="M674" s="125"/>
      <c r="N674" s="125">
        <v>0</v>
      </c>
      <c r="O674" s="125"/>
      <c r="P674" s="125"/>
      <c r="Q674" s="129">
        <f t="shared" si="12"/>
        <v>229050530.81</v>
      </c>
      <c r="R674" s="140"/>
      <c r="S674" s="3"/>
      <c r="T674" s="140"/>
      <c r="U674" s="140"/>
      <c r="V674" s="140"/>
      <c r="W674" s="140"/>
      <c r="X674" s="140"/>
      <c r="Y674" s="140"/>
      <c r="Z674" s="140"/>
      <c r="AA674" s="140"/>
      <c r="AB674" s="140"/>
      <c r="AC674" s="140"/>
      <c r="AD674" s="140"/>
      <c r="AE674" s="140"/>
      <c r="AF674" s="140"/>
      <c r="AG674" s="140"/>
    </row>
    <row r="675" spans="2:33" x14ac:dyDescent="0.25">
      <c r="B675" s="23" t="s">
        <v>201</v>
      </c>
      <c r="C675" s="124">
        <v>103232644720</v>
      </c>
      <c r="D675" s="124">
        <v>77430158928</v>
      </c>
      <c r="E675" s="124">
        <v>8016777806.7600002</v>
      </c>
      <c r="F675" s="124">
        <v>13564489483.230001</v>
      </c>
      <c r="G675" s="124">
        <v>4999028338.3500004</v>
      </c>
      <c r="H675" s="124">
        <v>3436135436.2799997</v>
      </c>
      <c r="I675" s="124">
        <v>4151221740.8299999</v>
      </c>
      <c r="J675" s="124">
        <v>1799311177.22</v>
      </c>
      <c r="K675" s="124">
        <v>3240226344.1800003</v>
      </c>
      <c r="L675" s="124">
        <v>3248951208.0599999</v>
      </c>
      <c r="M675" s="124">
        <v>3722529714.73</v>
      </c>
      <c r="N675" s="124">
        <v>4649160455.0299997</v>
      </c>
      <c r="O675" s="124">
        <v>5321868160.8499994</v>
      </c>
      <c r="P675" s="124">
        <v>8987492986.9099998</v>
      </c>
      <c r="Q675" s="124">
        <f t="shared" si="12"/>
        <v>65137192852.430008</v>
      </c>
      <c r="R675" s="140"/>
      <c r="S675" s="3"/>
      <c r="T675" s="140"/>
      <c r="U675" s="140"/>
      <c r="V675" s="140"/>
      <c r="W675" s="140"/>
      <c r="X675" s="140"/>
      <c r="Y675" s="140"/>
      <c r="Z675" s="140"/>
      <c r="AA675" s="140"/>
      <c r="AB675" s="140"/>
      <c r="AC675" s="140"/>
      <c r="AD675" s="140"/>
      <c r="AE675" s="140"/>
      <c r="AF675" s="140"/>
      <c r="AG675" s="140"/>
    </row>
    <row r="676" spans="2:33" x14ac:dyDescent="0.25">
      <c r="B676" s="149" t="s">
        <v>202</v>
      </c>
      <c r="C676" s="128">
        <v>103232644720</v>
      </c>
      <c r="D676" s="128">
        <v>77430158928</v>
      </c>
      <c r="E676" s="128">
        <v>8016777806.7600002</v>
      </c>
      <c r="F676" s="128">
        <v>13564489483.230001</v>
      </c>
      <c r="G676" s="128">
        <v>4999028338.3500004</v>
      </c>
      <c r="H676" s="128">
        <v>3436135436.2799997</v>
      </c>
      <c r="I676" s="128">
        <v>4151221740.8299999</v>
      </c>
      <c r="J676" s="128">
        <v>1799311177.22</v>
      </c>
      <c r="K676" s="128">
        <v>3240226344.1800003</v>
      </c>
      <c r="L676" s="128">
        <v>3248951208.0599999</v>
      </c>
      <c r="M676" s="128">
        <v>3722529714.73</v>
      </c>
      <c r="N676" s="128">
        <v>4649160455.0299997</v>
      </c>
      <c r="O676" s="128">
        <v>5321868160.8499994</v>
      </c>
      <c r="P676" s="128">
        <v>8987492986.9099998</v>
      </c>
      <c r="Q676" s="128">
        <f t="shared" si="12"/>
        <v>65137192852.430008</v>
      </c>
      <c r="R676" s="140"/>
      <c r="S676" s="3"/>
      <c r="T676" s="140"/>
      <c r="U676" s="140"/>
      <c r="V676" s="140"/>
      <c r="W676" s="140"/>
      <c r="X676" s="140"/>
      <c r="Y676" s="140"/>
      <c r="Z676" s="140"/>
      <c r="AA676" s="140"/>
      <c r="AB676" s="140"/>
      <c r="AC676" s="140"/>
      <c r="AD676" s="140"/>
      <c r="AE676" s="140"/>
      <c r="AF676" s="140"/>
      <c r="AG676" s="140"/>
    </row>
    <row r="677" spans="2:33" s="67" customFormat="1" x14ac:dyDescent="0.25">
      <c r="B677" s="150" t="s">
        <v>217</v>
      </c>
      <c r="C677" s="128">
        <v>34868960167</v>
      </c>
      <c r="D677" s="128">
        <v>22767761131</v>
      </c>
      <c r="E677" s="128">
        <v>0</v>
      </c>
      <c r="F677" s="128">
        <v>475898319.65999997</v>
      </c>
      <c r="G677" s="128">
        <v>90064303.919999987</v>
      </c>
      <c r="H677" s="128">
        <v>329683970.98999995</v>
      </c>
      <c r="I677" s="128">
        <v>502409415.63</v>
      </c>
      <c r="J677" s="128">
        <v>19849346.330000002</v>
      </c>
      <c r="K677" s="128">
        <v>14515653.51</v>
      </c>
      <c r="L677" s="128">
        <v>14538629.629999999</v>
      </c>
      <c r="M677" s="128">
        <v>67578364.530000001</v>
      </c>
      <c r="N677" s="128">
        <v>33505910.299999997</v>
      </c>
      <c r="O677" s="128">
        <v>1246664112.29</v>
      </c>
      <c r="P677" s="128">
        <v>7804518260.3400002</v>
      </c>
      <c r="Q677" s="128">
        <f t="shared" si="12"/>
        <v>10599226287.130001</v>
      </c>
      <c r="R677" s="140"/>
      <c r="S677" s="3"/>
      <c r="T677" s="140"/>
      <c r="U677" s="140"/>
      <c r="V677" s="140"/>
      <c r="W677" s="140"/>
      <c r="X677" s="140"/>
      <c r="Y677" s="140"/>
      <c r="Z677" s="140"/>
      <c r="AA677" s="140"/>
      <c r="AB677" s="140"/>
      <c r="AC677" s="140"/>
      <c r="AD677" s="140"/>
      <c r="AE677" s="140"/>
      <c r="AF677" s="140"/>
      <c r="AG677" s="140"/>
    </row>
    <row r="678" spans="2:33" x14ac:dyDescent="0.25">
      <c r="B678" s="151" t="s">
        <v>218</v>
      </c>
      <c r="C678" s="129">
        <v>1345267687</v>
      </c>
      <c r="D678" s="129">
        <v>1345267687</v>
      </c>
      <c r="E678" s="129">
        <v>0</v>
      </c>
      <c r="F678" s="129">
        <v>192104172.13</v>
      </c>
      <c r="G678" s="129">
        <v>86274901.189999998</v>
      </c>
      <c r="H678" s="129">
        <v>38277253.210000001</v>
      </c>
      <c r="I678" s="129">
        <v>74505288.390000001</v>
      </c>
      <c r="J678" s="129">
        <v>24769370.800000001</v>
      </c>
      <c r="K678" s="129">
        <v>14515653.51</v>
      </c>
      <c r="L678" s="129">
        <v>2863039.22</v>
      </c>
      <c r="M678" s="129">
        <v>56877302.770000003</v>
      </c>
      <c r="N678" s="129">
        <v>264300</v>
      </c>
      <c r="O678" s="129">
        <v>411358655.17000002</v>
      </c>
      <c r="P678" s="129">
        <v>153272433.63</v>
      </c>
      <c r="Q678" s="129">
        <f t="shared" si="12"/>
        <v>1055082370.02</v>
      </c>
      <c r="R678" s="140"/>
      <c r="S678" s="3"/>
      <c r="T678" s="140"/>
      <c r="U678" s="140"/>
      <c r="V678" s="140"/>
      <c r="W678" s="140"/>
      <c r="X678" s="140"/>
      <c r="Y678" s="140"/>
      <c r="Z678" s="140"/>
      <c r="AA678" s="140"/>
      <c r="AB678" s="140"/>
      <c r="AC678" s="140"/>
      <c r="AD678" s="140"/>
      <c r="AE678" s="140"/>
      <c r="AF678" s="140"/>
      <c r="AG678" s="140"/>
    </row>
    <row r="679" spans="2:33" x14ac:dyDescent="0.25">
      <c r="B679" s="151" t="s">
        <v>893</v>
      </c>
      <c r="C679" s="125">
        <v>25000000000</v>
      </c>
      <c r="D679" s="125">
        <v>12898800964</v>
      </c>
      <c r="E679" s="125">
        <v>0</v>
      </c>
      <c r="F679" s="125">
        <v>283794147.52999997</v>
      </c>
      <c r="G679" s="125">
        <v>3676821.85</v>
      </c>
      <c r="H679" s="125">
        <v>291406717.77999997</v>
      </c>
      <c r="I679" s="125">
        <v>427904127.24000001</v>
      </c>
      <c r="J679" s="125">
        <v>-4920024.47</v>
      </c>
      <c r="K679" s="125"/>
      <c r="L679" s="125">
        <v>11257977.869999999</v>
      </c>
      <c r="M679" s="130">
        <v>9413969.6400000006</v>
      </c>
      <c r="N679" s="130">
        <v>30124165.879999999</v>
      </c>
      <c r="O679" s="130">
        <v>563260229.04999995</v>
      </c>
      <c r="P679" s="130">
        <v>7296180966.4799995</v>
      </c>
      <c r="Q679" s="130">
        <f t="shared" si="12"/>
        <v>8912099098.8499985</v>
      </c>
      <c r="R679" s="140"/>
      <c r="S679" s="3"/>
      <c r="T679" s="140"/>
      <c r="U679" s="140"/>
      <c r="V679" s="140"/>
      <c r="W679" s="140"/>
      <c r="X679" s="140"/>
      <c r="Y679" s="140"/>
      <c r="Z679" s="140"/>
      <c r="AA679" s="140"/>
      <c r="AB679" s="140"/>
      <c r="AC679" s="140"/>
      <c r="AD679" s="140"/>
      <c r="AE679" s="140"/>
      <c r="AF679" s="140"/>
      <c r="AG679" s="140"/>
    </row>
    <row r="680" spans="2:33" x14ac:dyDescent="0.25">
      <c r="B680" s="151" t="s">
        <v>271</v>
      </c>
      <c r="C680" s="130">
        <v>8523692480</v>
      </c>
      <c r="D680" s="130">
        <v>8523692480</v>
      </c>
      <c r="E680" s="128">
        <v>0</v>
      </c>
      <c r="F680" s="128"/>
      <c r="G680" s="125">
        <v>112580.88</v>
      </c>
      <c r="H680" s="125">
        <v>0</v>
      </c>
      <c r="I680" s="125"/>
      <c r="J680" s="125"/>
      <c r="K680" s="125"/>
      <c r="L680" s="125">
        <v>417612.54</v>
      </c>
      <c r="M680" s="125">
        <v>1287092.1200000001</v>
      </c>
      <c r="N680" s="125">
        <v>3117444.42</v>
      </c>
      <c r="O680" s="125">
        <v>272045228.06999999</v>
      </c>
      <c r="P680" s="125">
        <v>355064860.23000002</v>
      </c>
      <c r="Q680" s="130">
        <f t="shared" si="12"/>
        <v>632044818.25999999</v>
      </c>
      <c r="S680" s="3"/>
      <c r="T680" s="140"/>
      <c r="U680" s="140"/>
      <c r="V680" s="140"/>
      <c r="W680" s="140"/>
      <c r="X680" s="140"/>
      <c r="Y680" s="140"/>
      <c r="Z680" s="140"/>
      <c r="AA680" s="140"/>
      <c r="AB680" s="140"/>
      <c r="AC680" s="140"/>
      <c r="AD680" s="140"/>
      <c r="AE680" s="140"/>
      <c r="AF680" s="140"/>
      <c r="AG680" s="140"/>
    </row>
    <row r="681" spans="2:33" s="67" customFormat="1" x14ac:dyDescent="0.25">
      <c r="B681" s="150" t="s">
        <v>222</v>
      </c>
      <c r="C681" s="128">
        <v>23595687187</v>
      </c>
      <c r="D681" s="128">
        <v>14505849516.6</v>
      </c>
      <c r="E681" s="128">
        <v>5072700000</v>
      </c>
      <c r="F681" s="128">
        <v>8736945578.2000008</v>
      </c>
      <c r="G681" s="128">
        <v>696057938.39999998</v>
      </c>
      <c r="H681" s="128">
        <v>0</v>
      </c>
      <c r="I681" s="128"/>
      <c r="J681" s="128"/>
      <c r="K681" s="128"/>
      <c r="L681" s="128"/>
      <c r="M681" s="128">
        <v>22856.57</v>
      </c>
      <c r="N681" s="128">
        <v>40175</v>
      </c>
      <c r="O681" s="128"/>
      <c r="P681" s="128">
        <v>79811</v>
      </c>
      <c r="Q681" s="128">
        <f t="shared" si="12"/>
        <v>14505846359.17</v>
      </c>
      <c r="R681" s="118"/>
      <c r="S681" s="3"/>
      <c r="T681" s="140"/>
      <c r="U681" s="140"/>
      <c r="V681" s="140"/>
      <c r="W681" s="140"/>
      <c r="X681" s="140"/>
      <c r="Y681" s="140"/>
      <c r="Z681" s="140"/>
      <c r="AA681" s="140"/>
      <c r="AB681" s="140"/>
      <c r="AC681" s="140"/>
      <c r="AD681" s="140"/>
      <c r="AE681" s="140"/>
      <c r="AF681" s="140"/>
      <c r="AG681" s="140"/>
    </row>
    <row r="682" spans="2:33" ht="15" customHeight="1" x14ac:dyDescent="0.25">
      <c r="B682" s="151" t="s">
        <v>223</v>
      </c>
      <c r="C682" s="129">
        <v>11278200000</v>
      </c>
      <c r="D682" s="129">
        <v>11278346000</v>
      </c>
      <c r="E682" s="130">
        <v>5072700000</v>
      </c>
      <c r="F682" s="130">
        <v>6205500000</v>
      </c>
      <c r="G682" s="129">
        <v>0</v>
      </c>
      <c r="H682" s="129"/>
      <c r="I682" s="129"/>
      <c r="J682" s="129"/>
      <c r="K682" s="129"/>
      <c r="L682" s="129"/>
      <c r="M682" s="129">
        <v>22856.57</v>
      </c>
      <c r="N682" s="129">
        <v>40175</v>
      </c>
      <c r="O682" s="129"/>
      <c r="P682" s="129">
        <v>79811</v>
      </c>
      <c r="Q682" s="129">
        <f t="shared" si="12"/>
        <v>11278342842.57</v>
      </c>
      <c r="R682" s="141"/>
      <c r="S682" s="3"/>
      <c r="T682" s="118"/>
      <c r="U682" s="118"/>
      <c r="V682" s="118"/>
      <c r="W682" s="118"/>
      <c r="X682" s="118"/>
      <c r="Y682" s="118"/>
      <c r="Z682" s="118"/>
      <c r="AA682" s="118"/>
      <c r="AB682" s="118"/>
      <c r="AC682" s="118"/>
    </row>
    <row r="683" spans="2:33" ht="15" customHeight="1" x14ac:dyDescent="0.25">
      <c r="B683" s="151" t="s">
        <v>224</v>
      </c>
      <c r="C683" s="129">
        <v>12317487187</v>
      </c>
      <c r="D683" s="129">
        <v>3227503516.6000004</v>
      </c>
      <c r="E683" s="129">
        <v>0</v>
      </c>
      <c r="F683" s="129">
        <v>2531445578.1999998</v>
      </c>
      <c r="G683" s="129">
        <v>696057938.39999998</v>
      </c>
      <c r="H683" s="129">
        <v>0</v>
      </c>
      <c r="I683" s="129"/>
      <c r="J683" s="129"/>
      <c r="K683" s="129"/>
      <c r="L683" s="129"/>
      <c r="M683" s="129">
        <v>0</v>
      </c>
      <c r="N683" s="129"/>
      <c r="O683" s="129"/>
      <c r="P683" s="129"/>
      <c r="Q683" s="129">
        <f t="shared" si="12"/>
        <v>3227503516.5999999</v>
      </c>
      <c r="R683" s="118"/>
      <c r="S683" s="3"/>
      <c r="T683" s="118"/>
      <c r="U683" s="118"/>
      <c r="V683" s="118"/>
      <c r="W683" s="118"/>
      <c r="X683" s="118"/>
      <c r="Y683" s="118"/>
      <c r="Z683" s="118"/>
      <c r="AA683" s="118"/>
      <c r="AB683" s="118"/>
      <c r="AC683" s="118"/>
    </row>
    <row r="684" spans="2:33" s="67" customFormat="1" x14ac:dyDescent="0.25">
      <c r="B684" s="150" t="s">
        <v>225</v>
      </c>
      <c r="C684" s="128">
        <v>44767997366</v>
      </c>
      <c r="D684" s="128">
        <v>40156548280.400002</v>
      </c>
      <c r="E684" s="128">
        <v>2944077806.7599998</v>
      </c>
      <c r="F684" s="128">
        <v>4351645585.3699999</v>
      </c>
      <c r="G684" s="128">
        <v>4212906096.0300002</v>
      </c>
      <c r="H684" s="128">
        <v>3106451465.29</v>
      </c>
      <c r="I684" s="128">
        <v>3648812325.1999998</v>
      </c>
      <c r="J684" s="128">
        <v>1779461830.8899999</v>
      </c>
      <c r="K684" s="128">
        <v>3225710690.6700001</v>
      </c>
      <c r="L684" s="128">
        <v>3234412578.4300003</v>
      </c>
      <c r="M684" s="128">
        <v>3654928493.6300001</v>
      </c>
      <c r="N684" s="128">
        <v>4615614369.7299995</v>
      </c>
      <c r="O684" s="128">
        <v>4075204048.5599995</v>
      </c>
      <c r="P684" s="128">
        <v>1182894915.5699999</v>
      </c>
      <c r="Q684" s="128">
        <f t="shared" si="12"/>
        <v>40032120206.129997</v>
      </c>
      <c r="R684" s="118"/>
      <c r="S684" s="3"/>
      <c r="T684" s="141"/>
      <c r="U684" s="141"/>
      <c r="V684" s="141"/>
      <c r="W684" s="141"/>
      <c r="X684" s="141"/>
      <c r="Y684" s="141"/>
      <c r="Z684" s="141"/>
      <c r="AA684" s="141"/>
      <c r="AB684" s="141"/>
      <c r="AC684" s="141"/>
    </row>
    <row r="685" spans="2:33" x14ac:dyDescent="0.25">
      <c r="B685" s="151" t="s">
        <v>226</v>
      </c>
      <c r="C685" s="129">
        <v>14034459450</v>
      </c>
      <c r="D685" s="129">
        <v>13233874234</v>
      </c>
      <c r="E685" s="130">
        <v>447697701.13999999</v>
      </c>
      <c r="F685" s="130">
        <v>1991470098.29</v>
      </c>
      <c r="G685" s="130">
        <v>1220417288.6900001</v>
      </c>
      <c r="H685" s="130">
        <v>1054276277</v>
      </c>
      <c r="I685" s="130">
        <v>1305784222.0799999</v>
      </c>
      <c r="J685" s="130">
        <v>1049076526.35</v>
      </c>
      <c r="K685" s="130">
        <v>1048485056.66</v>
      </c>
      <c r="L685" s="130">
        <v>1036984315.99</v>
      </c>
      <c r="M685" s="130">
        <v>1030617237.02</v>
      </c>
      <c r="N685" s="130">
        <v>1037882206.7299999</v>
      </c>
      <c r="O685" s="130">
        <v>1292157563.6499999</v>
      </c>
      <c r="P685" s="130">
        <v>613693390.5</v>
      </c>
      <c r="Q685" s="130">
        <f t="shared" si="12"/>
        <v>13128541884.1</v>
      </c>
      <c r="R685" s="118"/>
      <c r="S685" s="3"/>
      <c r="T685" s="118"/>
      <c r="U685" s="118"/>
      <c r="V685" s="118"/>
      <c r="W685" s="118"/>
      <c r="X685" s="118"/>
      <c r="Y685" s="118"/>
      <c r="Z685" s="118"/>
      <c r="AA685" s="118"/>
      <c r="AB685" s="118"/>
      <c r="AC685" s="118"/>
    </row>
    <row r="686" spans="2:33" x14ac:dyDescent="0.25">
      <c r="B686" s="151" t="s">
        <v>227</v>
      </c>
      <c r="C686" s="129">
        <v>30733537916</v>
      </c>
      <c r="D686" s="129">
        <v>26922674046.400002</v>
      </c>
      <c r="E686" s="129">
        <v>2496380105.6199999</v>
      </c>
      <c r="F686" s="129">
        <v>2360175487.0799999</v>
      </c>
      <c r="G686" s="129">
        <v>2992488807.3400002</v>
      </c>
      <c r="H686" s="129">
        <v>2052175188.29</v>
      </c>
      <c r="I686" s="129">
        <v>2343028103.1199999</v>
      </c>
      <c r="J686" s="129">
        <v>730385304.53999996</v>
      </c>
      <c r="K686" s="129">
        <v>2177225634.0100002</v>
      </c>
      <c r="L686" s="129">
        <v>2197428262.4400001</v>
      </c>
      <c r="M686" s="129">
        <v>2624311256.6100001</v>
      </c>
      <c r="N686" s="129">
        <v>3577732163</v>
      </c>
      <c r="O686" s="129">
        <v>2783046484.9099998</v>
      </c>
      <c r="P686" s="129">
        <v>569201525.06999993</v>
      </c>
      <c r="Q686" s="129">
        <f t="shared" si="12"/>
        <v>26903578322.030003</v>
      </c>
      <c r="R686" s="118"/>
      <c r="S686" s="3"/>
      <c r="T686" s="118"/>
      <c r="U686" s="118"/>
      <c r="V686" s="118"/>
      <c r="W686" s="118"/>
      <c r="X686" s="118"/>
      <c r="Y686" s="118"/>
      <c r="Z686" s="118"/>
      <c r="AA686" s="118"/>
      <c r="AB686" s="118"/>
      <c r="AC686" s="118"/>
    </row>
    <row r="687" spans="2:33" x14ac:dyDescent="0.25">
      <c r="B687" s="23" t="s">
        <v>898</v>
      </c>
      <c r="C687" s="124">
        <v>0</v>
      </c>
      <c r="D687" s="124">
        <v>802238735</v>
      </c>
      <c r="E687" s="124"/>
      <c r="F687" s="124">
        <v>802238732.89999998</v>
      </c>
      <c r="G687" s="124">
        <v>0</v>
      </c>
      <c r="H687" s="124">
        <v>0</v>
      </c>
      <c r="I687" s="124">
        <v>0</v>
      </c>
      <c r="J687" s="124"/>
      <c r="K687" s="124"/>
      <c r="L687" s="124"/>
      <c r="M687" s="124"/>
      <c r="N687" s="124">
        <v>0</v>
      </c>
      <c r="O687" s="124"/>
      <c r="P687" s="124"/>
      <c r="Q687" s="124">
        <f t="shared" si="12"/>
        <v>802238732.89999998</v>
      </c>
      <c r="R687" s="118"/>
      <c r="S687" s="3"/>
      <c r="T687" s="118"/>
      <c r="U687" s="118"/>
      <c r="V687" s="118"/>
      <c r="W687" s="118"/>
      <c r="X687" s="118"/>
      <c r="Y687" s="118"/>
      <c r="Z687" s="118"/>
      <c r="AA687" s="118"/>
      <c r="AB687" s="118"/>
      <c r="AC687" s="118"/>
    </row>
    <row r="688" spans="2:33" x14ac:dyDescent="0.25">
      <c r="B688" s="149" t="s">
        <v>902</v>
      </c>
      <c r="C688" s="129">
        <v>0</v>
      </c>
      <c r="D688" s="129">
        <v>802238735</v>
      </c>
      <c r="E688" s="129"/>
      <c r="F688" s="129">
        <v>802238732.89999998</v>
      </c>
      <c r="G688" s="129">
        <v>0</v>
      </c>
      <c r="H688" s="129">
        <v>0</v>
      </c>
      <c r="I688" s="129">
        <v>0</v>
      </c>
      <c r="J688" s="129"/>
      <c r="K688" s="129"/>
      <c r="L688" s="129"/>
      <c r="M688" s="129"/>
      <c r="N688" s="129">
        <v>0</v>
      </c>
      <c r="O688" s="129"/>
      <c r="P688" s="129"/>
      <c r="Q688" s="129">
        <f t="shared" si="12"/>
        <v>802238732.89999998</v>
      </c>
      <c r="R688" s="118"/>
      <c r="S688" s="3"/>
      <c r="T688" s="118"/>
      <c r="U688" s="118"/>
      <c r="V688" s="118"/>
      <c r="W688" s="118"/>
      <c r="X688" s="118"/>
      <c r="Y688" s="118"/>
      <c r="Z688" s="118"/>
      <c r="AA688" s="118"/>
      <c r="AB688" s="118"/>
      <c r="AC688" s="118"/>
    </row>
    <row r="689" spans="2:29" x14ac:dyDescent="0.25">
      <c r="B689" s="150" t="s">
        <v>903</v>
      </c>
      <c r="C689" s="129">
        <v>0</v>
      </c>
      <c r="D689" s="129">
        <v>802238735</v>
      </c>
      <c r="E689" s="129"/>
      <c r="F689" s="129">
        <v>802238732.89999998</v>
      </c>
      <c r="G689" s="129">
        <v>0</v>
      </c>
      <c r="H689" s="129">
        <v>0</v>
      </c>
      <c r="I689" s="129">
        <v>0</v>
      </c>
      <c r="J689" s="129"/>
      <c r="K689" s="129"/>
      <c r="L689" s="129"/>
      <c r="M689" s="129"/>
      <c r="N689" s="129">
        <v>0</v>
      </c>
      <c r="O689" s="129"/>
      <c r="P689" s="129"/>
      <c r="Q689" s="129">
        <f t="shared" si="12"/>
        <v>802238732.89999998</v>
      </c>
      <c r="R689" s="118"/>
      <c r="S689" s="3"/>
      <c r="T689" s="118"/>
      <c r="U689" s="118"/>
      <c r="V689" s="118"/>
      <c r="W689" s="118"/>
      <c r="X689" s="118"/>
      <c r="Y689" s="118"/>
      <c r="Z689" s="118"/>
      <c r="AA689" s="118"/>
      <c r="AB689" s="118"/>
      <c r="AC689" s="118"/>
    </row>
    <row r="690" spans="2:29" x14ac:dyDescent="0.25">
      <c r="B690" s="151" t="s">
        <v>904</v>
      </c>
      <c r="C690" s="129">
        <v>0</v>
      </c>
      <c r="D690" s="129">
        <v>93574716</v>
      </c>
      <c r="E690" s="129"/>
      <c r="F690" s="129">
        <v>93574715.640000001</v>
      </c>
      <c r="G690" s="129">
        <v>0</v>
      </c>
      <c r="H690" s="129">
        <v>0</v>
      </c>
      <c r="I690" s="129">
        <v>0</v>
      </c>
      <c r="J690" s="129"/>
      <c r="K690" s="129"/>
      <c r="L690" s="129"/>
      <c r="M690" s="129"/>
      <c r="N690" s="129">
        <v>0</v>
      </c>
      <c r="O690" s="129"/>
      <c r="P690" s="129"/>
      <c r="Q690" s="129">
        <f t="shared" si="12"/>
        <v>93574715.640000001</v>
      </c>
      <c r="R690" s="118"/>
      <c r="S690" s="3"/>
      <c r="T690" s="118"/>
      <c r="U690" s="118"/>
      <c r="V690" s="118"/>
      <c r="W690" s="118"/>
      <c r="X690" s="118"/>
      <c r="Y690" s="118"/>
      <c r="Z690" s="118"/>
      <c r="AA690" s="118"/>
      <c r="AB690" s="118"/>
      <c r="AC690" s="118"/>
    </row>
    <row r="691" spans="2:29" x14ac:dyDescent="0.25">
      <c r="B691" s="151" t="s">
        <v>957</v>
      </c>
      <c r="C691" s="129">
        <v>0</v>
      </c>
      <c r="D691" s="129">
        <v>708664019</v>
      </c>
      <c r="E691" s="129"/>
      <c r="F691" s="129">
        <v>708664017.25999999</v>
      </c>
      <c r="G691" s="129">
        <v>0</v>
      </c>
      <c r="H691" s="129">
        <v>0</v>
      </c>
      <c r="I691" s="129"/>
      <c r="J691" s="129"/>
      <c r="K691" s="129"/>
      <c r="L691" s="129"/>
      <c r="M691" s="129"/>
      <c r="N691" s="129">
        <v>0</v>
      </c>
      <c r="O691" s="129"/>
      <c r="P691" s="129"/>
      <c r="Q691" s="129">
        <f t="shared" si="12"/>
        <v>708664017.25999999</v>
      </c>
      <c r="R691" s="118"/>
      <c r="S691" s="3"/>
      <c r="T691" s="118"/>
      <c r="U691" s="118"/>
      <c r="V691" s="118"/>
      <c r="W691" s="118"/>
      <c r="X691" s="118"/>
      <c r="Y691" s="118"/>
      <c r="Z691" s="118"/>
      <c r="AA691" s="118"/>
      <c r="AB691" s="118"/>
      <c r="AC691" s="118"/>
    </row>
    <row r="692" spans="2:29" x14ac:dyDescent="0.25">
      <c r="B692" s="23" t="s">
        <v>905</v>
      </c>
      <c r="C692" s="124">
        <v>0</v>
      </c>
      <c r="D692" s="124">
        <v>5073047159</v>
      </c>
      <c r="E692" s="124"/>
      <c r="F692" s="124">
        <v>5073047157.5599995</v>
      </c>
      <c r="G692" s="124">
        <v>0</v>
      </c>
      <c r="H692" s="124">
        <v>0</v>
      </c>
      <c r="I692" s="124">
        <v>0</v>
      </c>
      <c r="J692" s="124"/>
      <c r="K692" s="124">
        <v>0</v>
      </c>
      <c r="L692" s="124"/>
      <c r="M692" s="124"/>
      <c r="N692" s="124">
        <v>0</v>
      </c>
      <c r="O692" s="124"/>
      <c r="P692" s="124"/>
      <c r="Q692" s="124">
        <f t="shared" si="12"/>
        <v>5073047157.5599995</v>
      </c>
      <c r="R692" s="118"/>
      <c r="S692" s="3"/>
      <c r="T692" s="118"/>
      <c r="U692" s="118"/>
      <c r="V692" s="118"/>
      <c r="W692" s="118"/>
      <c r="X692" s="118"/>
      <c r="Y692" s="118"/>
      <c r="Z692" s="118"/>
      <c r="AA692" s="118"/>
      <c r="AB692" s="118"/>
      <c r="AC692" s="118"/>
    </row>
    <row r="693" spans="2:29" x14ac:dyDescent="0.25">
      <c r="B693" s="149" t="s">
        <v>906</v>
      </c>
      <c r="C693" s="129">
        <v>0</v>
      </c>
      <c r="D693" s="129">
        <v>5073047159</v>
      </c>
      <c r="E693" s="129"/>
      <c r="F693" s="129">
        <v>5073047157.5599995</v>
      </c>
      <c r="G693" s="129">
        <v>0</v>
      </c>
      <c r="H693" s="129">
        <v>0</v>
      </c>
      <c r="I693" s="129">
        <v>0</v>
      </c>
      <c r="J693" s="129"/>
      <c r="K693" s="129">
        <v>0</v>
      </c>
      <c r="L693" s="129"/>
      <c r="M693" s="129"/>
      <c r="N693" s="129">
        <v>0</v>
      </c>
      <c r="O693" s="129"/>
      <c r="P693" s="129"/>
      <c r="Q693" s="129">
        <f t="shared" si="12"/>
        <v>5073047157.5599995</v>
      </c>
      <c r="R693" s="118"/>
      <c r="S693" s="3"/>
      <c r="T693" s="118"/>
      <c r="U693" s="118"/>
      <c r="V693" s="118"/>
      <c r="W693" s="118"/>
      <c r="X693" s="118"/>
      <c r="Y693" s="118"/>
      <c r="Z693" s="118"/>
      <c r="AA693" s="118"/>
      <c r="AB693" s="118"/>
      <c r="AC693" s="118"/>
    </row>
    <row r="694" spans="2:29" x14ac:dyDescent="0.25">
      <c r="B694" s="150" t="s">
        <v>907</v>
      </c>
      <c r="C694" s="128">
        <v>0</v>
      </c>
      <c r="D694" s="128">
        <v>5073047159</v>
      </c>
      <c r="E694" s="128"/>
      <c r="F694" s="128">
        <v>5073047157.5599995</v>
      </c>
      <c r="G694" s="128">
        <v>0</v>
      </c>
      <c r="H694" s="128">
        <v>0</v>
      </c>
      <c r="I694" s="128">
        <v>0</v>
      </c>
      <c r="J694" s="128"/>
      <c r="K694" s="128">
        <v>0</v>
      </c>
      <c r="L694" s="128"/>
      <c r="M694" s="128"/>
      <c r="N694" s="128">
        <v>0</v>
      </c>
      <c r="O694" s="128"/>
      <c r="P694" s="128"/>
      <c r="Q694" s="128">
        <f t="shared" si="12"/>
        <v>5073047157.5599995</v>
      </c>
      <c r="R694" s="118"/>
      <c r="S694" s="3"/>
      <c r="T694" s="118"/>
      <c r="U694" s="118"/>
      <c r="V694" s="118"/>
      <c r="W694" s="118"/>
      <c r="X694" s="118"/>
      <c r="Y694" s="118"/>
      <c r="Z694" s="118"/>
      <c r="AA694" s="118"/>
      <c r="AB694" s="118"/>
      <c r="AC694" s="118"/>
    </row>
    <row r="695" spans="2:29" x14ac:dyDescent="0.25">
      <c r="B695" s="151" t="s">
        <v>908</v>
      </c>
      <c r="C695" s="128">
        <v>0</v>
      </c>
      <c r="D695" s="128">
        <v>1996058065</v>
      </c>
      <c r="E695" s="128"/>
      <c r="F695" s="130">
        <v>1996058064.02</v>
      </c>
      <c r="G695" s="130">
        <v>0</v>
      </c>
      <c r="H695" s="130">
        <v>0</v>
      </c>
      <c r="I695" s="130">
        <v>0</v>
      </c>
      <c r="J695" s="130"/>
      <c r="K695" s="130"/>
      <c r="L695" s="130"/>
      <c r="M695" s="130"/>
      <c r="N695" s="130">
        <v>0</v>
      </c>
      <c r="O695" s="130"/>
      <c r="P695" s="130"/>
      <c r="Q695" s="130">
        <f t="shared" si="12"/>
        <v>1996058064.02</v>
      </c>
      <c r="R695" s="118"/>
      <c r="S695" s="3"/>
      <c r="T695" s="118"/>
      <c r="U695" s="118"/>
      <c r="V695" s="118"/>
      <c r="W695" s="118"/>
      <c r="X695" s="118"/>
      <c r="Y695" s="118"/>
      <c r="Z695" s="118"/>
      <c r="AA695" s="118"/>
      <c r="AB695" s="118"/>
      <c r="AC695" s="118"/>
    </row>
    <row r="696" spans="2:29" x14ac:dyDescent="0.25">
      <c r="B696" s="151" t="s">
        <v>958</v>
      </c>
      <c r="C696" s="129">
        <v>0</v>
      </c>
      <c r="D696" s="129">
        <v>3076989094</v>
      </c>
      <c r="E696" s="129"/>
      <c r="F696" s="129">
        <v>3076989093.54</v>
      </c>
      <c r="G696" s="129">
        <v>0</v>
      </c>
      <c r="H696" s="129">
        <v>0</v>
      </c>
      <c r="I696" s="129">
        <v>0</v>
      </c>
      <c r="J696" s="129"/>
      <c r="K696" s="129">
        <v>0</v>
      </c>
      <c r="L696" s="129"/>
      <c r="M696" s="129"/>
      <c r="N696" s="129">
        <v>0</v>
      </c>
      <c r="O696" s="129"/>
      <c r="P696" s="129"/>
      <c r="Q696" s="129">
        <f t="shared" si="12"/>
        <v>3076989093.54</v>
      </c>
      <c r="R696" s="118"/>
      <c r="S696" s="3"/>
      <c r="T696" s="118"/>
      <c r="U696" s="118"/>
      <c r="V696" s="118"/>
      <c r="W696" s="118"/>
      <c r="X696" s="118"/>
      <c r="Y696" s="118"/>
      <c r="Z696" s="118"/>
      <c r="AA696" s="118"/>
      <c r="AB696" s="118"/>
      <c r="AC696" s="118"/>
    </row>
    <row r="697" spans="2:29" x14ac:dyDescent="0.25">
      <c r="B697" s="155" t="s">
        <v>77</v>
      </c>
      <c r="C697" s="132">
        <f>C667+C675+C687+C692</f>
        <v>109284599312</v>
      </c>
      <c r="D697" s="132">
        <f>D667+D675+D687+D692</f>
        <v>89208729231</v>
      </c>
      <c r="E697" s="126">
        <f>E667+E675+E692+E687</f>
        <v>8441655004.1999998</v>
      </c>
      <c r="F697" s="126">
        <f t="shared" ref="F697:L697" si="13">F667+F675+F692+F687</f>
        <v>19635602040.32</v>
      </c>
      <c r="G697" s="126">
        <f t="shared" si="13"/>
        <v>5194855004.9800005</v>
      </c>
      <c r="H697" s="126">
        <f t="shared" si="13"/>
        <v>3436135436.2799997</v>
      </c>
      <c r="I697" s="126">
        <f t="shared" si="13"/>
        <v>7032271078.0900002</v>
      </c>
      <c r="J697" s="126">
        <f t="shared" si="13"/>
        <v>2175287963.8499999</v>
      </c>
      <c r="K697" s="126">
        <f t="shared" si="13"/>
        <v>3406893010.8100004</v>
      </c>
      <c r="L697" s="126">
        <f t="shared" si="13"/>
        <v>3965617873.0599999</v>
      </c>
      <c r="M697" s="126">
        <f>M667+M675</f>
        <v>3906404134.46</v>
      </c>
      <c r="N697" s="126">
        <f>N667+N675</f>
        <v>4815827121.6599998</v>
      </c>
      <c r="O697" s="126">
        <f>O667+O675</f>
        <v>5488534827.4799995</v>
      </c>
      <c r="P697" s="126">
        <f>P667+P675</f>
        <v>9416659653.539999</v>
      </c>
      <c r="Q697" s="126">
        <f>E697+F697+G697+H697+I697+J697+K697+L697+M697+O697+N697+P697</f>
        <v>76915743148.72998</v>
      </c>
      <c r="R697" s="118"/>
      <c r="S697" s="3"/>
      <c r="W697" s="118"/>
      <c r="X697" s="118"/>
      <c r="Y697" s="118"/>
      <c r="Z697" s="118"/>
      <c r="AA697" s="118"/>
      <c r="AB697" s="118"/>
      <c r="AC697" s="118"/>
    </row>
    <row r="698" spans="2:29" x14ac:dyDescent="0.25">
      <c r="B698" s="24"/>
      <c r="C698" s="133"/>
      <c r="D698" s="133"/>
      <c r="E698" s="154"/>
      <c r="F698" s="154"/>
      <c r="G698" s="154"/>
      <c r="H698" s="154"/>
      <c r="I698" s="154"/>
      <c r="J698" s="154"/>
      <c r="K698" s="154"/>
      <c r="L698" s="154"/>
      <c r="M698" s="154"/>
      <c r="N698" s="154"/>
      <c r="O698" s="154"/>
      <c r="P698" s="154"/>
      <c r="Q698" s="154"/>
      <c r="R698" s="118"/>
      <c r="S698" s="3"/>
      <c r="T698" s="118"/>
      <c r="U698" s="118"/>
      <c r="V698" s="118"/>
      <c r="W698" s="118"/>
      <c r="X698" s="118"/>
      <c r="Y698" s="118"/>
      <c r="Z698" s="118"/>
      <c r="AA698" s="118"/>
      <c r="AB698" s="118"/>
      <c r="AC698" s="118"/>
    </row>
    <row r="699" spans="2:29" x14ac:dyDescent="0.25">
      <c r="B699" s="155" t="s">
        <v>78</v>
      </c>
      <c r="C699" s="132">
        <f t="shared" ref="C699:P699" si="14">C664+C697</f>
        <v>1155565310650</v>
      </c>
      <c r="D699" s="132">
        <f t="shared" si="14"/>
        <v>1275724263347.45</v>
      </c>
      <c r="E699" s="126">
        <f t="shared" si="14"/>
        <v>87179371647.860001</v>
      </c>
      <c r="F699" s="126">
        <f t="shared" si="14"/>
        <v>94014274754.589996</v>
      </c>
      <c r="G699" s="126">
        <f t="shared" si="14"/>
        <v>83894149777.939987</v>
      </c>
      <c r="H699" s="126">
        <f t="shared" si="14"/>
        <v>72436971835.699997</v>
      </c>
      <c r="I699" s="126">
        <f t="shared" si="14"/>
        <v>84898945211.159973</v>
      </c>
      <c r="J699" s="126">
        <f t="shared" si="14"/>
        <v>113841782363.83</v>
      </c>
      <c r="K699" s="126">
        <f t="shared" si="14"/>
        <v>89396954004.529999</v>
      </c>
      <c r="L699" s="126">
        <f t="shared" si="14"/>
        <v>86138925331.12999</v>
      </c>
      <c r="M699" s="126">
        <f t="shared" si="14"/>
        <v>75462453407.320007</v>
      </c>
      <c r="N699" s="126">
        <f t="shared" si="14"/>
        <v>91017304228.390015</v>
      </c>
      <c r="O699" s="126">
        <f t="shared" si="14"/>
        <v>192003887613.10001</v>
      </c>
      <c r="P699" s="126">
        <f t="shared" si="14"/>
        <v>180367432662.05002</v>
      </c>
      <c r="Q699" s="126">
        <f>E699+F699+G699+H699+I699+J699+K699+L699+M699+O699+N699+P699</f>
        <v>1250652452837.6001</v>
      </c>
      <c r="R699" s="118"/>
      <c r="S699" s="3"/>
      <c r="T699" s="118"/>
      <c r="U699" s="118"/>
      <c r="V699" s="118"/>
      <c r="W699" s="118"/>
      <c r="X699" s="118"/>
      <c r="Y699" s="118"/>
      <c r="Z699" s="118"/>
      <c r="AA699" s="118"/>
      <c r="AB699" s="118"/>
    </row>
    <row r="700" spans="2:29" x14ac:dyDescent="0.25">
      <c r="B700" s="10" t="s">
        <v>909</v>
      </c>
      <c r="C700" s="20"/>
      <c r="D700" s="20"/>
      <c r="E700" s="18"/>
      <c r="F700" s="18"/>
      <c r="G700" s="18"/>
      <c r="H700" s="18"/>
      <c r="I700" s="18"/>
      <c r="J700" s="18"/>
      <c r="K700" s="18"/>
      <c r="L700" s="18"/>
      <c r="M700" s="18"/>
      <c r="N700" s="18"/>
      <c r="O700" s="18"/>
      <c r="P700" s="18"/>
      <c r="Q700" s="18"/>
      <c r="S700" s="3"/>
      <c r="T700" s="118"/>
      <c r="U700" s="118"/>
      <c r="V700" s="118"/>
      <c r="AB700" s="118"/>
    </row>
    <row r="701" spans="2:29" x14ac:dyDescent="0.25">
      <c r="B701" s="10" t="s">
        <v>959</v>
      </c>
      <c r="E701" s="117"/>
      <c r="F701" s="117"/>
      <c r="G701" s="117"/>
      <c r="H701" s="117"/>
      <c r="I701" s="117"/>
      <c r="J701" s="117"/>
      <c r="K701" s="117"/>
      <c r="L701" s="117"/>
      <c r="M701" s="117"/>
      <c r="N701" s="117"/>
      <c r="O701" s="117"/>
      <c r="P701" s="117"/>
      <c r="Q701" s="117"/>
      <c r="AB701" s="118"/>
    </row>
    <row r="702" spans="2:29" x14ac:dyDescent="0.25">
      <c r="B702" s="10" t="s">
        <v>238</v>
      </c>
      <c r="E702" s="117"/>
      <c r="F702" s="117"/>
      <c r="G702" s="117"/>
      <c r="H702" s="117"/>
      <c r="I702" s="117"/>
      <c r="J702" s="117"/>
      <c r="K702" s="117"/>
      <c r="L702" s="117"/>
      <c r="M702" s="117"/>
      <c r="N702" s="117"/>
      <c r="O702" s="117"/>
      <c r="P702" s="117"/>
      <c r="Q702" s="117"/>
    </row>
    <row r="703" spans="2:29" x14ac:dyDescent="0.25">
      <c r="B703" s="10"/>
      <c r="E703" s="117"/>
      <c r="F703" s="117"/>
      <c r="G703" s="117"/>
      <c r="H703" s="117"/>
      <c r="I703" s="117"/>
      <c r="J703" s="117"/>
      <c r="K703" s="117"/>
      <c r="L703" s="117"/>
      <c r="M703" s="117"/>
      <c r="N703" s="117"/>
      <c r="O703" s="117"/>
      <c r="P703" s="117"/>
      <c r="Q703" s="117"/>
    </row>
    <row r="704" spans="2:29" x14ac:dyDescent="0.25">
      <c r="E704" s="118"/>
      <c r="F704" s="118"/>
      <c r="G704" s="118"/>
      <c r="H704" s="118"/>
      <c r="I704" s="118"/>
      <c r="J704" s="118"/>
      <c r="K704" s="118"/>
      <c r="L704" s="118"/>
      <c r="M704" s="118"/>
      <c r="N704" s="118"/>
      <c r="O704" s="118"/>
      <c r="P704" s="118"/>
    </row>
    <row r="705" spans="5:17" x14ac:dyDescent="0.25">
      <c r="E705" s="117"/>
      <c r="F705" s="117"/>
      <c r="G705" s="117"/>
      <c r="H705" s="117"/>
      <c r="I705" s="117"/>
      <c r="J705" s="117"/>
      <c r="K705" s="117"/>
      <c r="L705" s="117"/>
      <c r="M705" s="117"/>
      <c r="N705" s="117"/>
      <c r="O705" s="117"/>
      <c r="P705" s="117"/>
      <c r="Q705" s="117"/>
    </row>
    <row r="706" spans="5:17" x14ac:dyDescent="0.25">
      <c r="E706" s="117"/>
      <c r="F706" s="117"/>
      <c r="G706" s="117"/>
      <c r="H706" s="117"/>
      <c r="I706" s="117"/>
      <c r="J706" s="117"/>
      <c r="K706" s="117"/>
      <c r="L706" s="117"/>
      <c r="M706" s="117"/>
      <c r="N706" s="117"/>
      <c r="O706" s="117"/>
      <c r="P706" s="117"/>
      <c r="Q706" s="117"/>
    </row>
    <row r="707" spans="5:17" x14ac:dyDescent="0.25">
      <c r="E707" s="117"/>
      <c r="F707" s="117"/>
      <c r="G707" s="117"/>
      <c r="H707" s="117"/>
      <c r="I707" s="117"/>
      <c r="J707" s="117"/>
      <c r="K707" s="117"/>
      <c r="L707" s="117"/>
      <c r="M707" s="117"/>
      <c r="N707" s="117"/>
      <c r="O707" s="117"/>
      <c r="P707" s="117"/>
      <c r="Q707" s="117"/>
    </row>
    <row r="708" spans="5:17" x14ac:dyDescent="0.25">
      <c r="E708" s="117"/>
      <c r="F708" s="117"/>
      <c r="G708" s="117"/>
      <c r="H708" s="117"/>
      <c r="I708" s="117"/>
      <c r="J708" s="117"/>
      <c r="K708" s="117"/>
      <c r="L708" s="117"/>
      <c r="M708" s="117"/>
      <c r="N708" s="117"/>
      <c r="O708" s="117"/>
      <c r="P708" s="117"/>
      <c r="Q708" s="117"/>
    </row>
    <row r="709" spans="5:17" x14ac:dyDescent="0.25">
      <c r="E709" s="117"/>
      <c r="F709" s="117"/>
      <c r="G709" s="117"/>
      <c r="H709" s="117"/>
      <c r="I709" s="117"/>
      <c r="J709" s="117"/>
      <c r="K709" s="117"/>
      <c r="L709" s="117"/>
      <c r="M709" s="117"/>
      <c r="N709" s="117"/>
      <c r="O709" s="117"/>
      <c r="P709" s="117"/>
      <c r="Q709" s="117"/>
    </row>
    <row r="710" spans="5:17" x14ac:dyDescent="0.25">
      <c r="E710" s="117"/>
      <c r="F710" s="117"/>
      <c r="G710" s="117"/>
      <c r="H710" s="117"/>
      <c r="I710" s="117"/>
      <c r="J710" s="117"/>
      <c r="K710" s="117"/>
      <c r="L710" s="117"/>
      <c r="M710" s="117"/>
      <c r="N710" s="117"/>
      <c r="O710" s="117"/>
      <c r="P710" s="117"/>
      <c r="Q710" s="117"/>
    </row>
    <row r="711" spans="5:17" x14ac:dyDescent="0.25">
      <c r="E711" s="117"/>
      <c r="F711" s="117"/>
      <c r="G711" s="117"/>
      <c r="H711" s="117"/>
      <c r="I711" s="117"/>
      <c r="J711" s="117"/>
      <c r="K711" s="117"/>
      <c r="L711" s="117"/>
      <c r="M711" s="117"/>
      <c r="N711" s="117"/>
      <c r="O711" s="117"/>
      <c r="P711" s="117"/>
      <c r="Q711" s="117"/>
    </row>
    <row r="712" spans="5:17" x14ac:dyDescent="0.25">
      <c r="E712" s="117"/>
      <c r="F712" s="117"/>
      <c r="G712" s="117"/>
      <c r="H712" s="117"/>
      <c r="I712" s="117"/>
      <c r="J712" s="117"/>
      <c r="K712" s="117"/>
      <c r="L712" s="117"/>
      <c r="M712" s="117"/>
      <c r="N712" s="117"/>
      <c r="O712" s="117"/>
      <c r="P712" s="117"/>
      <c r="Q712" s="117"/>
    </row>
    <row r="713" spans="5:17" x14ac:dyDescent="0.25">
      <c r="E713" s="117"/>
      <c r="F713" s="117"/>
      <c r="G713" s="117"/>
      <c r="H713" s="117"/>
      <c r="I713" s="117"/>
      <c r="J713" s="117"/>
      <c r="K713" s="117"/>
      <c r="L713" s="117"/>
      <c r="M713" s="117"/>
      <c r="N713" s="117"/>
      <c r="O713" s="117"/>
      <c r="P713" s="117"/>
      <c r="Q713" s="117"/>
    </row>
    <row r="714" spans="5:17" x14ac:dyDescent="0.25">
      <c r="E714" s="117"/>
      <c r="F714" s="117"/>
      <c r="G714" s="117"/>
      <c r="H714" s="117"/>
      <c r="I714" s="117"/>
      <c r="J714" s="117"/>
      <c r="K714" s="117"/>
      <c r="L714" s="117"/>
      <c r="M714" s="117"/>
      <c r="N714" s="117"/>
      <c r="O714" s="117"/>
      <c r="P714" s="117"/>
      <c r="Q714" s="117"/>
    </row>
    <row r="715" spans="5:17" x14ac:dyDescent="0.25">
      <c r="E715" s="117"/>
      <c r="F715" s="117"/>
      <c r="G715" s="117"/>
      <c r="H715" s="117"/>
      <c r="I715" s="117"/>
      <c r="J715" s="117"/>
      <c r="K715" s="117"/>
      <c r="L715" s="117"/>
      <c r="M715" s="117"/>
      <c r="N715" s="117"/>
      <c r="O715" s="117"/>
      <c r="P715" s="117"/>
      <c r="Q715" s="117"/>
    </row>
    <row r="716" spans="5:17" x14ac:dyDescent="0.25">
      <c r="E716" s="117"/>
      <c r="F716" s="117"/>
      <c r="G716" s="117"/>
      <c r="H716" s="117"/>
      <c r="I716" s="117"/>
      <c r="J716" s="117"/>
      <c r="K716" s="117"/>
      <c r="L716" s="117"/>
      <c r="M716" s="117"/>
      <c r="N716" s="117"/>
      <c r="O716" s="117"/>
      <c r="P716" s="117"/>
      <c r="Q716" s="117"/>
    </row>
    <row r="717" spans="5:17" x14ac:dyDescent="0.25">
      <c r="E717" s="117"/>
      <c r="F717" s="117"/>
      <c r="G717" s="117"/>
      <c r="H717" s="117"/>
      <c r="I717" s="117"/>
      <c r="J717" s="117"/>
      <c r="K717" s="117"/>
      <c r="L717" s="117"/>
      <c r="M717" s="117"/>
      <c r="N717" s="117"/>
      <c r="O717" s="117"/>
      <c r="P717" s="117"/>
      <c r="Q717" s="117"/>
    </row>
    <row r="718" spans="5:17" x14ac:dyDescent="0.25">
      <c r="E718" s="117"/>
      <c r="F718" s="117"/>
      <c r="G718" s="117"/>
      <c r="H718" s="117"/>
      <c r="I718" s="117"/>
      <c r="J718" s="117"/>
      <c r="K718" s="117"/>
      <c r="L718" s="117"/>
      <c r="M718" s="117"/>
      <c r="N718" s="117"/>
      <c r="O718" s="117"/>
      <c r="P718" s="117"/>
      <c r="Q718" s="117"/>
    </row>
    <row r="719" spans="5:17" x14ac:dyDescent="0.25">
      <c r="E719" s="117"/>
      <c r="F719" s="117"/>
      <c r="G719" s="117"/>
      <c r="H719" s="117"/>
      <c r="I719" s="117"/>
      <c r="J719" s="117"/>
      <c r="K719" s="117"/>
      <c r="L719" s="117"/>
      <c r="M719" s="117"/>
      <c r="N719" s="117"/>
      <c r="O719" s="117"/>
      <c r="P719" s="117"/>
      <c r="Q719" s="117"/>
    </row>
    <row r="720" spans="5:17" x14ac:dyDescent="0.25">
      <c r="E720" s="117"/>
      <c r="F720" s="117"/>
      <c r="G720" s="117"/>
      <c r="H720" s="117"/>
      <c r="I720" s="117"/>
      <c r="J720" s="117"/>
      <c r="K720" s="117"/>
      <c r="L720" s="117"/>
      <c r="M720" s="117"/>
      <c r="N720" s="117"/>
      <c r="O720" s="117"/>
      <c r="P720" s="117"/>
      <c r="Q720" s="117"/>
    </row>
    <row r="721" spans="5:5" x14ac:dyDescent="0.25">
      <c r="E721" s="117"/>
    </row>
    <row r="722" spans="5:5" x14ac:dyDescent="0.25">
      <c r="E722"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Q73"/>
  <sheetViews>
    <sheetView showGridLines="0" topLeftCell="A25" zoomScale="89" zoomScaleNormal="89" workbookViewId="0">
      <selection activeCell="C9" sqref="C9"/>
    </sheetView>
  </sheetViews>
  <sheetFormatPr defaultColWidth="11.42578125" defaultRowHeight="15" x14ac:dyDescent="0.25"/>
  <cols>
    <col min="1" max="1" width="5.7109375" customWidth="1"/>
    <col min="2" max="2" width="48.28515625" customWidth="1"/>
    <col min="3" max="3" width="15.42578125" customWidth="1"/>
    <col min="4" max="4" width="17.42578125" customWidth="1"/>
  </cols>
  <sheetData>
    <row r="2" spans="2:17" ht="28.5" x14ac:dyDescent="0.25">
      <c r="B2" s="362" t="s">
        <v>0</v>
      </c>
      <c r="C2" s="362"/>
      <c r="D2" s="362"/>
      <c r="E2" s="362"/>
      <c r="F2" s="362"/>
      <c r="G2" s="362"/>
      <c r="H2" s="362"/>
      <c r="I2" s="362"/>
      <c r="J2" s="362"/>
      <c r="K2" s="362"/>
      <c r="L2" s="362"/>
      <c r="M2" s="362"/>
      <c r="N2" s="362"/>
      <c r="O2" s="362"/>
      <c r="P2" s="362"/>
      <c r="Q2" s="362"/>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86</v>
      </c>
      <c r="C6" s="44"/>
      <c r="D6" s="44"/>
      <c r="E6" s="33"/>
      <c r="F6" s="33"/>
      <c r="G6" s="33"/>
      <c r="H6" s="33"/>
      <c r="I6" s="33"/>
      <c r="J6" s="33"/>
      <c r="K6" s="33"/>
      <c r="L6" s="33"/>
      <c r="M6" s="33"/>
      <c r="N6" s="33"/>
      <c r="O6" s="33"/>
      <c r="P6" s="33"/>
      <c r="Q6" s="46" t="s">
        <v>5</v>
      </c>
    </row>
    <row r="7" spans="2:17" ht="23.25" customHeight="1" x14ac:dyDescent="0.25">
      <c r="B7" s="352" t="s">
        <v>6</v>
      </c>
      <c r="C7" s="360" t="s">
        <v>7</v>
      </c>
      <c r="D7" s="360" t="s">
        <v>8</v>
      </c>
      <c r="E7" s="359" t="s">
        <v>9</v>
      </c>
      <c r="F7" s="359"/>
      <c r="G7" s="359"/>
      <c r="H7" s="359"/>
      <c r="I7" s="359"/>
      <c r="J7" s="359"/>
      <c r="K7" s="359"/>
      <c r="L7" s="359"/>
      <c r="M7" s="359"/>
      <c r="N7" s="359"/>
      <c r="O7" s="359"/>
      <c r="P7" s="359"/>
      <c r="Q7" s="359"/>
    </row>
    <row r="8" spans="2:17" ht="21.7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198">
        <v>37031758696</v>
      </c>
      <c r="D9" s="198">
        <v>39132478520.579994</v>
      </c>
      <c r="E9" s="199">
        <v>2486698603.6700001</v>
      </c>
      <c r="F9" s="199">
        <v>2756520619.8000007</v>
      </c>
      <c r="G9" s="199">
        <v>2748065604.3200016</v>
      </c>
      <c r="H9" s="199">
        <v>2767076566.7000003</v>
      </c>
      <c r="I9" s="199">
        <v>2752573374.4100008</v>
      </c>
      <c r="J9" s="199">
        <v>2756502686.4200015</v>
      </c>
      <c r="K9" s="199">
        <v>3141657256.4199996</v>
      </c>
      <c r="L9" s="199">
        <v>3015273785.1600008</v>
      </c>
      <c r="M9" s="199">
        <v>3125194261.6700015</v>
      </c>
      <c r="N9" s="199">
        <v>2975174445.4899998</v>
      </c>
      <c r="O9" s="199">
        <v>3132109588.9099989</v>
      </c>
      <c r="P9" s="199">
        <v>6242351852.4599981</v>
      </c>
      <c r="Q9" s="199">
        <v>37899198645.429993</v>
      </c>
    </row>
    <row r="10" spans="2:17" x14ac:dyDescent="0.25">
      <c r="B10" s="39" t="s">
        <v>24</v>
      </c>
      <c r="C10" s="200">
        <v>28095097873</v>
      </c>
      <c r="D10" s="200">
        <v>29389501436.100002</v>
      </c>
      <c r="E10" s="201">
        <v>2203339626.4999995</v>
      </c>
      <c r="F10" s="201">
        <v>2309332633.2900009</v>
      </c>
      <c r="G10" s="201">
        <v>2260648561.440001</v>
      </c>
      <c r="H10" s="201">
        <v>2305137955.5400004</v>
      </c>
      <c r="I10" s="201">
        <v>2309566167.210001</v>
      </c>
      <c r="J10" s="201">
        <v>2309906889.1800008</v>
      </c>
      <c r="K10" s="201">
        <v>2592106924.5499997</v>
      </c>
      <c r="L10" s="201">
        <v>2591602699.4500008</v>
      </c>
      <c r="M10" s="201">
        <v>2607038574.3300018</v>
      </c>
      <c r="N10" s="201">
        <v>2561047079.6199994</v>
      </c>
      <c r="O10" s="201">
        <v>2610348517.3199987</v>
      </c>
      <c r="P10" s="201">
        <v>2609737596.059999</v>
      </c>
      <c r="Q10" s="201">
        <v>29269813224.489994</v>
      </c>
    </row>
    <row r="11" spans="2:17" x14ac:dyDescent="0.25">
      <c r="B11" s="39" t="s">
        <v>25</v>
      </c>
      <c r="C11" s="200">
        <v>1770704895</v>
      </c>
      <c r="D11" s="200">
        <v>1600818906.9099994</v>
      </c>
      <c r="E11" s="201">
        <v>52622349.009999998</v>
      </c>
      <c r="F11" s="201">
        <v>58406493.82</v>
      </c>
      <c r="G11" s="201">
        <v>87728861.560000017</v>
      </c>
      <c r="H11" s="201">
        <v>63774182.599999987</v>
      </c>
      <c r="I11" s="201">
        <v>85143819.010000005</v>
      </c>
      <c r="J11" s="201">
        <v>74619242.519999996</v>
      </c>
      <c r="K11" s="201">
        <v>84030519.919999987</v>
      </c>
      <c r="L11" s="201">
        <v>126465873.30999999</v>
      </c>
      <c r="M11" s="201">
        <v>104771029.75000003</v>
      </c>
      <c r="N11" s="201">
        <v>77623444.750000015</v>
      </c>
      <c r="O11" s="201">
        <v>119173609.59000002</v>
      </c>
      <c r="P11" s="201">
        <v>246739249.52000001</v>
      </c>
      <c r="Q11" s="201">
        <v>1181098675.3600001</v>
      </c>
    </row>
    <row r="12" spans="2:17" x14ac:dyDescent="0.25">
      <c r="B12" s="39" t="s">
        <v>26</v>
      </c>
      <c r="C12" s="200">
        <v>1624046134</v>
      </c>
      <c r="D12" s="200">
        <v>1999319241.27</v>
      </c>
      <c r="E12" s="201">
        <v>127025796.14</v>
      </c>
      <c r="F12" s="201">
        <v>159973032.10999998</v>
      </c>
      <c r="G12" s="201">
        <v>143956307.83000004</v>
      </c>
      <c r="H12" s="201">
        <v>146453970.53000003</v>
      </c>
      <c r="I12" s="201">
        <v>163806939.09999999</v>
      </c>
      <c r="J12" s="201">
        <v>156117980.72999996</v>
      </c>
      <c r="K12" s="201">
        <v>156145889.73999998</v>
      </c>
      <c r="L12" s="201">
        <v>158937730.05000004</v>
      </c>
      <c r="M12" s="201">
        <v>166216672.10999998</v>
      </c>
      <c r="N12" s="201">
        <v>147801047.27000004</v>
      </c>
      <c r="O12" s="201">
        <v>181299459.91000009</v>
      </c>
      <c r="P12" s="201">
        <v>236465963.10999998</v>
      </c>
      <c r="Q12" s="201">
        <v>1944200788.6300001</v>
      </c>
    </row>
    <row r="13" spans="2:17" x14ac:dyDescent="0.25">
      <c r="B13" s="39" t="s">
        <v>27</v>
      </c>
      <c r="C13" s="200">
        <v>233359528</v>
      </c>
      <c r="D13" s="200">
        <v>100739267.23</v>
      </c>
      <c r="E13" s="201">
        <v>5862832.3499999996</v>
      </c>
      <c r="F13" s="201">
        <v>5329957.3900000006</v>
      </c>
      <c r="G13" s="201">
        <v>6308575.46</v>
      </c>
      <c r="H13" s="201">
        <v>5753240.419999999</v>
      </c>
      <c r="I13" s="201">
        <v>5819509.3799999999</v>
      </c>
      <c r="J13" s="201">
        <v>5853213.8699999992</v>
      </c>
      <c r="K13" s="201">
        <v>10269341.699999999</v>
      </c>
      <c r="L13" s="201">
        <v>6534015.6500000004</v>
      </c>
      <c r="M13" s="201">
        <v>6585139.5900000008</v>
      </c>
      <c r="N13" s="201">
        <v>6581364.9700000007</v>
      </c>
      <c r="O13" s="201">
        <v>14194118.76</v>
      </c>
      <c r="P13" s="201">
        <v>20390606.040000003</v>
      </c>
      <c r="Q13" s="201">
        <v>99481915.580000013</v>
      </c>
    </row>
    <row r="14" spans="2:17" x14ac:dyDescent="0.25">
      <c r="B14" s="39" t="s">
        <v>28</v>
      </c>
      <c r="C14" s="200">
        <v>583181907</v>
      </c>
      <c r="D14" s="200">
        <v>691086621.62</v>
      </c>
      <c r="E14" s="201">
        <v>7335954.3499999996</v>
      </c>
      <c r="F14" s="201">
        <v>22837136.019999996</v>
      </c>
      <c r="G14" s="201">
        <v>9880219.3499999996</v>
      </c>
      <c r="H14" s="201">
        <v>15212714.890000002</v>
      </c>
      <c r="I14" s="201">
        <v>13433749.609999998</v>
      </c>
      <c r="J14" s="201">
        <v>20817790.119999994</v>
      </c>
      <c r="K14" s="201">
        <v>19485995.559999995</v>
      </c>
      <c r="L14" s="201">
        <v>16233068.259999996</v>
      </c>
      <c r="M14" s="201">
        <v>26289324.989999987</v>
      </c>
      <c r="N14" s="201">
        <v>20928142.690000001</v>
      </c>
      <c r="O14" s="201">
        <v>24497970.620000005</v>
      </c>
      <c r="P14" s="201">
        <v>261445514.41000006</v>
      </c>
      <c r="Q14" s="201">
        <v>458397580.87000006</v>
      </c>
    </row>
    <row r="15" spans="2:17" x14ac:dyDescent="0.25">
      <c r="B15" s="39" t="s">
        <v>29</v>
      </c>
      <c r="C15" s="200">
        <v>326193217</v>
      </c>
      <c r="D15" s="200">
        <v>385482811.00999999</v>
      </c>
      <c r="E15" s="201">
        <v>23717145.050000001</v>
      </c>
      <c r="F15" s="201">
        <v>24035246.120000005</v>
      </c>
      <c r="G15" s="201">
        <v>21937611.420000002</v>
      </c>
      <c r="H15" s="201">
        <v>49666968.449999988</v>
      </c>
      <c r="I15" s="201">
        <v>31815946.27</v>
      </c>
      <c r="J15" s="201">
        <v>31604740.29000001</v>
      </c>
      <c r="K15" s="201">
        <v>30574768.68</v>
      </c>
      <c r="L15" s="201">
        <v>31206960.829999998</v>
      </c>
      <c r="M15" s="201">
        <v>33270989.59</v>
      </c>
      <c r="N15" s="201">
        <v>11058682.540000001</v>
      </c>
      <c r="O15" s="201">
        <v>57935779.349999994</v>
      </c>
      <c r="P15" s="201">
        <v>35310770.849999994</v>
      </c>
      <c r="Q15" s="201">
        <v>382135609.44000006</v>
      </c>
    </row>
    <row r="16" spans="2:17" x14ac:dyDescent="0.25">
      <c r="B16" s="39" t="s">
        <v>30</v>
      </c>
      <c r="C16" s="200">
        <v>1822611098</v>
      </c>
      <c r="D16" s="200">
        <v>3074556824.02</v>
      </c>
      <c r="E16" s="201">
        <v>38658905.710000001</v>
      </c>
      <c r="F16" s="201">
        <v>30107484.800000001</v>
      </c>
      <c r="G16" s="201">
        <v>32409266.009999998</v>
      </c>
      <c r="H16" s="201">
        <v>48213423.100000016</v>
      </c>
      <c r="I16" s="201">
        <v>22681590.630000003</v>
      </c>
      <c r="J16" s="201">
        <v>25112458.249999996</v>
      </c>
      <c r="K16" s="201">
        <v>50558903.010000005</v>
      </c>
      <c r="L16" s="201">
        <v>25149593.079999994</v>
      </c>
      <c r="M16" s="201">
        <v>44025075.020000026</v>
      </c>
      <c r="N16" s="201">
        <v>56098063.81000001</v>
      </c>
      <c r="O16" s="201">
        <v>26355678.389999997</v>
      </c>
      <c r="P16" s="201">
        <v>2511870810.4599991</v>
      </c>
      <c r="Q16" s="201">
        <v>2911241252.269999</v>
      </c>
    </row>
    <row r="17" spans="2:17" x14ac:dyDescent="0.25">
      <c r="B17" s="39" t="s">
        <v>31</v>
      </c>
      <c r="C17" s="200">
        <v>2576564044</v>
      </c>
      <c r="D17" s="200">
        <v>1890973412.4199994</v>
      </c>
      <c r="E17" s="201">
        <v>28135994.559999999</v>
      </c>
      <c r="F17" s="201">
        <v>146498636.25</v>
      </c>
      <c r="G17" s="201">
        <v>185196201.25000006</v>
      </c>
      <c r="H17" s="201">
        <v>132864111.17</v>
      </c>
      <c r="I17" s="201">
        <v>120305653.2</v>
      </c>
      <c r="J17" s="201">
        <v>132470371.45999996</v>
      </c>
      <c r="K17" s="201">
        <v>198484913.25999993</v>
      </c>
      <c r="L17" s="201">
        <v>59143844.530000016</v>
      </c>
      <c r="M17" s="201">
        <v>136997456.28999999</v>
      </c>
      <c r="N17" s="201">
        <v>94036619.840000033</v>
      </c>
      <c r="O17" s="201">
        <v>98304454.970000058</v>
      </c>
      <c r="P17" s="201">
        <v>320391342.01000005</v>
      </c>
      <c r="Q17" s="201">
        <v>1652829598.7900002</v>
      </c>
    </row>
    <row r="18" spans="2:17" x14ac:dyDescent="0.25">
      <c r="B18" s="41" t="s">
        <v>32</v>
      </c>
      <c r="C18" s="198">
        <v>9245634392</v>
      </c>
      <c r="D18" s="198">
        <v>10210599961.459999</v>
      </c>
      <c r="E18" s="199">
        <v>225546075.25</v>
      </c>
      <c r="F18" s="199">
        <v>507077695.92000002</v>
      </c>
      <c r="G18" s="199">
        <v>557024841.63000011</v>
      </c>
      <c r="H18" s="199">
        <v>504331373.70999998</v>
      </c>
      <c r="I18" s="199">
        <v>577709830.12000012</v>
      </c>
      <c r="J18" s="199">
        <v>651589621.7700001</v>
      </c>
      <c r="K18" s="199">
        <v>510512046.48000008</v>
      </c>
      <c r="L18" s="199">
        <v>561642231.50999999</v>
      </c>
      <c r="M18" s="199">
        <v>692660758.94999993</v>
      </c>
      <c r="N18" s="199">
        <v>543064883.63</v>
      </c>
      <c r="O18" s="199">
        <v>762425455.43000007</v>
      </c>
      <c r="P18" s="199">
        <v>1920711003.6600001</v>
      </c>
      <c r="Q18" s="199">
        <v>8014295818.0599995</v>
      </c>
    </row>
    <row r="19" spans="2:17" x14ac:dyDescent="0.25">
      <c r="B19" s="39" t="s">
        <v>33</v>
      </c>
      <c r="C19" s="200">
        <v>632068731</v>
      </c>
      <c r="D19" s="200">
        <v>799365752.53999996</v>
      </c>
      <c r="E19" s="201">
        <v>23317648.220000003</v>
      </c>
      <c r="F19" s="201">
        <v>62507692.180000007</v>
      </c>
      <c r="G19" s="201">
        <v>64140015.849999987</v>
      </c>
      <c r="H19" s="201">
        <v>58842520.820000008</v>
      </c>
      <c r="I19" s="201">
        <v>59769796.919999994</v>
      </c>
      <c r="J19" s="201">
        <v>60468668.37000002</v>
      </c>
      <c r="K19" s="201">
        <v>58087200.800000012</v>
      </c>
      <c r="L19" s="201">
        <v>62147561.269999973</v>
      </c>
      <c r="M19" s="201">
        <v>69089972.620000005</v>
      </c>
      <c r="N19" s="201">
        <v>65484872.249999993</v>
      </c>
      <c r="O19" s="201">
        <v>66011119.18999999</v>
      </c>
      <c r="P19" s="201">
        <v>98059279.830000043</v>
      </c>
      <c r="Q19" s="201">
        <v>747926348.31999993</v>
      </c>
    </row>
    <row r="20" spans="2:17" x14ac:dyDescent="0.25">
      <c r="B20" s="39" t="s">
        <v>34</v>
      </c>
      <c r="C20" s="200">
        <v>650982746</v>
      </c>
      <c r="D20" s="200">
        <v>819630285.0999999</v>
      </c>
      <c r="E20" s="201">
        <v>25783862.220000003</v>
      </c>
      <c r="F20" s="201">
        <v>51253993.070000023</v>
      </c>
      <c r="G20" s="201">
        <v>73323882.190000013</v>
      </c>
      <c r="H20" s="201">
        <v>53201813.600000009</v>
      </c>
      <c r="I20" s="201">
        <v>52814512.390000015</v>
      </c>
      <c r="J20" s="201">
        <v>71304464.090000004</v>
      </c>
      <c r="K20" s="201">
        <v>46377271.979999997</v>
      </c>
      <c r="L20" s="201">
        <v>53764179.270000003</v>
      </c>
      <c r="M20" s="201">
        <v>45883926.390000008</v>
      </c>
      <c r="N20" s="201">
        <v>47957352.780000001</v>
      </c>
      <c r="O20" s="201">
        <v>75733179.330000028</v>
      </c>
      <c r="P20" s="201">
        <v>137306255.77000001</v>
      </c>
      <c r="Q20" s="201">
        <v>734704693.08000028</v>
      </c>
    </row>
    <row r="21" spans="2:17" x14ac:dyDescent="0.25">
      <c r="B21" s="39" t="s">
        <v>35</v>
      </c>
      <c r="C21" s="200">
        <v>1809384597</v>
      </c>
      <c r="D21" s="200">
        <v>2038393461.4000001</v>
      </c>
      <c r="E21" s="201">
        <v>66413594.799999997</v>
      </c>
      <c r="F21" s="201">
        <v>135477291.81</v>
      </c>
      <c r="G21" s="201">
        <v>94371379.429999992</v>
      </c>
      <c r="H21" s="201">
        <v>102075636.71999998</v>
      </c>
      <c r="I21" s="201">
        <v>181196622.35000008</v>
      </c>
      <c r="J21" s="201">
        <v>96654382.150000036</v>
      </c>
      <c r="K21" s="201">
        <v>99988493.200000018</v>
      </c>
      <c r="L21" s="201">
        <v>113967782.91999999</v>
      </c>
      <c r="M21" s="201">
        <v>127149786.25999999</v>
      </c>
      <c r="N21" s="201">
        <v>158835025.95999998</v>
      </c>
      <c r="O21" s="201">
        <v>154715240.49000004</v>
      </c>
      <c r="P21" s="201">
        <v>293175687.34999996</v>
      </c>
      <c r="Q21" s="201">
        <v>1624020923.4400001</v>
      </c>
    </row>
    <row r="22" spans="2:17" x14ac:dyDescent="0.25">
      <c r="B22" s="39" t="s">
        <v>36</v>
      </c>
      <c r="C22" s="200">
        <v>666649901</v>
      </c>
      <c r="D22" s="200">
        <v>670299666.68000007</v>
      </c>
      <c r="E22" s="201">
        <v>19057545.039999999</v>
      </c>
      <c r="F22" s="201">
        <v>41482166.370000012</v>
      </c>
      <c r="G22" s="201">
        <v>31083046.820000008</v>
      </c>
      <c r="H22" s="201">
        <v>40412825.539999992</v>
      </c>
      <c r="I22" s="201">
        <v>46181763.530000001</v>
      </c>
      <c r="J22" s="201">
        <v>56645982.350000001</v>
      </c>
      <c r="K22" s="201">
        <v>39717668.690000013</v>
      </c>
      <c r="L22" s="201">
        <v>38041449.840000004</v>
      </c>
      <c r="M22" s="201">
        <v>60568610.300000019</v>
      </c>
      <c r="N22" s="201">
        <v>40562508.380000003</v>
      </c>
      <c r="O22" s="201">
        <v>44970672.789999992</v>
      </c>
      <c r="P22" s="201">
        <v>126365558.58000004</v>
      </c>
      <c r="Q22" s="201">
        <v>585089798.23000002</v>
      </c>
    </row>
    <row r="23" spans="2:17" x14ac:dyDescent="0.25">
      <c r="B23" s="39" t="s">
        <v>37</v>
      </c>
      <c r="C23" s="200">
        <v>327495492</v>
      </c>
      <c r="D23" s="200">
        <v>312750921.38</v>
      </c>
      <c r="E23" s="201">
        <v>6100464.8399999999</v>
      </c>
      <c r="F23" s="201">
        <v>15440689.810000001</v>
      </c>
      <c r="G23" s="201">
        <v>10522179.360000001</v>
      </c>
      <c r="H23" s="201">
        <v>11554643.34</v>
      </c>
      <c r="I23" s="201">
        <v>21846027.749999996</v>
      </c>
      <c r="J23" s="201">
        <v>22509525.09</v>
      </c>
      <c r="K23" s="201">
        <v>16916553.899999999</v>
      </c>
      <c r="L23" s="201">
        <v>19378805.77</v>
      </c>
      <c r="M23" s="201">
        <v>52675881.880000003</v>
      </c>
      <c r="N23" s="201">
        <v>28284857.600000001</v>
      </c>
      <c r="O23" s="201">
        <v>25625915.600000001</v>
      </c>
      <c r="P23" s="201">
        <v>57440000.469999991</v>
      </c>
      <c r="Q23" s="201">
        <v>288295545.40999997</v>
      </c>
    </row>
    <row r="24" spans="2:17" x14ac:dyDescent="0.25">
      <c r="B24" s="39" t="s">
        <v>38</v>
      </c>
      <c r="C24" s="200">
        <v>666652972</v>
      </c>
      <c r="D24" s="200">
        <v>733888737.00999963</v>
      </c>
      <c r="E24" s="201">
        <v>29013982.459999997</v>
      </c>
      <c r="F24" s="201">
        <v>33722285.419999994</v>
      </c>
      <c r="G24" s="201">
        <v>41497805.449999996</v>
      </c>
      <c r="H24" s="201">
        <v>80015694.129999995</v>
      </c>
      <c r="I24" s="201">
        <v>45069524.129999988</v>
      </c>
      <c r="J24" s="201">
        <v>53309364.439999998</v>
      </c>
      <c r="K24" s="201">
        <v>50073479.400000006</v>
      </c>
      <c r="L24" s="201">
        <v>53673322.700000003</v>
      </c>
      <c r="M24" s="201">
        <v>64617424.68</v>
      </c>
      <c r="N24" s="201">
        <v>29818895.630000003</v>
      </c>
      <c r="O24" s="201">
        <v>88831712.089999974</v>
      </c>
      <c r="P24" s="201">
        <v>94423177.270000026</v>
      </c>
      <c r="Q24" s="201">
        <v>664066667.79999983</v>
      </c>
    </row>
    <row r="25" spans="2:17" x14ac:dyDescent="0.25">
      <c r="B25" s="39" t="s">
        <v>39</v>
      </c>
      <c r="C25" s="200">
        <v>615549183</v>
      </c>
      <c r="D25" s="200">
        <v>961412766.80000007</v>
      </c>
      <c r="E25" s="201">
        <v>38247836.750000007</v>
      </c>
      <c r="F25" s="201">
        <v>67348189.390000001</v>
      </c>
      <c r="G25" s="201">
        <v>74875259.560000002</v>
      </c>
      <c r="H25" s="201">
        <v>60997839.069999985</v>
      </c>
      <c r="I25" s="201">
        <v>60497541.039999977</v>
      </c>
      <c r="J25" s="201">
        <v>82929101.519999996</v>
      </c>
      <c r="K25" s="201">
        <v>69575302.460000038</v>
      </c>
      <c r="L25" s="201">
        <v>66875780.260000013</v>
      </c>
      <c r="M25" s="201">
        <v>88156278.409999982</v>
      </c>
      <c r="N25" s="201">
        <v>53319266.240000002</v>
      </c>
      <c r="O25" s="201">
        <v>73164099.539999992</v>
      </c>
      <c r="P25" s="201">
        <v>162809095.63</v>
      </c>
      <c r="Q25" s="201">
        <v>898795589.87000024</v>
      </c>
    </row>
    <row r="26" spans="2:17" x14ac:dyDescent="0.25">
      <c r="B26" s="39" t="s">
        <v>40</v>
      </c>
      <c r="C26" s="200">
        <v>511157147</v>
      </c>
      <c r="D26" s="200">
        <v>645664923.98000002</v>
      </c>
      <c r="E26" s="201">
        <v>11534518.27</v>
      </c>
      <c r="F26" s="201">
        <v>19149933.09</v>
      </c>
      <c r="G26" s="201">
        <v>42443136.039999999</v>
      </c>
      <c r="H26" s="201">
        <v>22105908.919999998</v>
      </c>
      <c r="I26" s="201">
        <v>37988488.949999988</v>
      </c>
      <c r="J26" s="201">
        <v>62801861.409999996</v>
      </c>
      <c r="K26" s="201">
        <v>23766897.379999995</v>
      </c>
      <c r="L26" s="201">
        <v>34074704.460000001</v>
      </c>
      <c r="M26" s="201">
        <v>53326155.639999993</v>
      </c>
      <c r="N26" s="201">
        <v>33368487.289999992</v>
      </c>
      <c r="O26" s="201">
        <v>53743006.259999998</v>
      </c>
      <c r="P26" s="201">
        <v>161601715.94000006</v>
      </c>
      <c r="Q26" s="201">
        <v>555904813.64999998</v>
      </c>
    </row>
    <row r="27" spans="2:17" x14ac:dyDescent="0.25">
      <c r="B27" s="39" t="s">
        <v>41</v>
      </c>
      <c r="C27" s="200">
        <v>3365693623</v>
      </c>
      <c r="D27" s="200">
        <v>3229193446.5700006</v>
      </c>
      <c r="E27" s="201">
        <v>6076622.6499999994</v>
      </c>
      <c r="F27" s="201">
        <v>80695454.780000001</v>
      </c>
      <c r="G27" s="201">
        <v>124768136.93000004</v>
      </c>
      <c r="H27" s="201">
        <v>75124491.570000008</v>
      </c>
      <c r="I27" s="201">
        <v>72345553.059999987</v>
      </c>
      <c r="J27" s="201">
        <v>144966272.34999999</v>
      </c>
      <c r="K27" s="201">
        <v>106009178.67</v>
      </c>
      <c r="L27" s="201">
        <v>119718645.02000001</v>
      </c>
      <c r="M27" s="201">
        <v>131192722.77</v>
      </c>
      <c r="N27" s="201">
        <v>85433617.499999985</v>
      </c>
      <c r="O27" s="201">
        <v>179630510.13999996</v>
      </c>
      <c r="P27" s="201">
        <v>789530232.82000005</v>
      </c>
      <c r="Q27" s="201">
        <v>1915491438.2600002</v>
      </c>
    </row>
    <row r="28" spans="2:17" x14ac:dyDescent="0.25">
      <c r="B28" s="41" t="s">
        <v>42</v>
      </c>
      <c r="C28" s="198">
        <v>11585909784</v>
      </c>
      <c r="D28" s="198">
        <v>13396432460.270002</v>
      </c>
      <c r="E28" s="199">
        <v>192729158.08999997</v>
      </c>
      <c r="F28" s="199">
        <v>785813036.81999981</v>
      </c>
      <c r="G28" s="199">
        <v>991179865.75000012</v>
      </c>
      <c r="H28" s="199">
        <v>918702064.88000011</v>
      </c>
      <c r="I28" s="199">
        <v>761968959.12999976</v>
      </c>
      <c r="J28" s="199">
        <v>910660904.24999988</v>
      </c>
      <c r="K28" s="199">
        <v>798939711.01999986</v>
      </c>
      <c r="L28" s="199">
        <v>1125682390.8400002</v>
      </c>
      <c r="M28" s="199">
        <v>1219730240.52</v>
      </c>
      <c r="N28" s="199">
        <v>551714779.53999996</v>
      </c>
      <c r="O28" s="199">
        <v>1412350004.6500001</v>
      </c>
      <c r="P28" s="199">
        <v>2774640819.46</v>
      </c>
      <c r="Q28" s="199">
        <v>12444111934.950001</v>
      </c>
    </row>
    <row r="29" spans="2:17" x14ac:dyDescent="0.25">
      <c r="B29" s="39" t="s">
        <v>43</v>
      </c>
      <c r="C29" s="200">
        <v>4922732725</v>
      </c>
      <c r="D29" s="200">
        <v>5696245690.6600008</v>
      </c>
      <c r="E29" s="201">
        <v>67207422.079999998</v>
      </c>
      <c r="F29" s="201">
        <v>368138989.68999988</v>
      </c>
      <c r="G29" s="201">
        <v>361775138.45000011</v>
      </c>
      <c r="H29" s="201">
        <v>514242142.33999997</v>
      </c>
      <c r="I29" s="201">
        <v>275118360.42999995</v>
      </c>
      <c r="J29" s="201">
        <v>392723890.26999998</v>
      </c>
      <c r="K29" s="201">
        <v>334192521.38</v>
      </c>
      <c r="L29" s="201">
        <v>559986510.01000011</v>
      </c>
      <c r="M29" s="201">
        <v>577269012.9799999</v>
      </c>
      <c r="N29" s="201">
        <v>163074475.48000002</v>
      </c>
      <c r="O29" s="201">
        <v>858322644.73000002</v>
      </c>
      <c r="P29" s="201">
        <v>1041254731.7900001</v>
      </c>
      <c r="Q29" s="201">
        <v>5513305839.6300001</v>
      </c>
    </row>
    <row r="30" spans="2:17" x14ac:dyDescent="0.25">
      <c r="B30" s="39" t="s">
        <v>44</v>
      </c>
      <c r="C30" s="200">
        <v>603648220</v>
      </c>
      <c r="D30" s="200">
        <v>976358667.59000003</v>
      </c>
      <c r="E30" s="201">
        <v>5327862.5900000008</v>
      </c>
      <c r="F30" s="201">
        <v>39960709.979999997</v>
      </c>
      <c r="G30" s="201">
        <v>99545794.909999967</v>
      </c>
      <c r="H30" s="201">
        <v>31762204.170000006</v>
      </c>
      <c r="I30" s="201">
        <v>106490282.34</v>
      </c>
      <c r="J30" s="201">
        <v>89281684.61999999</v>
      </c>
      <c r="K30" s="201">
        <v>45539036.18</v>
      </c>
      <c r="L30" s="201">
        <v>86603103.670000017</v>
      </c>
      <c r="M30" s="201">
        <v>81842980.420000002</v>
      </c>
      <c r="N30" s="201">
        <v>41642804.809999987</v>
      </c>
      <c r="O30" s="201">
        <v>77283647.469999999</v>
      </c>
      <c r="P30" s="201">
        <v>237574576.77999997</v>
      </c>
      <c r="Q30" s="201">
        <v>942854687.93999994</v>
      </c>
    </row>
    <row r="31" spans="2:17" x14ac:dyDescent="0.25">
      <c r="B31" s="39" t="s">
        <v>45</v>
      </c>
      <c r="C31" s="200">
        <v>777676380</v>
      </c>
      <c r="D31" s="200">
        <v>939351078.60000002</v>
      </c>
      <c r="E31" s="201">
        <v>32255398.489999998</v>
      </c>
      <c r="F31" s="201">
        <v>70397588.890000015</v>
      </c>
      <c r="G31" s="201">
        <v>61763326.249999993</v>
      </c>
      <c r="H31" s="201">
        <v>75129225.699999973</v>
      </c>
      <c r="I31" s="201">
        <v>48957030.349999987</v>
      </c>
      <c r="J31" s="201">
        <v>62042944.960000001</v>
      </c>
      <c r="K31" s="201">
        <v>65425344.399999984</v>
      </c>
      <c r="L31" s="201">
        <v>65008486.830000021</v>
      </c>
      <c r="M31" s="201">
        <v>61999824.109999985</v>
      </c>
      <c r="N31" s="201">
        <v>29086241.240000006</v>
      </c>
      <c r="O31" s="201">
        <v>73379247.719999999</v>
      </c>
      <c r="P31" s="201">
        <v>228743778.18000001</v>
      </c>
      <c r="Q31" s="201">
        <v>874188437.12000036</v>
      </c>
    </row>
    <row r="32" spans="2:17" x14ac:dyDescent="0.25">
      <c r="B32" s="39" t="s">
        <v>46</v>
      </c>
      <c r="C32" s="200">
        <v>2748761257</v>
      </c>
      <c r="D32" s="200">
        <v>3117834981.0899997</v>
      </c>
      <c r="E32" s="201">
        <v>59157469.449999996</v>
      </c>
      <c r="F32" s="201">
        <v>155773227.00000003</v>
      </c>
      <c r="G32" s="201">
        <v>307625015.24999994</v>
      </c>
      <c r="H32" s="201">
        <v>170556691.33000001</v>
      </c>
      <c r="I32" s="201">
        <v>209827598.80999997</v>
      </c>
      <c r="J32" s="201">
        <v>217079324.14999995</v>
      </c>
      <c r="K32" s="201">
        <v>218374429.97999996</v>
      </c>
      <c r="L32" s="201">
        <v>244614430.42999995</v>
      </c>
      <c r="M32" s="201">
        <v>290493496.38999999</v>
      </c>
      <c r="N32" s="201">
        <v>219593207.31000003</v>
      </c>
      <c r="O32" s="201">
        <v>248803966.47000006</v>
      </c>
      <c r="P32" s="201">
        <v>615259573.83000004</v>
      </c>
      <c r="Q32" s="201">
        <v>2957158430.4000006</v>
      </c>
    </row>
    <row r="33" spans="2:17" x14ac:dyDescent="0.25">
      <c r="B33" s="39" t="s">
        <v>47</v>
      </c>
      <c r="C33" s="200">
        <v>236729755</v>
      </c>
      <c r="D33" s="200">
        <v>188488487.12</v>
      </c>
      <c r="E33" s="201">
        <v>3505432.5</v>
      </c>
      <c r="F33" s="201">
        <v>18438985.929999996</v>
      </c>
      <c r="G33" s="201">
        <v>13749707.65</v>
      </c>
      <c r="H33" s="201">
        <v>14515238.530000003</v>
      </c>
      <c r="I33" s="201">
        <v>10715984.159999998</v>
      </c>
      <c r="J33" s="201">
        <v>21829876.459999993</v>
      </c>
      <c r="K33" s="201">
        <v>8150988.3800000008</v>
      </c>
      <c r="L33" s="201">
        <v>11569310.470000001</v>
      </c>
      <c r="M33" s="201">
        <v>15132938.719999999</v>
      </c>
      <c r="N33" s="201">
        <v>9723308.2499999981</v>
      </c>
      <c r="O33" s="201">
        <v>12445483.729999999</v>
      </c>
      <c r="P33" s="201">
        <v>30376831.530000001</v>
      </c>
      <c r="Q33" s="201">
        <v>170154086.30999997</v>
      </c>
    </row>
    <row r="34" spans="2:17" x14ac:dyDescent="0.25">
      <c r="B34" s="39" t="s">
        <v>48</v>
      </c>
      <c r="C34" s="200">
        <v>118787831</v>
      </c>
      <c r="D34" s="200">
        <v>366743665.64999968</v>
      </c>
      <c r="E34" s="201">
        <v>2704160.5699999994</v>
      </c>
      <c r="F34" s="201">
        <v>4043628.3300000005</v>
      </c>
      <c r="G34" s="201">
        <v>10815005.300000001</v>
      </c>
      <c r="H34" s="201">
        <v>5890295.6800000016</v>
      </c>
      <c r="I34" s="201">
        <v>15108514.34</v>
      </c>
      <c r="J34" s="201">
        <v>18701798.190000001</v>
      </c>
      <c r="K34" s="201">
        <v>19193017.250000004</v>
      </c>
      <c r="L34" s="201">
        <v>26168800.049999993</v>
      </c>
      <c r="M34" s="201">
        <v>21524470.189999998</v>
      </c>
      <c r="N34" s="201">
        <v>10584458.380000001</v>
      </c>
      <c r="O34" s="201">
        <v>17635555.860000003</v>
      </c>
      <c r="P34" s="201">
        <v>182984711.73999995</v>
      </c>
      <c r="Q34" s="201">
        <v>335354415.88000005</v>
      </c>
    </row>
    <row r="35" spans="2:17" x14ac:dyDescent="0.25">
      <c r="B35" s="39" t="s">
        <v>49</v>
      </c>
      <c r="C35" s="200">
        <v>2177573616</v>
      </c>
      <c r="D35" s="200">
        <v>2111409889.5600019</v>
      </c>
      <c r="E35" s="201">
        <v>22571412.410000004</v>
      </c>
      <c r="F35" s="201">
        <v>129059906.99999999</v>
      </c>
      <c r="G35" s="201">
        <v>135905877.93999997</v>
      </c>
      <c r="H35" s="201">
        <v>106606267.12999998</v>
      </c>
      <c r="I35" s="201">
        <v>95751188.700000048</v>
      </c>
      <c r="J35" s="201">
        <v>109001385.59999999</v>
      </c>
      <c r="K35" s="201">
        <v>108064373.44999997</v>
      </c>
      <c r="L35" s="201">
        <v>131731749.38</v>
      </c>
      <c r="M35" s="201">
        <v>171467517.70999998</v>
      </c>
      <c r="N35" s="201">
        <v>78010284.069999978</v>
      </c>
      <c r="O35" s="201">
        <v>124479458.67</v>
      </c>
      <c r="P35" s="201">
        <v>438446615.60999995</v>
      </c>
      <c r="Q35" s="201">
        <v>1651096037.6700006</v>
      </c>
    </row>
    <row r="36" spans="2:17" x14ac:dyDescent="0.25">
      <c r="B36" s="41" t="s">
        <v>50</v>
      </c>
      <c r="C36" s="198">
        <v>47370183061</v>
      </c>
      <c r="D36" s="198">
        <v>59226604649.150017</v>
      </c>
      <c r="E36" s="199">
        <v>3294300139.4200001</v>
      </c>
      <c r="F36" s="199">
        <v>3913531591.2599998</v>
      </c>
      <c r="G36" s="199">
        <v>4302433185.3400002</v>
      </c>
      <c r="H36" s="199">
        <v>4276536750.6899981</v>
      </c>
      <c r="I36" s="199">
        <v>4056508568.0499997</v>
      </c>
      <c r="J36" s="199">
        <v>4377460092.1800003</v>
      </c>
      <c r="K36" s="199">
        <v>3784689535.6499996</v>
      </c>
      <c r="L36" s="199">
        <v>3636598144.4899988</v>
      </c>
      <c r="M36" s="199">
        <v>4739571383.539999</v>
      </c>
      <c r="N36" s="199">
        <v>3919591245.4699998</v>
      </c>
      <c r="O36" s="199">
        <v>4482789126.8599997</v>
      </c>
      <c r="P36" s="199">
        <v>9132281862.8199978</v>
      </c>
      <c r="Q36" s="199">
        <v>53916291625.769989</v>
      </c>
    </row>
    <row r="37" spans="2:17" x14ac:dyDescent="0.25">
      <c r="B37" s="39" t="s">
        <v>51</v>
      </c>
      <c r="C37" s="200">
        <v>6592010251</v>
      </c>
      <c r="D37" s="200">
        <v>7240993086</v>
      </c>
      <c r="E37" s="201">
        <v>487584554.07999992</v>
      </c>
      <c r="F37" s="201">
        <v>499419679.73999995</v>
      </c>
      <c r="G37" s="201">
        <v>499738772.20999998</v>
      </c>
      <c r="H37" s="201">
        <v>521642601.21000004</v>
      </c>
      <c r="I37" s="201">
        <v>516919689.44000006</v>
      </c>
      <c r="J37" s="201">
        <v>519551010.98000002</v>
      </c>
      <c r="K37" s="201">
        <v>582398198.61000001</v>
      </c>
      <c r="L37" s="201">
        <v>592251069.44999993</v>
      </c>
      <c r="M37" s="201">
        <v>599307390.65999997</v>
      </c>
      <c r="N37" s="201">
        <v>595207023.31999993</v>
      </c>
      <c r="O37" s="201">
        <v>599370489.53999996</v>
      </c>
      <c r="P37" s="201">
        <v>1174958701.9300003</v>
      </c>
      <c r="Q37" s="201">
        <v>7188349181.1700001</v>
      </c>
    </row>
    <row r="38" spans="2:17" x14ac:dyDescent="0.25">
      <c r="B38" s="39" t="s">
        <v>52</v>
      </c>
      <c r="C38" s="200">
        <v>5464739150</v>
      </c>
      <c r="D38" s="200">
        <v>9347738160.7300053</v>
      </c>
      <c r="E38" s="201">
        <v>122803987.41999999</v>
      </c>
      <c r="F38" s="201">
        <v>571099794.29000008</v>
      </c>
      <c r="G38" s="201">
        <v>572561395.37000012</v>
      </c>
      <c r="H38" s="201">
        <v>529872725.65000004</v>
      </c>
      <c r="I38" s="201">
        <v>657672763.68999982</v>
      </c>
      <c r="J38" s="201">
        <v>1102317030.4600003</v>
      </c>
      <c r="K38" s="201">
        <v>633607928.16000009</v>
      </c>
      <c r="L38" s="201">
        <v>503912598.50999987</v>
      </c>
      <c r="M38" s="201">
        <v>600362433.23000014</v>
      </c>
      <c r="N38" s="201">
        <v>933986101.50999999</v>
      </c>
      <c r="O38" s="201">
        <v>768940559.30000007</v>
      </c>
      <c r="P38" s="201">
        <v>834441712.66999996</v>
      </c>
      <c r="Q38" s="201">
        <v>7831579030.2600021</v>
      </c>
    </row>
    <row r="39" spans="2:17" x14ac:dyDescent="0.25">
      <c r="B39" s="39" t="s">
        <v>53</v>
      </c>
      <c r="C39" s="200">
        <v>35053810716</v>
      </c>
      <c r="D39" s="200">
        <v>42435063005.840012</v>
      </c>
      <c r="E39" s="201">
        <v>2678454931.52</v>
      </c>
      <c r="F39" s="201">
        <v>2810981512.7599998</v>
      </c>
      <c r="G39" s="201">
        <v>3199786262.02</v>
      </c>
      <c r="H39" s="201">
        <v>3207741829.8799982</v>
      </c>
      <c r="I39" s="201">
        <v>2867950088.8799996</v>
      </c>
      <c r="J39" s="201">
        <v>2749102043.1999993</v>
      </c>
      <c r="K39" s="201">
        <v>2563354242.4699993</v>
      </c>
      <c r="L39" s="201">
        <v>2519936040.8199987</v>
      </c>
      <c r="M39" s="201">
        <v>3523341489.7799988</v>
      </c>
      <c r="N39" s="201">
        <v>2378917402.1099992</v>
      </c>
      <c r="O39" s="201">
        <v>3098515729.9499998</v>
      </c>
      <c r="P39" s="201">
        <v>7109695059.0099983</v>
      </c>
      <c r="Q39" s="201">
        <v>38707776632.399986</v>
      </c>
    </row>
    <row r="40" spans="2:17" x14ac:dyDescent="0.25">
      <c r="B40" s="39" t="s">
        <v>54</v>
      </c>
      <c r="C40" s="200">
        <v>259622944.00000003</v>
      </c>
      <c r="D40" s="200">
        <v>202810396.57999998</v>
      </c>
      <c r="E40" s="201">
        <v>5456666.3999999994</v>
      </c>
      <c r="F40" s="201">
        <v>32030604.469999999</v>
      </c>
      <c r="G40" s="201">
        <v>30346755.739999998</v>
      </c>
      <c r="H40" s="201">
        <v>17279593.949999999</v>
      </c>
      <c r="I40" s="201">
        <v>13966026.040000001</v>
      </c>
      <c r="J40" s="201">
        <v>6490007.540000001</v>
      </c>
      <c r="K40" s="201">
        <v>5329166.41</v>
      </c>
      <c r="L40" s="201">
        <v>20498435.709999997</v>
      </c>
      <c r="M40" s="201">
        <v>16560069.869999999</v>
      </c>
      <c r="N40" s="201">
        <v>11480718.529999999</v>
      </c>
      <c r="O40" s="201">
        <v>15962348.069999998</v>
      </c>
      <c r="P40" s="201">
        <v>13186389.209999999</v>
      </c>
      <c r="Q40" s="201">
        <v>188586781.94000003</v>
      </c>
    </row>
    <row r="41" spans="2:17" x14ac:dyDescent="0.25">
      <c r="B41" s="41" t="s">
        <v>55</v>
      </c>
      <c r="C41" s="198">
        <v>12588998732</v>
      </c>
      <c r="D41" s="198">
        <v>26174847611.750004</v>
      </c>
      <c r="E41" s="199">
        <v>313517959.65999997</v>
      </c>
      <c r="F41" s="199">
        <v>925754103.96000004</v>
      </c>
      <c r="G41" s="199">
        <v>1680390924.01</v>
      </c>
      <c r="H41" s="199">
        <v>1387521468.7099998</v>
      </c>
      <c r="I41" s="199">
        <v>1181189289.5999999</v>
      </c>
      <c r="J41" s="199">
        <v>814924563.20999992</v>
      </c>
      <c r="K41" s="199">
        <v>592187151.41999996</v>
      </c>
      <c r="L41" s="199">
        <v>770842608.95999992</v>
      </c>
      <c r="M41" s="199">
        <v>1393704039.27</v>
      </c>
      <c r="N41" s="199">
        <v>1906927577.47</v>
      </c>
      <c r="O41" s="199">
        <v>2111216556.7700005</v>
      </c>
      <c r="P41" s="199">
        <v>8388172333.3699989</v>
      </c>
      <c r="Q41" s="199">
        <v>21466348576.409996</v>
      </c>
    </row>
    <row r="42" spans="2:17" x14ac:dyDescent="0.25">
      <c r="B42" s="39" t="s">
        <v>56</v>
      </c>
      <c r="C42" s="200">
        <v>0</v>
      </c>
      <c r="D42" s="200">
        <v>0</v>
      </c>
      <c r="E42" s="201">
        <v>313517959.65999997</v>
      </c>
      <c r="F42" s="201">
        <v>925754103.96000004</v>
      </c>
      <c r="G42" s="201">
        <v>1680390924.01</v>
      </c>
      <c r="H42" s="201">
        <v>1387521468.7099998</v>
      </c>
      <c r="I42" s="201">
        <v>1181189289.5999999</v>
      </c>
      <c r="J42" s="201">
        <v>814924563.20999992</v>
      </c>
      <c r="K42" s="201">
        <v>592187151.41999996</v>
      </c>
      <c r="L42" s="201">
        <v>770842608.95999992</v>
      </c>
      <c r="M42" s="201">
        <v>1393704039.27</v>
      </c>
      <c r="N42" s="201">
        <v>1906927577.47</v>
      </c>
      <c r="O42" s="201">
        <v>2111216556.7700005</v>
      </c>
      <c r="P42" s="201">
        <v>8388172333.3699989</v>
      </c>
      <c r="Q42" s="201">
        <v>21466348576.409996</v>
      </c>
    </row>
    <row r="43" spans="2:17" x14ac:dyDescent="0.25">
      <c r="B43" s="41" t="s">
        <v>58</v>
      </c>
      <c r="C43" s="198">
        <v>20459058629</v>
      </c>
      <c r="D43" s="198">
        <v>28857629104.130005</v>
      </c>
      <c r="E43" s="199">
        <v>72082896.409999996</v>
      </c>
      <c r="F43" s="199">
        <v>1315786024.1400001</v>
      </c>
      <c r="G43" s="199">
        <v>973339541.75</v>
      </c>
      <c r="H43" s="199">
        <v>465968975.38</v>
      </c>
      <c r="I43" s="199">
        <v>1821559977.71</v>
      </c>
      <c r="J43" s="199">
        <v>1667807296.3199999</v>
      </c>
      <c r="K43" s="199">
        <v>658898170.39999986</v>
      </c>
      <c r="L43" s="199">
        <v>851729110.7299999</v>
      </c>
      <c r="M43" s="199">
        <v>1271294384.95</v>
      </c>
      <c r="N43" s="199">
        <v>880411892.46000004</v>
      </c>
      <c r="O43" s="199">
        <v>2508505963.1599998</v>
      </c>
      <c r="P43" s="199">
        <v>5358546354.4000015</v>
      </c>
      <c r="Q43" s="199">
        <v>17845930587.809998</v>
      </c>
    </row>
    <row r="44" spans="2:17" x14ac:dyDescent="0.25">
      <c r="B44" s="39" t="s">
        <v>59</v>
      </c>
      <c r="C44" s="200">
        <v>3426818105</v>
      </c>
      <c r="D44" s="200">
        <v>4806111556.9500008</v>
      </c>
      <c r="E44" s="201">
        <v>22054939.050000001</v>
      </c>
      <c r="F44" s="201">
        <v>33201022.489999998</v>
      </c>
      <c r="G44" s="201">
        <v>248427549.87999997</v>
      </c>
      <c r="H44" s="201">
        <v>102480742.87</v>
      </c>
      <c r="I44" s="201">
        <v>175903302.21000001</v>
      </c>
      <c r="J44" s="201">
        <v>217677367.66999999</v>
      </c>
      <c r="K44" s="201">
        <v>110182194.59</v>
      </c>
      <c r="L44" s="201">
        <v>200876325.66999993</v>
      </c>
      <c r="M44" s="201">
        <v>206532592.98999998</v>
      </c>
      <c r="N44" s="201">
        <v>97733467.969999984</v>
      </c>
      <c r="O44" s="201">
        <v>333545008.91000003</v>
      </c>
      <c r="P44" s="201">
        <v>1672740175.25</v>
      </c>
      <c r="Q44" s="201">
        <v>3421354689.5499992</v>
      </c>
    </row>
    <row r="45" spans="2:17" x14ac:dyDescent="0.25">
      <c r="B45" s="39" t="s">
        <v>60</v>
      </c>
      <c r="C45" s="200">
        <v>3102479</v>
      </c>
      <c r="D45" s="200">
        <v>138363479</v>
      </c>
      <c r="E45" s="3">
        <v>0</v>
      </c>
      <c r="F45" s="3">
        <v>0</v>
      </c>
      <c r="G45" s="3">
        <v>0</v>
      </c>
      <c r="H45" s="3">
        <v>0</v>
      </c>
      <c r="I45" s="3">
        <v>0</v>
      </c>
      <c r="J45" s="3">
        <v>0</v>
      </c>
      <c r="K45" s="3">
        <v>0</v>
      </c>
      <c r="L45" s="3">
        <v>0</v>
      </c>
      <c r="M45" s="201">
        <v>23591250</v>
      </c>
      <c r="N45" s="201">
        <v>58000</v>
      </c>
      <c r="O45" s="201">
        <v>16363750</v>
      </c>
      <c r="P45" s="201">
        <v>97500000</v>
      </c>
      <c r="Q45" s="201">
        <v>137513000</v>
      </c>
    </row>
    <row r="46" spans="2:17" x14ac:dyDescent="0.25">
      <c r="B46" s="39" t="s">
        <v>61</v>
      </c>
      <c r="C46" s="200">
        <v>16621794022.999998</v>
      </c>
      <c r="D46" s="200">
        <v>23176776664.060005</v>
      </c>
      <c r="E46" s="201">
        <v>49463628.68999999</v>
      </c>
      <c r="F46" s="201">
        <v>1261335707.27</v>
      </c>
      <c r="G46" s="201">
        <v>697502938.37999988</v>
      </c>
      <c r="H46" s="201">
        <v>328742893.34000003</v>
      </c>
      <c r="I46" s="201">
        <v>1619070448.01</v>
      </c>
      <c r="J46" s="201">
        <v>1413059935.98</v>
      </c>
      <c r="K46" s="201">
        <v>524413991.61999995</v>
      </c>
      <c r="L46" s="201">
        <v>602418351.5</v>
      </c>
      <c r="M46" s="201">
        <v>941635765.51000011</v>
      </c>
      <c r="N46" s="201">
        <v>743526972.19000006</v>
      </c>
      <c r="O46" s="201">
        <v>2097821560.4200001</v>
      </c>
      <c r="P46" s="201">
        <v>3498272321.7800012</v>
      </c>
      <c r="Q46" s="201">
        <v>13777264514.690001</v>
      </c>
    </row>
    <row r="47" spans="2:17" x14ac:dyDescent="0.25">
      <c r="B47" s="39" t="s">
        <v>62</v>
      </c>
      <c r="C47" s="200">
        <v>0</v>
      </c>
      <c r="D47" s="200">
        <v>8584009.4299999997</v>
      </c>
      <c r="E47" s="201">
        <v>0</v>
      </c>
      <c r="F47" s="201">
        <v>0</v>
      </c>
      <c r="G47" s="201">
        <v>0</v>
      </c>
      <c r="H47" s="201">
        <v>0</v>
      </c>
      <c r="I47" s="201">
        <v>0</v>
      </c>
      <c r="J47" s="201">
        <v>0</v>
      </c>
      <c r="K47" s="201">
        <v>0</v>
      </c>
      <c r="L47" s="201">
        <v>0</v>
      </c>
      <c r="M47" s="201">
        <v>0</v>
      </c>
      <c r="N47" s="201">
        <v>0</v>
      </c>
      <c r="O47" s="201">
        <v>0</v>
      </c>
      <c r="P47" s="201">
        <v>8584009.4299999997</v>
      </c>
      <c r="Q47" s="201">
        <v>8584009.4299999997</v>
      </c>
    </row>
    <row r="48" spans="2:17" x14ac:dyDescent="0.25">
      <c r="B48" s="39" t="s">
        <v>63</v>
      </c>
      <c r="C48" s="200">
        <v>407344022</v>
      </c>
      <c r="D48" s="200">
        <v>727793394.68999994</v>
      </c>
      <c r="E48" s="201">
        <v>564328.66999999993</v>
      </c>
      <c r="F48" s="201">
        <v>21249294.379999999</v>
      </c>
      <c r="G48" s="201">
        <v>27409053.489999998</v>
      </c>
      <c r="H48" s="201">
        <v>34745339.170000002</v>
      </c>
      <c r="I48" s="201">
        <v>26586227.489999998</v>
      </c>
      <c r="J48" s="201">
        <v>37069992.669999994</v>
      </c>
      <c r="K48" s="201">
        <v>24301984.189999994</v>
      </c>
      <c r="L48" s="201">
        <v>48434433.560000002</v>
      </c>
      <c r="M48" s="201">
        <v>99534776.450000003</v>
      </c>
      <c r="N48" s="201">
        <v>39093452.300000004</v>
      </c>
      <c r="O48" s="201">
        <v>60775643.829999991</v>
      </c>
      <c r="P48" s="201">
        <v>81449847.940000013</v>
      </c>
      <c r="Q48" s="201">
        <v>501214374.13999993</v>
      </c>
    </row>
    <row r="49" spans="2:17" x14ac:dyDescent="0.25">
      <c r="B49" s="41" t="s">
        <v>64</v>
      </c>
      <c r="C49" s="198">
        <v>21870500000</v>
      </c>
      <c r="D49" s="198">
        <v>11525584767.690002</v>
      </c>
      <c r="E49" s="199">
        <v>1255057617.46</v>
      </c>
      <c r="F49" s="199">
        <v>777697936.13999987</v>
      </c>
      <c r="G49" s="199">
        <v>487637348.83999997</v>
      </c>
      <c r="H49" s="199">
        <v>1464962431.28</v>
      </c>
      <c r="I49" s="199">
        <v>671779440.94999993</v>
      </c>
      <c r="J49" s="199">
        <v>1020559527.0400002</v>
      </c>
      <c r="K49" s="199">
        <v>381876405.63</v>
      </c>
      <c r="L49" s="199">
        <v>994357030.94999981</v>
      </c>
      <c r="M49" s="199">
        <v>560670021.00999999</v>
      </c>
      <c r="N49" s="199">
        <v>639546697.05000007</v>
      </c>
      <c r="O49" s="199">
        <v>717335458.26999986</v>
      </c>
      <c r="P49" s="199">
        <v>1820071569.0599999</v>
      </c>
      <c r="Q49" s="199">
        <v>10791551483.68</v>
      </c>
    </row>
    <row r="50" spans="2:17" x14ac:dyDescent="0.25">
      <c r="B50" s="39" t="s">
        <v>65</v>
      </c>
      <c r="C50" s="200">
        <v>5588500000</v>
      </c>
      <c r="D50" s="200">
        <v>4416174435.6900005</v>
      </c>
      <c r="E50" s="201">
        <v>261551195.68000004</v>
      </c>
      <c r="F50" s="201">
        <v>227230372.22</v>
      </c>
      <c r="G50" s="201">
        <v>436435144.56999999</v>
      </c>
      <c r="H50" s="201">
        <v>366456176.36000001</v>
      </c>
      <c r="I50" s="201">
        <v>386199747.42000002</v>
      </c>
      <c r="J50" s="201">
        <v>472898353.19</v>
      </c>
      <c r="K50" s="201">
        <v>163399941.97</v>
      </c>
      <c r="L50" s="201">
        <v>365291954.88999999</v>
      </c>
      <c r="M50" s="201">
        <v>560670021.00999999</v>
      </c>
      <c r="N50" s="201">
        <v>321861504.99000001</v>
      </c>
      <c r="O50" s="201">
        <v>388639244.63999999</v>
      </c>
      <c r="P50" s="201">
        <v>293877170.13999999</v>
      </c>
      <c r="Q50" s="201">
        <v>4244510827.0799999</v>
      </c>
    </row>
    <row r="51" spans="2:17" x14ac:dyDescent="0.25">
      <c r="B51" s="39" t="s">
        <v>66</v>
      </c>
      <c r="C51" s="200">
        <v>16282000000</v>
      </c>
      <c r="D51" s="200">
        <v>7109360332.000001</v>
      </c>
      <c r="E51" s="201">
        <v>993506421.77999997</v>
      </c>
      <c r="F51" s="201">
        <v>550467563.91999996</v>
      </c>
      <c r="G51" s="201">
        <v>51202204.270000003</v>
      </c>
      <c r="H51" s="201">
        <v>1098506254.9199998</v>
      </c>
      <c r="I51" s="201">
        <v>285579693.52999997</v>
      </c>
      <c r="J51" s="201">
        <v>547661173.85000002</v>
      </c>
      <c r="K51" s="201">
        <v>218476463.66</v>
      </c>
      <c r="L51" s="201">
        <v>629065076.05999994</v>
      </c>
      <c r="M51" s="201">
        <v>0</v>
      </c>
      <c r="N51" s="201">
        <v>317685192.06</v>
      </c>
      <c r="O51" s="201">
        <v>328696213.63</v>
      </c>
      <c r="P51" s="201">
        <v>1526194398.9199998</v>
      </c>
      <c r="Q51" s="201">
        <v>6547040656.6000013</v>
      </c>
    </row>
    <row r="52" spans="2:17" x14ac:dyDescent="0.25">
      <c r="B52" s="39" t="s">
        <v>67</v>
      </c>
      <c r="C52" s="221">
        <v>0</v>
      </c>
      <c r="D52" s="200">
        <v>50000</v>
      </c>
      <c r="E52" s="3">
        <v>0</v>
      </c>
      <c r="F52" s="3">
        <v>0</v>
      </c>
      <c r="G52" s="3">
        <v>0</v>
      </c>
      <c r="H52" s="3">
        <v>0</v>
      </c>
      <c r="I52" s="3">
        <v>0</v>
      </c>
      <c r="J52" s="3">
        <v>0</v>
      </c>
      <c r="K52" s="3"/>
      <c r="L52" s="3">
        <v>0</v>
      </c>
      <c r="M52" s="3">
        <v>0</v>
      </c>
      <c r="N52" s="3">
        <v>0</v>
      </c>
      <c r="O52" s="3">
        <v>0</v>
      </c>
      <c r="P52" s="3">
        <v>0</v>
      </c>
      <c r="Q52" s="3">
        <v>0</v>
      </c>
    </row>
    <row r="53" spans="2:17" x14ac:dyDescent="0.25">
      <c r="B53" s="155" t="s">
        <v>68</v>
      </c>
      <c r="C53" s="202">
        <v>160152043294</v>
      </c>
      <c r="D53" s="203">
        <v>188524177075.03003</v>
      </c>
      <c r="E53" s="204">
        <v>7839932449.960001</v>
      </c>
      <c r="F53" s="205">
        <v>10982181008.039999</v>
      </c>
      <c r="G53" s="206">
        <v>11740071311.640001</v>
      </c>
      <c r="H53" s="204">
        <v>11785099631.349998</v>
      </c>
      <c r="I53" s="205">
        <v>11823289439.969999</v>
      </c>
      <c r="J53" s="206">
        <v>12199504691.190001</v>
      </c>
      <c r="K53" s="204">
        <v>9868760277.0199986</v>
      </c>
      <c r="L53" s="205">
        <v>10956125302.639999</v>
      </c>
      <c r="M53" s="206">
        <v>13002825089.910002</v>
      </c>
      <c r="N53" s="204">
        <v>11416431521.110001</v>
      </c>
      <c r="O53" s="205">
        <v>15126732154.049997</v>
      </c>
      <c r="P53" s="206">
        <v>35636775795.229996</v>
      </c>
      <c r="Q53" s="207">
        <v>162377728672.10999</v>
      </c>
    </row>
    <row r="54" spans="2:17" x14ac:dyDescent="0.25">
      <c r="C54" s="201"/>
      <c r="D54" s="208"/>
      <c r="E54" s="201"/>
      <c r="F54" s="201"/>
      <c r="G54" s="201"/>
      <c r="H54" s="201"/>
      <c r="I54" s="201"/>
      <c r="J54" s="201"/>
      <c r="K54" s="201"/>
      <c r="L54" s="201"/>
      <c r="M54" s="201"/>
      <c r="N54" s="201"/>
      <c r="O54" s="201"/>
      <c r="P54" s="201"/>
      <c r="Q54" s="201"/>
    </row>
    <row r="55" spans="2:17" x14ac:dyDescent="0.25">
      <c r="B55" s="155" t="s">
        <v>69</v>
      </c>
      <c r="C55" s="202"/>
      <c r="D55" s="203"/>
      <c r="E55" s="204"/>
      <c r="F55" s="205"/>
      <c r="G55" s="206"/>
      <c r="H55" s="204"/>
      <c r="I55" s="205"/>
      <c r="J55" s="206"/>
      <c r="K55" s="204"/>
      <c r="L55" s="205"/>
      <c r="M55" s="206"/>
      <c r="N55" s="204"/>
      <c r="O55" s="205"/>
      <c r="P55" s="206"/>
      <c r="Q55" s="207"/>
    </row>
    <row r="56" spans="2:17" x14ac:dyDescent="0.25">
      <c r="B56" s="41" t="s">
        <v>70</v>
      </c>
      <c r="C56" s="198">
        <v>4129378397.0000005</v>
      </c>
      <c r="D56" s="198">
        <v>4643190923</v>
      </c>
      <c r="E56" s="222">
        <v>0</v>
      </c>
      <c r="F56" s="199">
        <v>30000000</v>
      </c>
      <c r="G56" s="199">
        <v>500000000</v>
      </c>
      <c r="H56" s="199">
        <v>25000000</v>
      </c>
      <c r="I56" s="199">
        <v>25000000</v>
      </c>
      <c r="J56" s="199">
        <v>50000000</v>
      </c>
      <c r="K56" s="199">
        <v>25000000</v>
      </c>
      <c r="L56" s="199">
        <v>60000000</v>
      </c>
      <c r="M56" s="199">
        <v>50000000</v>
      </c>
      <c r="N56" s="199">
        <v>45000000</v>
      </c>
      <c r="O56" s="199">
        <v>0</v>
      </c>
      <c r="P56" s="199">
        <v>3832780425</v>
      </c>
      <c r="Q56" s="199">
        <v>4642780425</v>
      </c>
    </row>
    <row r="57" spans="2:17" x14ac:dyDescent="0.25">
      <c r="B57" s="39" t="s">
        <v>71</v>
      </c>
      <c r="C57" s="200">
        <v>304378397</v>
      </c>
      <c r="D57" s="200">
        <v>758190923</v>
      </c>
      <c r="E57" s="3">
        <v>0</v>
      </c>
      <c r="F57" s="201">
        <v>30000000</v>
      </c>
      <c r="G57" s="201">
        <v>500000000</v>
      </c>
      <c r="H57" s="201">
        <v>25000000</v>
      </c>
      <c r="I57" s="201">
        <v>25000000</v>
      </c>
      <c r="J57" s="201">
        <v>50000000</v>
      </c>
      <c r="K57" s="201">
        <v>25000000</v>
      </c>
      <c r="L57" s="3">
        <v>0</v>
      </c>
      <c r="M57" s="201">
        <v>50000000</v>
      </c>
      <c r="N57" s="201">
        <v>45000000</v>
      </c>
      <c r="O57" s="3">
        <v>0</v>
      </c>
      <c r="P57" s="201">
        <v>7780425</v>
      </c>
      <c r="Q57" s="201">
        <v>757780425</v>
      </c>
    </row>
    <row r="58" spans="2:17" x14ac:dyDescent="0.25">
      <c r="B58" s="39" t="s">
        <v>87</v>
      </c>
      <c r="C58" s="200">
        <v>3825000000</v>
      </c>
      <c r="D58" s="200">
        <v>3885000000</v>
      </c>
      <c r="E58" s="3">
        <v>0</v>
      </c>
      <c r="F58" s="3">
        <v>0</v>
      </c>
      <c r="G58" s="3">
        <v>0</v>
      </c>
      <c r="H58" s="3">
        <v>0</v>
      </c>
      <c r="I58" s="3">
        <v>0</v>
      </c>
      <c r="J58" s="3">
        <v>0</v>
      </c>
      <c r="K58" s="3">
        <v>0</v>
      </c>
      <c r="L58" s="201">
        <v>60000000</v>
      </c>
      <c r="M58" s="3">
        <v>0</v>
      </c>
      <c r="N58" s="3">
        <v>0</v>
      </c>
      <c r="O58" s="3">
        <v>0</v>
      </c>
      <c r="P58" s="201">
        <v>3825000000</v>
      </c>
      <c r="Q58" s="201">
        <v>3885000000</v>
      </c>
    </row>
    <row r="59" spans="2:17" x14ac:dyDescent="0.25">
      <c r="B59" s="41" t="s">
        <v>73</v>
      </c>
      <c r="C59" s="198">
        <v>42312471431</v>
      </c>
      <c r="D59" s="198">
        <v>43214248927.340004</v>
      </c>
      <c r="E59" s="199">
        <v>1356144630.4899998</v>
      </c>
      <c r="F59" s="199">
        <v>1432729944.29</v>
      </c>
      <c r="G59" s="199">
        <v>574300813.1400001</v>
      </c>
      <c r="H59" s="199">
        <v>1162398993.2499998</v>
      </c>
      <c r="I59" s="199">
        <v>1420795335.0699999</v>
      </c>
      <c r="J59" s="199">
        <v>1429883706.96</v>
      </c>
      <c r="K59" s="199">
        <v>1309725543.3400004</v>
      </c>
      <c r="L59" s="199">
        <v>1352645954.25</v>
      </c>
      <c r="M59" s="199">
        <v>344830210.89999998</v>
      </c>
      <c r="N59" s="199">
        <v>1166052093.76</v>
      </c>
      <c r="O59" s="199">
        <v>4800909763.6599998</v>
      </c>
      <c r="P59" s="199">
        <v>6192153866.7300005</v>
      </c>
      <c r="Q59" s="199">
        <v>22542570855.840004</v>
      </c>
    </row>
    <row r="60" spans="2:17" x14ac:dyDescent="0.25">
      <c r="B60" s="39" t="s">
        <v>74</v>
      </c>
      <c r="C60" s="200">
        <v>13693379583</v>
      </c>
      <c r="D60" s="200">
        <v>15570430147.309999</v>
      </c>
      <c r="E60" s="201">
        <v>769705824.24000013</v>
      </c>
      <c r="F60" s="201">
        <v>249605279.62000003</v>
      </c>
      <c r="G60" s="201">
        <v>392056656.25</v>
      </c>
      <c r="H60" s="201">
        <v>390798552.25</v>
      </c>
      <c r="I60" s="201">
        <v>378401365.25999999</v>
      </c>
      <c r="J60" s="201">
        <v>383199926.10999995</v>
      </c>
      <c r="K60" s="201">
        <v>593710960.6400001</v>
      </c>
      <c r="L60" s="201">
        <v>394799202.17000002</v>
      </c>
      <c r="M60" s="201">
        <v>264031539.34</v>
      </c>
      <c r="N60" s="201">
        <v>360186831.01999992</v>
      </c>
      <c r="O60" s="201">
        <v>3728855531.2500005</v>
      </c>
      <c r="P60" s="201">
        <v>668701188.18000007</v>
      </c>
      <c r="Q60" s="201">
        <v>8574052856.3300009</v>
      </c>
    </row>
    <row r="61" spans="2:17" x14ac:dyDescent="0.25">
      <c r="B61" s="39" t="s">
        <v>75</v>
      </c>
      <c r="C61" s="200">
        <v>25409800000</v>
      </c>
      <c r="D61" s="200">
        <v>26080326932.030003</v>
      </c>
      <c r="E61" s="201">
        <v>578172819.66999996</v>
      </c>
      <c r="F61" s="201">
        <v>1172138336.1299999</v>
      </c>
      <c r="G61" s="201">
        <v>165235132.41</v>
      </c>
      <c r="H61" s="201">
        <v>753741494.99000001</v>
      </c>
      <c r="I61" s="201">
        <v>1009919790.02</v>
      </c>
      <c r="J61" s="201">
        <v>999375033.89999998</v>
      </c>
      <c r="K61" s="201">
        <v>692771624.49000001</v>
      </c>
      <c r="L61" s="201">
        <v>843076056.65999997</v>
      </c>
      <c r="M61" s="201">
        <v>0</v>
      </c>
      <c r="N61" s="201">
        <v>725773308.87</v>
      </c>
      <c r="O61" s="201">
        <v>951194319.13</v>
      </c>
      <c r="P61" s="201">
        <v>5309438666.9699993</v>
      </c>
      <c r="Q61" s="201">
        <v>13200836583.240002</v>
      </c>
    </row>
    <row r="62" spans="2:17" x14ac:dyDescent="0.25">
      <c r="B62" s="39" t="s">
        <v>76</v>
      </c>
      <c r="C62" s="200">
        <v>1359291848</v>
      </c>
      <c r="D62" s="200">
        <v>867491848</v>
      </c>
      <c r="E62" s="201">
        <v>8265986.5800000001</v>
      </c>
      <c r="F62" s="201">
        <v>10986328.540000001</v>
      </c>
      <c r="G62" s="201">
        <v>17009024.48</v>
      </c>
      <c r="H62" s="201">
        <v>17858946.009999998</v>
      </c>
      <c r="I62" s="201">
        <v>32474179.789999999</v>
      </c>
      <c r="J62" s="201">
        <v>47308746.95000001</v>
      </c>
      <c r="K62" s="201">
        <v>23242958.209999997</v>
      </c>
      <c r="L62" s="201">
        <v>114770695.42</v>
      </c>
      <c r="M62" s="201">
        <v>80798671.559999987</v>
      </c>
      <c r="N62" s="201">
        <v>80091953.870000005</v>
      </c>
      <c r="O62" s="201">
        <v>120859913.27999999</v>
      </c>
      <c r="P62" s="201">
        <v>214014011.58000001</v>
      </c>
      <c r="Q62" s="201">
        <v>767681416.26999998</v>
      </c>
    </row>
    <row r="63" spans="2:17" x14ac:dyDescent="0.25">
      <c r="B63" s="39" t="s">
        <v>88</v>
      </c>
      <c r="C63" s="200">
        <v>1850000000</v>
      </c>
      <c r="D63" s="200">
        <v>696000000</v>
      </c>
      <c r="E63" s="3">
        <v>0</v>
      </c>
      <c r="F63" s="3">
        <v>0</v>
      </c>
      <c r="G63" s="3">
        <v>0</v>
      </c>
      <c r="H63" s="3">
        <v>0</v>
      </c>
      <c r="I63" s="3">
        <v>0</v>
      </c>
      <c r="J63" s="3">
        <v>0</v>
      </c>
      <c r="K63" s="3">
        <v>0</v>
      </c>
      <c r="L63" s="3">
        <v>0</v>
      </c>
      <c r="M63" s="3">
        <v>0</v>
      </c>
      <c r="N63" s="3">
        <v>0</v>
      </c>
      <c r="O63" s="3">
        <v>0</v>
      </c>
      <c r="P63" s="3">
        <v>0</v>
      </c>
      <c r="Q63" s="3">
        <v>0</v>
      </c>
    </row>
    <row r="64" spans="2:17" x14ac:dyDescent="0.25">
      <c r="B64" s="155" t="s">
        <v>77</v>
      </c>
      <c r="C64" s="202">
        <v>46441849828</v>
      </c>
      <c r="D64" s="203">
        <v>47857439850.340012</v>
      </c>
      <c r="E64" s="204">
        <v>1356144630.4899998</v>
      </c>
      <c r="F64" s="205">
        <v>1462729944.29</v>
      </c>
      <c r="G64" s="206">
        <v>1074300813.1400001</v>
      </c>
      <c r="H64" s="204">
        <v>1187398993.2499998</v>
      </c>
      <c r="I64" s="205">
        <v>1445795335.0699999</v>
      </c>
      <c r="J64" s="206">
        <v>1479883706.96</v>
      </c>
      <c r="K64" s="204">
        <v>1334725543.3400004</v>
      </c>
      <c r="L64" s="205">
        <v>1412645954.25</v>
      </c>
      <c r="M64" s="206">
        <v>394830210.89999998</v>
      </c>
      <c r="N64" s="204">
        <v>1211052093.76</v>
      </c>
      <c r="O64" s="205">
        <v>4800909763.6599998</v>
      </c>
      <c r="P64" s="206">
        <v>10024934291.73</v>
      </c>
      <c r="Q64" s="207">
        <v>27185351280.840004</v>
      </c>
    </row>
    <row r="65" spans="2:17" x14ac:dyDescent="0.25">
      <c r="E65" s="4"/>
      <c r="F65" s="4"/>
      <c r="G65" s="4"/>
      <c r="H65" s="4"/>
      <c r="I65" s="4"/>
      <c r="J65" s="4"/>
      <c r="K65" s="4"/>
      <c r="L65" s="4"/>
      <c r="M65" s="4"/>
      <c r="N65" s="4"/>
      <c r="O65" s="4"/>
      <c r="P65" s="4"/>
      <c r="Q65" s="4"/>
    </row>
    <row r="66" spans="2:17" x14ac:dyDescent="0.25">
      <c r="B66" s="155" t="s">
        <v>78</v>
      </c>
      <c r="C66" s="202">
        <v>206593893122</v>
      </c>
      <c r="D66" s="203">
        <v>236381616925.37003</v>
      </c>
      <c r="E66" s="204">
        <v>9196077080.4500008</v>
      </c>
      <c r="F66" s="205">
        <v>12444910952.33</v>
      </c>
      <c r="G66" s="206">
        <v>12814372124.780003</v>
      </c>
      <c r="H66" s="204">
        <v>12972498624.599997</v>
      </c>
      <c r="I66" s="205">
        <v>13269084775.039999</v>
      </c>
      <c r="J66" s="206">
        <v>13679388398.15</v>
      </c>
      <c r="K66" s="204">
        <v>11203485820.360001</v>
      </c>
      <c r="L66" s="205">
        <v>12368771256.889999</v>
      </c>
      <c r="M66" s="206">
        <v>13397655300.810001</v>
      </c>
      <c r="N66" s="204">
        <v>12627483614.869999</v>
      </c>
      <c r="O66" s="205">
        <v>19927641917.709995</v>
      </c>
      <c r="P66" s="206">
        <v>45661710086.959999</v>
      </c>
      <c r="Q66" s="207">
        <v>189563079952.94998</v>
      </c>
    </row>
    <row r="67" spans="2:17" x14ac:dyDescent="0.25">
      <c r="B67" s="31" t="s">
        <v>79</v>
      </c>
      <c r="C67" s="31"/>
      <c r="D67" s="31"/>
      <c r="E67" s="34"/>
      <c r="F67" s="34"/>
      <c r="G67" s="34"/>
    </row>
    <row r="68" spans="2:17" x14ac:dyDescent="0.25">
      <c r="B68" s="45" t="s">
        <v>80</v>
      </c>
      <c r="C68" s="45"/>
      <c r="D68" s="45"/>
      <c r="E68" s="34"/>
      <c r="F68" s="34"/>
      <c r="G68" s="34"/>
    </row>
    <row r="69" spans="2:17" x14ac:dyDescent="0.25">
      <c r="B69" s="45" t="s">
        <v>81</v>
      </c>
      <c r="C69" s="45"/>
      <c r="D69" s="45"/>
      <c r="E69" s="34"/>
      <c r="F69" s="34"/>
      <c r="G69" s="34"/>
    </row>
    <row r="70" spans="2:17" x14ac:dyDescent="0.25">
      <c r="B70" s="45" t="s">
        <v>82</v>
      </c>
      <c r="C70" s="45"/>
      <c r="D70" s="45"/>
      <c r="E70" s="34"/>
      <c r="F70" s="34"/>
      <c r="G70" s="34"/>
    </row>
    <row r="71" spans="2:17" x14ac:dyDescent="0.25">
      <c r="B71" s="45" t="s">
        <v>83</v>
      </c>
      <c r="C71" s="45"/>
      <c r="D71" s="45"/>
      <c r="E71" s="33"/>
      <c r="F71" s="33"/>
      <c r="G71" s="33"/>
    </row>
    <row r="72" spans="2:17" x14ac:dyDescent="0.25">
      <c r="B72" s="45" t="s">
        <v>84</v>
      </c>
      <c r="C72" s="45"/>
      <c r="D72" s="45"/>
      <c r="E72" s="32"/>
      <c r="F72" s="32"/>
      <c r="G72" s="32"/>
    </row>
    <row r="73" spans="2:17" x14ac:dyDescent="0.25">
      <c r="B73" s="45" t="s">
        <v>85</v>
      </c>
      <c r="C73" s="45"/>
      <c r="D73" s="45"/>
    </row>
  </sheetData>
  <mergeCells count="8">
    <mergeCell ref="B2:Q2"/>
    <mergeCell ref="B3:Q3"/>
    <mergeCell ref="B4:Q4"/>
    <mergeCell ref="E7:Q7"/>
    <mergeCell ref="B7:B8"/>
    <mergeCell ref="B5:Q5"/>
    <mergeCell ref="C7:C8"/>
    <mergeCell ref="D7:D8"/>
  </mergeCells>
  <printOptions horizontalCentered="1"/>
  <pageMargins left="0.36" right="0.3" top="0.31" bottom="0.28000000000000003" header="0.3" footer="0.3"/>
  <pageSetup scale="5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6B51-5AF1-4A58-93D7-1A76229C9471}">
  <dimension ref="A2:AE706"/>
  <sheetViews>
    <sheetView showGridLines="0" zoomScale="70" zoomScaleNormal="70" workbookViewId="0">
      <selection activeCell="C421" sqref="C421"/>
    </sheetView>
  </sheetViews>
  <sheetFormatPr defaultColWidth="11.42578125" defaultRowHeight="15" x14ac:dyDescent="0.25"/>
  <cols>
    <col min="1" max="1" width="13" bestFit="1" customWidth="1"/>
    <col min="2" max="2" width="124.140625" customWidth="1"/>
    <col min="3" max="3" width="20.42578125" style="3" bestFit="1" customWidth="1"/>
    <col min="4" max="4" width="20.42578125" style="3" customWidth="1"/>
    <col min="5" max="16" width="14.140625" customWidth="1"/>
    <col min="17" max="17" width="21.28515625" style="3" customWidth="1"/>
    <col min="18" max="18" width="28.85546875" bestFit="1" customWidth="1"/>
    <col min="19" max="19" width="27.140625" customWidth="1"/>
    <col min="20" max="21" width="18" bestFit="1" customWidth="1"/>
    <col min="22" max="23" width="19" bestFit="1" customWidth="1"/>
    <col min="24" max="29" width="17.5703125" bestFit="1" customWidth="1"/>
  </cols>
  <sheetData>
    <row r="2" spans="1:29" ht="28.5" x14ac:dyDescent="0.25">
      <c r="B2" s="344" t="s">
        <v>0</v>
      </c>
      <c r="C2" s="345"/>
      <c r="D2" s="345"/>
      <c r="E2" s="345"/>
      <c r="F2" s="345"/>
      <c r="G2" s="345"/>
      <c r="H2" s="345"/>
      <c r="I2" s="345"/>
      <c r="J2" s="345"/>
      <c r="K2" s="345"/>
      <c r="L2" s="345"/>
      <c r="M2" s="345"/>
      <c r="N2" s="345"/>
      <c r="O2" s="345"/>
      <c r="P2" s="345"/>
      <c r="Q2" s="345"/>
    </row>
    <row r="3" spans="1:29" ht="21" x14ac:dyDescent="0.25">
      <c r="A3" s="1"/>
      <c r="B3" s="346" t="s">
        <v>1</v>
      </c>
      <c r="C3" s="347"/>
      <c r="D3" s="347"/>
      <c r="E3" s="347"/>
      <c r="F3" s="347"/>
      <c r="G3" s="347"/>
      <c r="H3" s="347"/>
      <c r="I3" s="347"/>
      <c r="J3" s="347"/>
      <c r="K3" s="347"/>
      <c r="L3" s="347"/>
      <c r="M3" s="347"/>
      <c r="N3" s="347"/>
      <c r="O3" s="347"/>
      <c r="P3" s="347"/>
      <c r="Q3" s="347"/>
    </row>
    <row r="4" spans="1:29" ht="15.75" x14ac:dyDescent="0.25">
      <c r="A4" s="1"/>
      <c r="B4" s="348" t="s">
        <v>2</v>
      </c>
      <c r="C4" s="349"/>
      <c r="D4" s="349"/>
      <c r="E4" s="349"/>
      <c r="F4" s="349"/>
      <c r="G4" s="349"/>
      <c r="H4" s="349"/>
      <c r="I4" s="349"/>
      <c r="J4" s="349"/>
      <c r="K4" s="349"/>
      <c r="L4" s="349"/>
      <c r="M4" s="349"/>
      <c r="N4" s="349"/>
      <c r="O4" s="349"/>
      <c r="P4" s="349"/>
      <c r="Q4" s="349"/>
    </row>
    <row r="5" spans="1:29" x14ac:dyDescent="0.25">
      <c r="A5" s="1"/>
      <c r="B5" s="350" t="s">
        <v>3</v>
      </c>
      <c r="C5" s="351"/>
      <c r="D5" s="351"/>
      <c r="E5" s="351"/>
      <c r="F5" s="351"/>
      <c r="G5" s="351"/>
      <c r="H5" s="351"/>
      <c r="I5" s="351"/>
      <c r="J5" s="351"/>
      <c r="K5" s="351"/>
      <c r="L5" s="351"/>
      <c r="M5" s="351"/>
      <c r="N5" s="351"/>
      <c r="O5" s="351"/>
      <c r="P5" s="351"/>
      <c r="Q5" s="351"/>
    </row>
    <row r="6" spans="1:29" x14ac:dyDescent="0.25">
      <c r="A6" s="1"/>
      <c r="B6" s="2" t="s">
        <v>960</v>
      </c>
      <c r="C6" s="5"/>
      <c r="D6" s="5"/>
      <c r="Q6" s="11" t="s">
        <v>5</v>
      </c>
    </row>
    <row r="7" spans="1:29" ht="14.45" customHeight="1" x14ac:dyDescent="0.25">
      <c r="B7" s="352" t="s">
        <v>6</v>
      </c>
      <c r="C7" s="158" t="s">
        <v>912</v>
      </c>
      <c r="D7" s="353" t="s">
        <v>8</v>
      </c>
      <c r="E7" s="355" t="s">
        <v>9</v>
      </c>
      <c r="F7" s="356"/>
      <c r="G7" s="356"/>
      <c r="H7" s="356"/>
      <c r="I7" s="356"/>
      <c r="J7" s="356"/>
      <c r="K7" s="356"/>
      <c r="L7" s="356"/>
      <c r="M7" s="356"/>
      <c r="N7" s="356"/>
      <c r="O7" s="356"/>
      <c r="P7" s="356"/>
      <c r="Q7" s="357"/>
    </row>
    <row r="8" spans="1:29" x14ac:dyDescent="0.25">
      <c r="B8" s="352"/>
      <c r="C8" s="157" t="s">
        <v>961</v>
      </c>
      <c r="D8" s="354"/>
      <c r="E8" s="6" t="s">
        <v>10</v>
      </c>
      <c r="F8" s="6" t="s">
        <v>11</v>
      </c>
      <c r="G8" s="6" t="s">
        <v>12</v>
      </c>
      <c r="H8" s="6" t="s">
        <v>13</v>
      </c>
      <c r="I8" s="6" t="s">
        <v>14</v>
      </c>
      <c r="J8" s="6" t="s">
        <v>15</v>
      </c>
      <c r="K8" s="6" t="s">
        <v>16</v>
      </c>
      <c r="L8" s="6" t="s">
        <v>17</v>
      </c>
      <c r="M8" s="6" t="s">
        <v>243</v>
      </c>
      <c r="N8" s="6" t="s">
        <v>19</v>
      </c>
      <c r="O8" s="6" t="s">
        <v>20</v>
      </c>
      <c r="P8" s="6" t="s">
        <v>21</v>
      </c>
      <c r="Q8" s="14" t="s">
        <v>22</v>
      </c>
    </row>
    <row r="9" spans="1:29" x14ac:dyDescent="0.25">
      <c r="B9" s="23" t="s">
        <v>139</v>
      </c>
      <c r="C9" s="124">
        <f>C10+C39+C57+C64+C72</f>
        <v>299086122879</v>
      </c>
      <c r="D9" s="124">
        <f>D10+D39+D57+D64+D72</f>
        <v>304593194267.75</v>
      </c>
      <c r="E9" s="124">
        <f>E10+E39+E57+E64+E72</f>
        <v>21050780824.779999</v>
      </c>
      <c r="F9" s="124">
        <f t="shared" ref="F9:P9" si="0">F10+F39+F57+F64+F72</f>
        <v>21685605765.57</v>
      </c>
      <c r="G9" s="124">
        <f t="shared" si="0"/>
        <v>22981684200.890003</v>
      </c>
      <c r="H9" s="124">
        <f t="shared" si="0"/>
        <v>23154167992.59</v>
      </c>
      <c r="I9" s="124">
        <f t="shared" si="0"/>
        <v>23324757493.459995</v>
      </c>
      <c r="J9" s="124">
        <f t="shared" si="0"/>
        <v>22755045132.950005</v>
      </c>
      <c r="K9" s="124">
        <f t="shared" si="0"/>
        <v>22808343106.539997</v>
      </c>
      <c r="L9" s="124">
        <f t="shared" si="0"/>
        <v>23020500331.030003</v>
      </c>
      <c r="M9" s="124">
        <f t="shared" si="0"/>
        <v>23393080451.159996</v>
      </c>
      <c r="N9" s="124">
        <f t="shared" si="0"/>
        <v>27049044521.079998</v>
      </c>
      <c r="O9" s="124">
        <f t="shared" si="0"/>
        <v>31728357492.170002</v>
      </c>
      <c r="P9" s="124">
        <f t="shared" si="0"/>
        <v>42617214127.319992</v>
      </c>
      <c r="Q9" s="124">
        <f>E9+F9+G9+H9+I9+J9+K9+L9+M9+O9+N9+P9</f>
        <v>305568581439.53998</v>
      </c>
      <c r="R9" s="197"/>
      <c r="S9" s="197"/>
      <c r="T9" s="197"/>
      <c r="U9" s="197"/>
      <c r="V9" s="118"/>
      <c r="W9" s="118"/>
      <c r="X9" s="118"/>
      <c r="Y9" s="118"/>
      <c r="Z9" s="118"/>
      <c r="AA9" s="118"/>
      <c r="AB9" s="118"/>
      <c r="AC9" s="118"/>
    </row>
    <row r="10" spans="1:29" s="67" customFormat="1" x14ac:dyDescent="0.25">
      <c r="B10" s="149" t="s">
        <v>140</v>
      </c>
      <c r="C10" s="139">
        <f t="shared" ref="C10:P10" si="1">C11+C20+C28+C30+C32+C37</f>
        <v>247957983256</v>
      </c>
      <c r="D10" s="139">
        <f t="shared" si="1"/>
        <v>247976716810.14999</v>
      </c>
      <c r="E10" s="139">
        <f t="shared" si="1"/>
        <v>17621464985.899998</v>
      </c>
      <c r="F10" s="139">
        <f t="shared" si="1"/>
        <v>18237233860.039997</v>
      </c>
      <c r="G10" s="139">
        <f t="shared" si="1"/>
        <v>18941790862.650002</v>
      </c>
      <c r="H10" s="139">
        <f t="shared" si="1"/>
        <v>18614418228.939999</v>
      </c>
      <c r="I10" s="139">
        <f t="shared" si="1"/>
        <v>18981523128.619995</v>
      </c>
      <c r="J10" s="139">
        <f t="shared" si="1"/>
        <v>18811086412.670002</v>
      </c>
      <c r="K10" s="139">
        <f t="shared" si="1"/>
        <v>18947637735.309998</v>
      </c>
      <c r="L10" s="139">
        <f t="shared" si="1"/>
        <v>19008582126.279999</v>
      </c>
      <c r="M10" s="139">
        <f t="shared" si="1"/>
        <v>19274074815.969997</v>
      </c>
      <c r="N10" s="139">
        <f t="shared" si="1"/>
        <v>19906469597.299999</v>
      </c>
      <c r="O10" s="139">
        <f t="shared" si="1"/>
        <v>26708136385.09</v>
      </c>
      <c r="P10" s="139">
        <f t="shared" si="1"/>
        <v>33629707770.949997</v>
      </c>
      <c r="Q10" s="139">
        <f>E10+F10+G10+H10+I10+J10+K10+L10+M10+O10+N10+P10</f>
        <v>248682125909.71997</v>
      </c>
      <c r="R10" s="140"/>
      <c r="S10" s="140"/>
      <c r="T10" s="140"/>
      <c r="U10" s="140"/>
      <c r="V10" s="141"/>
      <c r="W10" s="141"/>
      <c r="X10" s="141"/>
      <c r="Y10" s="141"/>
    </row>
    <row r="11" spans="1:29" s="67" customFormat="1" x14ac:dyDescent="0.25">
      <c r="B11" s="150" t="s">
        <v>311</v>
      </c>
      <c r="C11" s="139">
        <f t="shared" ref="C11:I11" si="2">SUM(C12:C19)</f>
        <v>204609497272</v>
      </c>
      <c r="D11" s="139">
        <f t="shared" ref="D11" si="3">SUM(D12:D19)</f>
        <v>203043379621.90997</v>
      </c>
      <c r="E11" s="139">
        <f t="shared" si="2"/>
        <v>15965177645.209999</v>
      </c>
      <c r="F11" s="139">
        <f t="shared" si="2"/>
        <v>16176817238.379999</v>
      </c>
      <c r="G11" s="139">
        <f t="shared" si="2"/>
        <v>16694047346.370001</v>
      </c>
      <c r="H11" s="139">
        <f t="shared" si="2"/>
        <v>16583073578.41</v>
      </c>
      <c r="I11" s="139">
        <f t="shared" si="2"/>
        <v>16634100500.309998</v>
      </c>
      <c r="J11" s="139">
        <f t="shared" ref="J11:P11" si="4">SUM(J12:J19)</f>
        <v>16724907090.67</v>
      </c>
      <c r="K11" s="139">
        <f t="shared" si="4"/>
        <v>16739732301.98</v>
      </c>
      <c r="L11" s="139">
        <f t="shared" si="4"/>
        <v>16914394291.57</v>
      </c>
      <c r="M11" s="139">
        <f t="shared" si="4"/>
        <v>17077877234.949999</v>
      </c>
      <c r="N11" s="139">
        <f t="shared" si="4"/>
        <v>17481608138</v>
      </c>
      <c r="O11" s="139">
        <f t="shared" si="4"/>
        <v>17660506090.689999</v>
      </c>
      <c r="P11" s="139">
        <f t="shared" si="4"/>
        <v>19088813600.379997</v>
      </c>
      <c r="Q11" s="139">
        <f t="shared" ref="Q11:Q74" si="5">E11+F11+G11+H11+I11+J11+K11+L11+M11+O11+N11+P11</f>
        <v>203741055056.92001</v>
      </c>
      <c r="R11" s="140"/>
      <c r="S11" s="141"/>
      <c r="T11" s="141"/>
      <c r="U11" s="141"/>
      <c r="V11" s="141"/>
      <c r="W11" s="141"/>
      <c r="X11" s="141"/>
      <c r="Y11" s="141"/>
    </row>
    <row r="12" spans="1:29" x14ac:dyDescent="0.25">
      <c r="B12" s="151" t="s">
        <v>962</v>
      </c>
      <c r="C12" s="123">
        <v>159126076118</v>
      </c>
      <c r="D12" s="123">
        <v>159220539779.46997</v>
      </c>
      <c r="E12" s="123">
        <v>12893607958.91</v>
      </c>
      <c r="F12" s="123">
        <v>13102074223.949999</v>
      </c>
      <c r="G12" s="123">
        <v>13007744816.190001</v>
      </c>
      <c r="H12" s="123">
        <v>12996225727.530001</v>
      </c>
      <c r="I12" s="123">
        <v>13047043134.369999</v>
      </c>
      <c r="J12" s="123">
        <v>13131042251.450001</v>
      </c>
      <c r="K12" s="123">
        <v>13142684190.49</v>
      </c>
      <c r="L12" s="123">
        <v>13274931517</v>
      </c>
      <c r="M12" s="125">
        <v>13435201908.049999</v>
      </c>
      <c r="N12" s="125">
        <v>13406756176.290001</v>
      </c>
      <c r="O12" s="125">
        <v>13579856929.209999</v>
      </c>
      <c r="P12" s="125">
        <v>15053840827.449999</v>
      </c>
      <c r="Q12" s="125">
        <f t="shared" si="5"/>
        <v>160071009660.89001</v>
      </c>
      <c r="R12" s="3"/>
      <c r="S12" s="118"/>
      <c r="T12" s="118"/>
      <c r="U12" s="118"/>
      <c r="V12" s="118"/>
      <c r="W12" s="118"/>
      <c r="X12" s="118"/>
      <c r="Y12" s="118"/>
    </row>
    <row r="13" spans="1:29" x14ac:dyDescent="0.25">
      <c r="B13" s="151" t="s">
        <v>313</v>
      </c>
      <c r="C13" s="123">
        <v>929214859</v>
      </c>
      <c r="D13" s="123">
        <v>0</v>
      </c>
      <c r="E13" s="123">
        <v>0</v>
      </c>
      <c r="F13" s="123"/>
      <c r="G13" s="123"/>
      <c r="H13" s="123"/>
      <c r="I13" s="123"/>
      <c r="J13" s="123"/>
      <c r="K13" s="123"/>
      <c r="L13" s="123"/>
      <c r="M13" s="123"/>
      <c r="N13" s="123"/>
      <c r="O13" s="123"/>
      <c r="P13" s="123"/>
      <c r="Q13" s="123">
        <f t="shared" si="5"/>
        <v>0</v>
      </c>
      <c r="R13" s="3"/>
      <c r="S13" s="118"/>
      <c r="T13" s="118"/>
      <c r="U13" s="118"/>
      <c r="V13" s="118"/>
      <c r="W13" s="118"/>
      <c r="X13" s="118"/>
      <c r="Y13" s="118"/>
    </row>
    <row r="14" spans="1:29" x14ac:dyDescent="0.25">
      <c r="B14" s="151" t="s">
        <v>314</v>
      </c>
      <c r="C14" s="123">
        <v>334772896</v>
      </c>
      <c r="D14" s="123">
        <v>0</v>
      </c>
      <c r="E14" s="123">
        <v>0</v>
      </c>
      <c r="F14" s="123"/>
      <c r="G14" s="123">
        <v>0</v>
      </c>
      <c r="H14" s="123">
        <v>0</v>
      </c>
      <c r="I14" s="123"/>
      <c r="J14" s="123">
        <v>0</v>
      </c>
      <c r="K14" s="123"/>
      <c r="L14" s="123">
        <v>0</v>
      </c>
      <c r="M14" s="123"/>
      <c r="N14" s="123">
        <v>0</v>
      </c>
      <c r="O14" s="123"/>
      <c r="P14" s="123"/>
      <c r="Q14" s="123">
        <f t="shared" si="5"/>
        <v>0</v>
      </c>
      <c r="R14" s="3"/>
      <c r="S14" s="118"/>
      <c r="T14" s="118"/>
      <c r="U14" s="118"/>
      <c r="V14" s="118"/>
      <c r="W14" s="118"/>
      <c r="X14" s="118"/>
      <c r="Y14" s="118"/>
    </row>
    <row r="15" spans="1:29" x14ac:dyDescent="0.25">
      <c r="B15" s="151" t="s">
        <v>315</v>
      </c>
      <c r="C15" s="123">
        <v>5822614624</v>
      </c>
      <c r="D15" s="123">
        <v>0.29999988526105881</v>
      </c>
      <c r="E15" s="123">
        <v>0</v>
      </c>
      <c r="F15" s="123"/>
      <c r="G15" s="123"/>
      <c r="H15" s="123">
        <v>0</v>
      </c>
      <c r="I15" s="123">
        <v>0</v>
      </c>
      <c r="J15" s="123">
        <v>0</v>
      </c>
      <c r="K15" s="123">
        <v>0</v>
      </c>
      <c r="L15" s="123">
        <v>0</v>
      </c>
      <c r="M15" s="123">
        <v>0</v>
      </c>
      <c r="N15" s="123">
        <v>0</v>
      </c>
      <c r="O15" s="123">
        <v>0</v>
      </c>
      <c r="P15" s="123"/>
      <c r="Q15" s="123">
        <f t="shared" si="5"/>
        <v>0</v>
      </c>
      <c r="R15" s="3"/>
      <c r="S15" s="118"/>
      <c r="T15" s="118"/>
      <c r="U15" s="118"/>
      <c r="V15" s="118"/>
      <c r="W15" s="118"/>
      <c r="X15" s="118"/>
      <c r="Y15" s="118"/>
    </row>
    <row r="16" spans="1:29" x14ac:dyDescent="0.25">
      <c r="B16" s="151" t="s">
        <v>316</v>
      </c>
      <c r="C16" s="123">
        <v>2844548000</v>
      </c>
      <c r="D16" s="123">
        <v>768000</v>
      </c>
      <c r="E16" s="123">
        <v>64000</v>
      </c>
      <c r="F16" s="123">
        <v>64000</v>
      </c>
      <c r="G16" s="123">
        <v>64000</v>
      </c>
      <c r="H16" s="123">
        <v>64000</v>
      </c>
      <c r="I16" s="123">
        <v>64000</v>
      </c>
      <c r="J16" s="123">
        <v>64000</v>
      </c>
      <c r="K16" s="123">
        <v>64000</v>
      </c>
      <c r="L16" s="123">
        <v>64000</v>
      </c>
      <c r="M16" s="125">
        <v>64000</v>
      </c>
      <c r="N16" s="125">
        <v>64000</v>
      </c>
      <c r="O16" s="125">
        <v>64000</v>
      </c>
      <c r="P16" s="125">
        <v>64000</v>
      </c>
      <c r="Q16" s="125">
        <f t="shared" si="5"/>
        <v>768000</v>
      </c>
      <c r="R16" s="3"/>
      <c r="S16" s="118"/>
      <c r="T16" s="118"/>
      <c r="U16" s="118"/>
      <c r="V16" s="118"/>
      <c r="W16" s="118"/>
      <c r="X16" s="118"/>
      <c r="Y16" s="118"/>
    </row>
    <row r="17" spans="2:25" x14ac:dyDescent="0.25">
      <c r="B17" s="151" t="s">
        <v>317</v>
      </c>
      <c r="C17" s="123">
        <v>25532712655</v>
      </c>
      <c r="D17" s="123">
        <v>33378646828.23</v>
      </c>
      <c r="E17" s="123">
        <v>2226306689.5100002</v>
      </c>
      <c r="F17" s="123">
        <v>2228173601.75</v>
      </c>
      <c r="G17" s="123">
        <v>2843185397</v>
      </c>
      <c r="H17" s="123">
        <v>2748745304.0900002</v>
      </c>
      <c r="I17" s="123">
        <v>2745098166.6199999</v>
      </c>
      <c r="J17" s="123">
        <v>2742963862.8699999</v>
      </c>
      <c r="K17" s="123">
        <v>2767788715.5999999</v>
      </c>
      <c r="L17" s="123">
        <v>2767969785.9299998</v>
      </c>
      <c r="M17" s="125">
        <v>2772382170.6799998</v>
      </c>
      <c r="N17" s="125">
        <v>3159109270.6399999</v>
      </c>
      <c r="O17" s="125">
        <v>3200772527.7199998</v>
      </c>
      <c r="P17" s="125">
        <v>3149269732.04</v>
      </c>
      <c r="Q17" s="125">
        <f t="shared" si="5"/>
        <v>33351765224.450001</v>
      </c>
      <c r="R17" s="3"/>
      <c r="S17" s="118"/>
      <c r="T17" s="118"/>
      <c r="U17" s="118"/>
      <c r="V17" s="118"/>
      <c r="W17" s="118"/>
      <c r="X17" s="118"/>
      <c r="Y17" s="118"/>
    </row>
    <row r="18" spans="2:25" x14ac:dyDescent="0.25">
      <c r="B18" s="151" t="s">
        <v>318</v>
      </c>
      <c r="C18" s="123">
        <v>99747678</v>
      </c>
      <c r="D18" s="123">
        <v>24320267</v>
      </c>
      <c r="E18" s="123">
        <v>0</v>
      </c>
      <c r="F18" s="123">
        <v>0</v>
      </c>
      <c r="G18" s="123">
        <v>0</v>
      </c>
      <c r="H18" s="123"/>
      <c r="I18" s="123"/>
      <c r="J18" s="123"/>
      <c r="K18" s="123"/>
      <c r="L18" s="123"/>
      <c r="M18" s="125">
        <v>0</v>
      </c>
      <c r="N18" s="125"/>
      <c r="O18" s="125"/>
      <c r="P18" s="125">
        <v>0</v>
      </c>
      <c r="Q18" s="125">
        <f t="shared" si="5"/>
        <v>0</v>
      </c>
      <c r="R18" s="3"/>
      <c r="S18" s="118"/>
      <c r="T18" s="118"/>
      <c r="U18" s="118"/>
      <c r="V18" s="118"/>
      <c r="W18" s="118"/>
      <c r="X18" s="118"/>
      <c r="Y18" s="118"/>
    </row>
    <row r="19" spans="2:25" x14ac:dyDescent="0.25">
      <c r="B19" s="151" t="s">
        <v>319</v>
      </c>
      <c r="C19" s="123">
        <v>9919810442</v>
      </c>
      <c r="D19" s="123">
        <v>10419104746.91</v>
      </c>
      <c r="E19" s="123">
        <v>845198996.78999996</v>
      </c>
      <c r="F19" s="123">
        <v>846505412.67999995</v>
      </c>
      <c r="G19" s="123">
        <v>843053133.17999995</v>
      </c>
      <c r="H19" s="123">
        <v>838038546.78999996</v>
      </c>
      <c r="I19" s="123">
        <v>841895199.32000005</v>
      </c>
      <c r="J19" s="123">
        <v>850836976.35000002</v>
      </c>
      <c r="K19" s="123">
        <v>829195395.88999999</v>
      </c>
      <c r="L19" s="123">
        <v>871428988.63999999</v>
      </c>
      <c r="M19" s="125">
        <v>870229156.22000003</v>
      </c>
      <c r="N19" s="125">
        <v>915678691.07000005</v>
      </c>
      <c r="O19" s="125">
        <v>879812633.75999999</v>
      </c>
      <c r="P19" s="125">
        <v>885639040.88999999</v>
      </c>
      <c r="Q19" s="125">
        <f t="shared" si="5"/>
        <v>10317512171.58</v>
      </c>
      <c r="R19" s="3"/>
      <c r="S19" s="118"/>
      <c r="T19" s="118"/>
      <c r="U19" s="118"/>
      <c r="V19" s="118"/>
      <c r="W19" s="118"/>
      <c r="X19" s="118"/>
      <c r="Y19" s="118"/>
    </row>
    <row r="20" spans="2:25" s="67" customFormat="1" x14ac:dyDescent="0.25">
      <c r="B20" s="150" t="s">
        <v>963</v>
      </c>
      <c r="C20" s="139">
        <f>SUM(C21:C27)</f>
        <v>24228156623</v>
      </c>
      <c r="D20" s="139">
        <f>SUM(D21:D27)</f>
        <v>23176189390.359997</v>
      </c>
      <c r="E20" s="139">
        <f>SUM(E21:E27)</f>
        <v>1501757434.3300002</v>
      </c>
      <c r="F20" s="139">
        <f t="shared" ref="F20:P20" si="6">SUM(F21:F27)</f>
        <v>1735413479.8299999</v>
      </c>
      <c r="G20" s="139">
        <f t="shared" si="6"/>
        <v>1923177474.7800002</v>
      </c>
      <c r="H20" s="139">
        <f t="shared" si="6"/>
        <v>1778298492.96</v>
      </c>
      <c r="I20" s="139">
        <f t="shared" si="6"/>
        <v>2007540117.28</v>
      </c>
      <c r="J20" s="139">
        <f t="shared" si="6"/>
        <v>1844080086.5599997</v>
      </c>
      <c r="K20" s="139">
        <f t="shared" si="6"/>
        <v>1759208631.9199998</v>
      </c>
      <c r="L20" s="139">
        <f t="shared" si="6"/>
        <v>1815040706.8699999</v>
      </c>
      <c r="M20" s="139">
        <f t="shared" si="6"/>
        <v>1887989404.9100001</v>
      </c>
      <c r="N20" s="139">
        <f t="shared" si="6"/>
        <v>1942661042.2299998</v>
      </c>
      <c r="O20" s="139">
        <f t="shared" si="6"/>
        <v>1969865478.8799999</v>
      </c>
      <c r="P20" s="139">
        <f t="shared" si="6"/>
        <v>2457797501.0499997</v>
      </c>
      <c r="Q20" s="139">
        <f t="shared" si="5"/>
        <v>22622829851.599998</v>
      </c>
      <c r="R20" s="140"/>
      <c r="S20" s="141"/>
      <c r="T20" s="141"/>
      <c r="U20" s="141"/>
      <c r="V20" s="141"/>
      <c r="W20" s="141"/>
      <c r="X20" s="141"/>
      <c r="Y20" s="141"/>
    </row>
    <row r="21" spans="2:25" x14ac:dyDescent="0.25">
      <c r="B21" s="151" t="s">
        <v>323</v>
      </c>
      <c r="C21" s="123">
        <v>237610684</v>
      </c>
      <c r="D21" s="123">
        <v>305638945.49000001</v>
      </c>
      <c r="E21" s="123">
        <v>9755911.1699999999</v>
      </c>
      <c r="F21" s="123">
        <v>10548910.26</v>
      </c>
      <c r="G21" s="123">
        <v>11021330.27</v>
      </c>
      <c r="H21" s="123">
        <v>28116026.5</v>
      </c>
      <c r="I21" s="123">
        <v>75116472.180000007</v>
      </c>
      <c r="J21" s="123">
        <v>11751625.380000001</v>
      </c>
      <c r="K21" s="123">
        <v>12801722.380000001</v>
      </c>
      <c r="L21" s="123">
        <v>11789723.380000001</v>
      </c>
      <c r="M21" s="125">
        <v>11792232.710000001</v>
      </c>
      <c r="N21" s="125">
        <v>81328575.379999995</v>
      </c>
      <c r="O21" s="125">
        <v>11507692.77</v>
      </c>
      <c r="P21" s="125">
        <v>71467809.140000001</v>
      </c>
      <c r="Q21" s="125">
        <f t="shared" si="5"/>
        <v>346998031.51999998</v>
      </c>
      <c r="R21" s="3"/>
      <c r="S21" s="118"/>
      <c r="T21" s="118"/>
      <c r="U21" s="118"/>
      <c r="V21" s="118"/>
      <c r="W21" s="118"/>
      <c r="X21" s="118"/>
      <c r="Y21" s="118"/>
    </row>
    <row r="22" spans="2:25" x14ac:dyDescent="0.25">
      <c r="B22" s="151" t="s">
        <v>964</v>
      </c>
      <c r="C22" s="123">
        <v>964561800</v>
      </c>
      <c r="D22" s="123">
        <v>1036890759</v>
      </c>
      <c r="E22" s="123">
        <v>80136983.329999998</v>
      </c>
      <c r="F22" s="123">
        <v>86636983.329999998</v>
      </c>
      <c r="G22" s="123">
        <v>86536983.329999998</v>
      </c>
      <c r="H22" s="123">
        <v>82536983.329999998</v>
      </c>
      <c r="I22" s="123">
        <v>82536983.329999998</v>
      </c>
      <c r="J22" s="123">
        <v>92478650</v>
      </c>
      <c r="K22" s="123">
        <v>82536983.329999998</v>
      </c>
      <c r="L22" s="123">
        <v>88536983.329999998</v>
      </c>
      <c r="M22" s="125">
        <v>92536983.329999998</v>
      </c>
      <c r="N22" s="125">
        <v>82736283.329999998</v>
      </c>
      <c r="O22" s="125">
        <v>90794616.659999996</v>
      </c>
      <c r="P22" s="125">
        <v>102236409.88</v>
      </c>
      <c r="Q22" s="125">
        <f t="shared" si="5"/>
        <v>1050241826.5100001</v>
      </c>
      <c r="R22" s="3"/>
      <c r="S22" s="118"/>
      <c r="T22" s="118"/>
      <c r="U22" s="118"/>
      <c r="V22" s="118"/>
      <c r="W22" s="118"/>
      <c r="X22" s="118"/>
      <c r="Y22" s="118"/>
    </row>
    <row r="23" spans="2:25" x14ac:dyDescent="0.25">
      <c r="B23" s="151" t="s">
        <v>965</v>
      </c>
      <c r="C23" s="123">
        <v>986624894</v>
      </c>
      <c r="D23" s="123">
        <v>97137799.599999994</v>
      </c>
      <c r="E23" s="123">
        <v>4095150</v>
      </c>
      <c r="F23" s="123">
        <v>4304900</v>
      </c>
      <c r="G23" s="123">
        <v>4070150.01</v>
      </c>
      <c r="H23" s="123">
        <v>4254133.33</v>
      </c>
      <c r="I23" s="123">
        <v>3248600</v>
      </c>
      <c r="J23" s="123">
        <v>3426766.67</v>
      </c>
      <c r="K23" s="123">
        <v>3877600</v>
      </c>
      <c r="L23" s="123">
        <v>4742000</v>
      </c>
      <c r="M23" s="125">
        <v>5521800</v>
      </c>
      <c r="N23" s="125">
        <v>5725200</v>
      </c>
      <c r="O23" s="125">
        <v>6780700</v>
      </c>
      <c r="P23" s="125">
        <v>8014033.3300000001</v>
      </c>
      <c r="Q23" s="125">
        <f t="shared" si="5"/>
        <v>58061033.339999996</v>
      </c>
      <c r="R23" s="3"/>
      <c r="S23" s="118"/>
      <c r="T23" s="118"/>
      <c r="U23" s="118"/>
      <c r="V23" s="118"/>
      <c r="W23" s="118"/>
      <c r="X23" s="118"/>
      <c r="Y23" s="118"/>
    </row>
    <row r="24" spans="2:25" x14ac:dyDescent="0.25">
      <c r="B24" s="151" t="s">
        <v>326</v>
      </c>
      <c r="C24" s="123">
        <v>2786893338</v>
      </c>
      <c r="D24" s="123">
        <v>3180123384.0999999</v>
      </c>
      <c r="E24" s="123">
        <v>111993966.70999999</v>
      </c>
      <c r="F24" s="123">
        <v>225363204.50999999</v>
      </c>
      <c r="G24" s="123">
        <v>328949152.38999999</v>
      </c>
      <c r="H24" s="123">
        <v>180395815.12</v>
      </c>
      <c r="I24" s="123">
        <v>252391644.59</v>
      </c>
      <c r="J24" s="123">
        <v>201691369.27000001</v>
      </c>
      <c r="K24" s="123">
        <v>158834743.55000001</v>
      </c>
      <c r="L24" s="123">
        <v>236582662.94999999</v>
      </c>
      <c r="M24" s="125">
        <v>293272246.04000002</v>
      </c>
      <c r="N24" s="125">
        <v>236014663.87</v>
      </c>
      <c r="O24" s="125">
        <v>288579045.52999997</v>
      </c>
      <c r="P24" s="125">
        <v>579475591.89999998</v>
      </c>
      <c r="Q24" s="125">
        <f t="shared" si="5"/>
        <v>3093544106.4299998</v>
      </c>
      <c r="R24" s="3"/>
      <c r="S24" s="118"/>
      <c r="T24" s="118"/>
      <c r="U24" s="118"/>
      <c r="V24" s="118"/>
      <c r="W24" s="118"/>
      <c r="X24" s="118"/>
      <c r="Y24" s="118"/>
    </row>
    <row r="25" spans="2:25" x14ac:dyDescent="0.25">
      <c r="B25" s="151" t="s">
        <v>966</v>
      </c>
      <c r="C25" s="123">
        <v>17403576628</v>
      </c>
      <c r="D25" s="123">
        <v>16349366868.869999</v>
      </c>
      <c r="E25" s="123">
        <v>1170280693.05</v>
      </c>
      <c r="F25" s="123">
        <v>1254952967.9400001</v>
      </c>
      <c r="G25" s="123">
        <v>1297993054.6500001</v>
      </c>
      <c r="H25" s="123">
        <v>1253246554.21</v>
      </c>
      <c r="I25" s="123">
        <v>1386253434.1300001</v>
      </c>
      <c r="J25" s="123">
        <v>1340239280.28</v>
      </c>
      <c r="K25" s="123">
        <v>1334759028.5699999</v>
      </c>
      <c r="L25" s="123">
        <v>1322217536.46</v>
      </c>
      <c r="M25" s="125">
        <v>1327399234.6900001</v>
      </c>
      <c r="N25" s="125">
        <v>1372690945.6099999</v>
      </c>
      <c r="O25" s="125">
        <v>1401997331.8699999</v>
      </c>
      <c r="P25" s="125">
        <v>1448205476.1600001</v>
      </c>
      <c r="Q25" s="125">
        <f t="shared" si="5"/>
        <v>15910235537.620003</v>
      </c>
      <c r="R25" s="3"/>
      <c r="S25" s="118"/>
      <c r="T25" s="118"/>
      <c r="U25" s="118"/>
      <c r="V25" s="118"/>
      <c r="W25" s="118"/>
      <c r="X25" s="118"/>
      <c r="Y25" s="118"/>
    </row>
    <row r="26" spans="2:25" x14ac:dyDescent="0.25">
      <c r="B26" s="151" t="s">
        <v>328</v>
      </c>
      <c r="C26" s="123">
        <v>1608673296</v>
      </c>
      <c r="D26" s="123">
        <v>1920960718.8800001</v>
      </c>
      <c r="E26" s="123">
        <v>110841434.41</v>
      </c>
      <c r="F26" s="123">
        <v>133775375.97999999</v>
      </c>
      <c r="G26" s="123">
        <v>174517317.22999999</v>
      </c>
      <c r="H26" s="123">
        <v>212008592.19</v>
      </c>
      <c r="I26" s="123">
        <v>186254094.49000001</v>
      </c>
      <c r="J26" s="123">
        <v>173039087.87</v>
      </c>
      <c r="K26" s="123">
        <v>141655144.59</v>
      </c>
      <c r="L26" s="123">
        <v>126556215.51000001</v>
      </c>
      <c r="M26" s="125">
        <v>132779516.45</v>
      </c>
      <c r="N26" s="125">
        <v>137849562.41999999</v>
      </c>
      <c r="O26" s="125">
        <v>145433794.77000001</v>
      </c>
      <c r="P26" s="125">
        <v>217253617.27000001</v>
      </c>
      <c r="Q26" s="125">
        <f t="shared" si="5"/>
        <v>1891963753.1800001</v>
      </c>
      <c r="R26" s="3"/>
      <c r="S26" s="118"/>
      <c r="T26" s="118"/>
      <c r="U26" s="118"/>
      <c r="V26" s="118"/>
      <c r="W26" s="118"/>
      <c r="X26" s="118"/>
      <c r="Y26" s="118"/>
    </row>
    <row r="27" spans="2:25" x14ac:dyDescent="0.25">
      <c r="B27" s="151" t="s">
        <v>330</v>
      </c>
      <c r="C27" s="123">
        <v>240215983</v>
      </c>
      <c r="D27" s="123">
        <v>286070914.42000002</v>
      </c>
      <c r="E27" s="123">
        <v>14653295.66</v>
      </c>
      <c r="F27" s="123">
        <v>19831137.809999999</v>
      </c>
      <c r="G27" s="123">
        <v>20089486.899999999</v>
      </c>
      <c r="H27" s="123">
        <v>17740388.280000001</v>
      </c>
      <c r="I27" s="123">
        <v>21738888.559999999</v>
      </c>
      <c r="J27" s="123">
        <v>21453307.09</v>
      </c>
      <c r="K27" s="123">
        <v>24743409.5</v>
      </c>
      <c r="L27" s="123">
        <v>24615585.239999998</v>
      </c>
      <c r="M27" s="125">
        <v>24687391.690000001</v>
      </c>
      <c r="N27" s="125">
        <v>26315811.620000001</v>
      </c>
      <c r="O27" s="125">
        <v>24772297.280000001</v>
      </c>
      <c r="P27" s="125">
        <v>31144563.370000001</v>
      </c>
      <c r="Q27" s="125">
        <f t="shared" si="5"/>
        <v>271785563</v>
      </c>
      <c r="R27" s="3"/>
      <c r="S27" s="118"/>
      <c r="T27" s="118"/>
      <c r="U27" s="118"/>
      <c r="V27" s="118"/>
      <c r="W27" s="118"/>
      <c r="X27" s="118"/>
      <c r="Y27" s="118"/>
    </row>
    <row r="28" spans="2:25" s="67" customFormat="1" x14ac:dyDescent="0.25">
      <c r="B28" s="150" t="s">
        <v>331</v>
      </c>
      <c r="C28" s="139">
        <f>SUM(C29)</f>
        <v>488966463</v>
      </c>
      <c r="D28" s="139">
        <f>SUM(D29)</f>
        <v>469495690.69999999</v>
      </c>
      <c r="E28" s="139">
        <f>SUM(E29)</f>
        <v>35338615.119999997</v>
      </c>
      <c r="F28" s="139">
        <f t="shared" ref="F28:P28" si="7">SUM(F29)</f>
        <v>34685296.659999996</v>
      </c>
      <c r="G28" s="139">
        <f t="shared" si="7"/>
        <v>34946561.380000003</v>
      </c>
      <c r="H28" s="139">
        <f t="shared" si="7"/>
        <v>86159431.370000005</v>
      </c>
      <c r="I28" s="139">
        <f t="shared" si="7"/>
        <v>33472756.670000002</v>
      </c>
      <c r="J28" s="139">
        <f t="shared" si="7"/>
        <v>33310583.579999998</v>
      </c>
      <c r="K28" s="139">
        <f t="shared" si="7"/>
        <v>33251759.969999999</v>
      </c>
      <c r="L28" s="139">
        <f t="shared" si="7"/>
        <v>31519490.370000001</v>
      </c>
      <c r="M28" s="139">
        <f t="shared" si="7"/>
        <v>30334386.620000001</v>
      </c>
      <c r="N28" s="139">
        <f t="shared" si="7"/>
        <v>28965173.34</v>
      </c>
      <c r="O28" s="139">
        <f t="shared" si="7"/>
        <v>28669108.48</v>
      </c>
      <c r="P28" s="139">
        <f t="shared" si="7"/>
        <v>28426311.329999998</v>
      </c>
      <c r="Q28" s="139">
        <f t="shared" si="5"/>
        <v>439079474.88999999</v>
      </c>
      <c r="R28" s="140"/>
      <c r="S28" s="141"/>
      <c r="T28" s="141"/>
      <c r="U28" s="141"/>
      <c r="V28" s="141"/>
      <c r="W28" s="141"/>
      <c r="X28" s="141"/>
      <c r="Y28" s="141"/>
    </row>
    <row r="29" spans="2:25" x14ac:dyDescent="0.25">
      <c r="B29" s="151" t="s">
        <v>332</v>
      </c>
      <c r="C29" s="123">
        <v>488966463</v>
      </c>
      <c r="D29" s="123">
        <v>469495690.69999999</v>
      </c>
      <c r="E29" s="123">
        <v>35338615.119999997</v>
      </c>
      <c r="F29" s="123">
        <v>34685296.659999996</v>
      </c>
      <c r="G29" s="123">
        <v>34946561.380000003</v>
      </c>
      <c r="H29" s="123">
        <v>86159431.370000005</v>
      </c>
      <c r="I29" s="123">
        <v>33472756.670000002</v>
      </c>
      <c r="J29" s="123">
        <v>33310583.579999998</v>
      </c>
      <c r="K29" s="123">
        <v>33251759.969999999</v>
      </c>
      <c r="L29" s="123">
        <v>31519490.370000001</v>
      </c>
      <c r="M29" s="125">
        <v>30334386.620000001</v>
      </c>
      <c r="N29" s="125">
        <v>28965173.34</v>
      </c>
      <c r="O29" s="125">
        <v>28669108.48</v>
      </c>
      <c r="P29" s="125">
        <v>28426311.329999998</v>
      </c>
      <c r="Q29" s="125">
        <f t="shared" si="5"/>
        <v>439079474.88999999</v>
      </c>
      <c r="R29" s="3"/>
      <c r="S29" s="118"/>
      <c r="T29" s="118"/>
      <c r="U29" s="118"/>
      <c r="V29" s="118"/>
      <c r="W29" s="118"/>
      <c r="X29" s="118"/>
      <c r="Y29" s="118"/>
    </row>
    <row r="30" spans="2:25" x14ac:dyDescent="0.25">
      <c r="B30" s="150" t="s">
        <v>333</v>
      </c>
      <c r="C30" s="139">
        <f>SUM(C31)</f>
        <v>16864654695</v>
      </c>
      <c r="D30" s="139">
        <f>SUM(D31)</f>
        <v>17891454159.949997</v>
      </c>
      <c r="E30" s="139">
        <f>SUM(E31)</f>
        <v>54383448.32</v>
      </c>
      <c r="F30" s="139">
        <f t="shared" ref="F30:P30" si="8">SUM(F31)</f>
        <v>45100156.390000001</v>
      </c>
      <c r="G30" s="139">
        <f t="shared" si="8"/>
        <v>45291230.530000001</v>
      </c>
      <c r="H30" s="139">
        <f t="shared" si="8"/>
        <v>45195705</v>
      </c>
      <c r="I30" s="139">
        <f t="shared" si="8"/>
        <v>45342038.810000002</v>
      </c>
      <c r="J30" s="139">
        <f t="shared" si="8"/>
        <v>43965522.740000002</v>
      </c>
      <c r="K30" s="139">
        <f t="shared" si="8"/>
        <v>44141914.950000003</v>
      </c>
      <c r="L30" s="139">
        <f t="shared" si="8"/>
        <v>44446535.579999998</v>
      </c>
      <c r="M30" s="139">
        <f t="shared" si="8"/>
        <v>48333897.759999998</v>
      </c>
      <c r="N30" s="139">
        <f t="shared" si="8"/>
        <v>101931130.48999999</v>
      </c>
      <c r="O30" s="139">
        <f t="shared" si="8"/>
        <v>6946412713.4900007</v>
      </c>
      <c r="P30" s="139">
        <f t="shared" si="8"/>
        <v>10759592991.59</v>
      </c>
      <c r="Q30" s="139">
        <f t="shared" si="5"/>
        <v>18224137285.650002</v>
      </c>
      <c r="R30" s="3"/>
      <c r="S30" s="118"/>
      <c r="T30" s="118"/>
      <c r="U30" s="118"/>
      <c r="V30" s="118"/>
      <c r="W30" s="118"/>
      <c r="X30" s="118"/>
      <c r="Y30" s="118"/>
    </row>
    <row r="31" spans="2:25" x14ac:dyDescent="0.25">
      <c r="B31" s="151" t="s">
        <v>334</v>
      </c>
      <c r="C31" s="123">
        <v>16864654695</v>
      </c>
      <c r="D31" s="123">
        <v>17891454159.949997</v>
      </c>
      <c r="E31" s="123">
        <v>54383448.32</v>
      </c>
      <c r="F31" s="123">
        <v>45100156.390000001</v>
      </c>
      <c r="G31" s="123">
        <v>45291230.530000001</v>
      </c>
      <c r="H31" s="123">
        <v>45195705</v>
      </c>
      <c r="I31" s="123">
        <v>45342038.810000002</v>
      </c>
      <c r="J31" s="123">
        <v>43965522.740000002</v>
      </c>
      <c r="K31" s="123">
        <v>44141914.950000003</v>
      </c>
      <c r="L31" s="123">
        <v>44446535.579999998</v>
      </c>
      <c r="M31" s="125">
        <v>48333897.759999998</v>
      </c>
      <c r="N31" s="125">
        <v>101931130.48999999</v>
      </c>
      <c r="O31" s="125">
        <v>6946412713.4900007</v>
      </c>
      <c r="P31" s="125">
        <v>10759592991.59</v>
      </c>
      <c r="Q31" s="125">
        <f t="shared" si="5"/>
        <v>18224137285.650002</v>
      </c>
      <c r="R31" s="3"/>
      <c r="S31" s="118"/>
      <c r="T31" s="118"/>
      <c r="U31" s="118"/>
      <c r="V31" s="118"/>
      <c r="W31" s="118"/>
      <c r="X31" s="118"/>
      <c r="Y31" s="118"/>
    </row>
    <row r="32" spans="2:25" s="67" customFormat="1" x14ac:dyDescent="0.25">
      <c r="B32" s="150" t="s">
        <v>335</v>
      </c>
      <c r="C32" s="139">
        <f>SUM(C33:C36)</f>
        <v>1350044327</v>
      </c>
      <c r="D32" s="139">
        <f>SUM(D33:D36)</f>
        <v>2981534071.23</v>
      </c>
      <c r="E32" s="139">
        <f>SUM(E33:E36)</f>
        <v>29028932.169999998</v>
      </c>
      <c r="F32" s="139">
        <f t="shared" ref="F32:L32" si="9">SUM(F33:F36)</f>
        <v>209516155.03</v>
      </c>
      <c r="G32" s="139">
        <f t="shared" si="9"/>
        <v>208135368.34</v>
      </c>
      <c r="H32" s="139">
        <f t="shared" si="9"/>
        <v>86095502.399999991</v>
      </c>
      <c r="I32" s="139">
        <f t="shared" si="9"/>
        <v>225558984.17000002</v>
      </c>
      <c r="J32" s="139">
        <f t="shared" si="9"/>
        <v>129378066.28</v>
      </c>
      <c r="K32" s="139">
        <f t="shared" si="9"/>
        <v>336435541.69000006</v>
      </c>
      <c r="L32" s="139">
        <f t="shared" si="9"/>
        <v>166254844.73000002</v>
      </c>
      <c r="M32" s="139">
        <f>SUM(M33:M36)</f>
        <v>192961945.31</v>
      </c>
      <c r="N32" s="139">
        <f>SUM(N33:N36)</f>
        <v>320686930.48000002</v>
      </c>
      <c r="O32" s="139">
        <f>SUM(O33:O36)</f>
        <v>71971464.75</v>
      </c>
      <c r="P32" s="139">
        <f>SUM(P33:P36)</f>
        <v>1264486629.76</v>
      </c>
      <c r="Q32" s="139">
        <f t="shared" si="5"/>
        <v>3240510365.1099997</v>
      </c>
      <c r="R32" s="140"/>
      <c r="S32" s="141"/>
      <c r="T32" s="141"/>
      <c r="U32" s="141"/>
      <c r="V32" s="141"/>
      <c r="W32" s="141"/>
      <c r="X32" s="141"/>
      <c r="Y32" s="141"/>
    </row>
    <row r="33" spans="2:25" x14ac:dyDescent="0.25">
      <c r="B33" s="151" t="s">
        <v>336</v>
      </c>
      <c r="C33" s="123">
        <v>134958895</v>
      </c>
      <c r="D33" s="123">
        <v>431098945.91999996</v>
      </c>
      <c r="E33" s="123">
        <v>10653169.99</v>
      </c>
      <c r="F33" s="123">
        <v>4665915.08</v>
      </c>
      <c r="G33" s="123">
        <v>7937448.96</v>
      </c>
      <c r="H33" s="123">
        <v>7311272.0099999998</v>
      </c>
      <c r="I33" s="123">
        <v>7305477.0199999996</v>
      </c>
      <c r="J33" s="123">
        <v>7348087.8099999996</v>
      </c>
      <c r="K33" s="123">
        <v>5573301.1100000003</v>
      </c>
      <c r="L33" s="123">
        <v>11003385.779999999</v>
      </c>
      <c r="M33" s="125">
        <v>8185953.4699999997</v>
      </c>
      <c r="N33" s="125">
        <v>9867657.1500000004</v>
      </c>
      <c r="O33" s="125">
        <v>20498722.25</v>
      </c>
      <c r="P33" s="125">
        <v>519103395.22000003</v>
      </c>
      <c r="Q33" s="125">
        <f t="shared" si="5"/>
        <v>619453785.85000002</v>
      </c>
      <c r="R33" s="3"/>
      <c r="S33" s="118"/>
      <c r="T33" s="118"/>
      <c r="U33" s="118"/>
      <c r="V33" s="118"/>
      <c r="W33" s="118"/>
      <c r="X33" s="118"/>
      <c r="Y33" s="118"/>
    </row>
    <row r="34" spans="2:25" x14ac:dyDescent="0.25">
      <c r="B34" s="151" t="s">
        <v>337</v>
      </c>
      <c r="C34" s="123">
        <v>1639947</v>
      </c>
      <c r="D34" s="123">
        <v>596800</v>
      </c>
      <c r="E34" s="123">
        <v>0</v>
      </c>
      <c r="F34" s="123">
        <v>0</v>
      </c>
      <c r="G34" s="123">
        <v>0</v>
      </c>
      <c r="H34" s="123"/>
      <c r="I34" s="123"/>
      <c r="J34" s="123"/>
      <c r="K34" s="123"/>
      <c r="L34" s="123"/>
      <c r="M34" s="125"/>
      <c r="N34" s="125"/>
      <c r="O34" s="125"/>
      <c r="P34" s="125">
        <v>0</v>
      </c>
      <c r="Q34" s="125">
        <f t="shared" si="5"/>
        <v>0</v>
      </c>
      <c r="R34" s="3"/>
      <c r="S34" s="118"/>
      <c r="T34" s="118"/>
      <c r="U34" s="118"/>
      <c r="V34" s="118"/>
      <c r="W34" s="118"/>
      <c r="X34" s="118"/>
      <c r="Y34" s="118"/>
    </row>
    <row r="35" spans="2:25" x14ac:dyDescent="0.25">
      <c r="B35" s="151" t="s">
        <v>338</v>
      </c>
      <c r="C35" s="123">
        <v>825059357</v>
      </c>
      <c r="D35" s="123">
        <v>1954676931.1800001</v>
      </c>
      <c r="E35" s="123">
        <v>9736480.6600000001</v>
      </c>
      <c r="F35" s="123">
        <v>168646645.34999999</v>
      </c>
      <c r="G35" s="123">
        <v>158879001.47</v>
      </c>
      <c r="H35" s="123">
        <v>49762505.689999998</v>
      </c>
      <c r="I35" s="123">
        <v>173409490.87</v>
      </c>
      <c r="J35" s="123">
        <v>72458917.269999996</v>
      </c>
      <c r="K35" s="123">
        <v>271564147.24000001</v>
      </c>
      <c r="L35" s="123">
        <v>126619942.81</v>
      </c>
      <c r="M35" s="125">
        <v>151071270.47</v>
      </c>
      <c r="N35" s="125">
        <v>277342850.98000002</v>
      </c>
      <c r="O35" s="125">
        <v>26769048.52</v>
      </c>
      <c r="P35" s="125">
        <v>576593747.09000003</v>
      </c>
      <c r="Q35" s="125">
        <f t="shared" si="5"/>
        <v>2062854048.4200001</v>
      </c>
      <c r="R35" s="3"/>
      <c r="S35" s="118"/>
      <c r="T35" s="118"/>
      <c r="U35" s="118"/>
      <c r="V35" s="118"/>
      <c r="W35" s="118"/>
      <c r="X35" s="118"/>
      <c r="Y35" s="118"/>
    </row>
    <row r="36" spans="2:25" x14ac:dyDescent="0.25">
      <c r="B36" s="151" t="s">
        <v>339</v>
      </c>
      <c r="C36" s="123">
        <v>388386128</v>
      </c>
      <c r="D36" s="123">
        <v>595161394.13</v>
      </c>
      <c r="E36" s="123">
        <v>8639281.5199999996</v>
      </c>
      <c r="F36" s="123">
        <v>36203594.600000001</v>
      </c>
      <c r="G36" s="123">
        <v>41318917.909999996</v>
      </c>
      <c r="H36" s="123">
        <v>29021724.699999999</v>
      </c>
      <c r="I36" s="123">
        <v>44844016.280000001</v>
      </c>
      <c r="J36" s="123">
        <v>49571061.199999996</v>
      </c>
      <c r="K36" s="123">
        <v>59298093.340000004</v>
      </c>
      <c r="L36" s="123">
        <v>28631516.140000001</v>
      </c>
      <c r="M36" s="125">
        <v>33704721.370000005</v>
      </c>
      <c r="N36" s="125">
        <v>33476422.349999998</v>
      </c>
      <c r="O36" s="125">
        <v>24703693.98</v>
      </c>
      <c r="P36" s="125">
        <v>168789487.44999999</v>
      </c>
      <c r="Q36" s="125">
        <f t="shared" si="5"/>
        <v>558202530.83999991</v>
      </c>
      <c r="R36" s="3"/>
      <c r="S36" s="118"/>
      <c r="T36" s="118"/>
      <c r="U36" s="118"/>
      <c r="V36" s="118"/>
      <c r="W36" s="118"/>
      <c r="X36" s="118"/>
      <c r="Y36" s="118"/>
    </row>
    <row r="37" spans="2:25" s="67" customFormat="1" x14ac:dyDescent="0.25">
      <c r="B37" s="138" t="s">
        <v>340</v>
      </c>
      <c r="C37" s="139">
        <f>SUM(C38)</f>
        <v>416663876</v>
      </c>
      <c r="D37" s="139">
        <f>SUM(D38)</f>
        <v>414663876</v>
      </c>
      <c r="E37" s="139">
        <f>SUM(E38)</f>
        <v>35778910.75</v>
      </c>
      <c r="F37" s="139">
        <f t="shared" ref="F37:P37" si="10">SUM(F38)</f>
        <v>35701533.75</v>
      </c>
      <c r="G37" s="139">
        <f t="shared" si="10"/>
        <v>36192881.25</v>
      </c>
      <c r="H37" s="139">
        <f t="shared" si="10"/>
        <v>35595518.799999997</v>
      </c>
      <c r="I37" s="139">
        <f t="shared" si="10"/>
        <v>35508731.380000003</v>
      </c>
      <c r="J37" s="139">
        <f t="shared" si="10"/>
        <v>35445062.840000004</v>
      </c>
      <c r="K37" s="139">
        <f t="shared" si="10"/>
        <v>34867584.799999997</v>
      </c>
      <c r="L37" s="139">
        <f t="shared" si="10"/>
        <v>36926257.159999996</v>
      </c>
      <c r="M37" s="139">
        <f t="shared" si="10"/>
        <v>36577946.420000002</v>
      </c>
      <c r="N37" s="139">
        <f t="shared" si="10"/>
        <v>30617182.760000002</v>
      </c>
      <c r="O37" s="139">
        <f t="shared" si="10"/>
        <v>30711528.800000001</v>
      </c>
      <c r="P37" s="139">
        <f t="shared" si="10"/>
        <v>30590736.84</v>
      </c>
      <c r="Q37" s="139">
        <f t="shared" si="5"/>
        <v>414513875.55000001</v>
      </c>
      <c r="R37" s="140"/>
      <c r="S37" s="141"/>
      <c r="T37" s="141"/>
      <c r="U37" s="141"/>
      <c r="V37" s="141"/>
      <c r="W37" s="141"/>
      <c r="X37" s="141"/>
      <c r="Y37" s="141"/>
    </row>
    <row r="38" spans="2:25" x14ac:dyDescent="0.25">
      <c r="B38" s="151" t="s">
        <v>341</v>
      </c>
      <c r="C38" s="123">
        <v>416663876</v>
      </c>
      <c r="D38" s="123">
        <v>414663876</v>
      </c>
      <c r="E38" s="123">
        <v>35778910.75</v>
      </c>
      <c r="F38" s="123">
        <v>35701533.75</v>
      </c>
      <c r="G38" s="123">
        <v>36192881.25</v>
      </c>
      <c r="H38" s="123">
        <v>35595518.799999997</v>
      </c>
      <c r="I38" s="123">
        <v>35508731.380000003</v>
      </c>
      <c r="J38" s="123">
        <v>35445062.840000004</v>
      </c>
      <c r="K38" s="123">
        <v>34867584.799999997</v>
      </c>
      <c r="L38" s="123">
        <v>36926257.159999996</v>
      </c>
      <c r="M38" s="125">
        <v>36577946.420000002</v>
      </c>
      <c r="N38" s="125">
        <v>30617182.760000002</v>
      </c>
      <c r="O38" s="125">
        <v>30711528.800000001</v>
      </c>
      <c r="P38" s="125">
        <v>30590736.84</v>
      </c>
      <c r="Q38" s="125">
        <f t="shared" si="5"/>
        <v>414513875.55000001</v>
      </c>
      <c r="R38" s="3"/>
      <c r="S38" s="118"/>
      <c r="T38" s="118"/>
      <c r="U38" s="118"/>
      <c r="V38" s="118"/>
      <c r="W38" s="118"/>
      <c r="X38" s="118"/>
      <c r="Y38" s="118"/>
    </row>
    <row r="39" spans="2:25" s="67" customFormat="1" x14ac:dyDescent="0.25">
      <c r="B39" s="149" t="s">
        <v>141</v>
      </c>
      <c r="C39" s="134">
        <f>C40+C42</f>
        <v>18105741237</v>
      </c>
      <c r="D39" s="134">
        <f>D40+D42</f>
        <v>22714294134.860001</v>
      </c>
      <c r="E39" s="134">
        <f>E40+E42</f>
        <v>795507520.98999989</v>
      </c>
      <c r="F39" s="134">
        <f t="shared" ref="F39:P39" si="11">F40+F42</f>
        <v>790610434.51999986</v>
      </c>
      <c r="G39" s="134">
        <f t="shared" si="11"/>
        <v>1332799542.5700002</v>
      </c>
      <c r="H39" s="134">
        <f t="shared" si="11"/>
        <v>1828146195.0599999</v>
      </c>
      <c r="I39" s="134">
        <f t="shared" si="11"/>
        <v>1581632287.55</v>
      </c>
      <c r="J39" s="134">
        <f t="shared" si="11"/>
        <v>1155720679.6700001</v>
      </c>
      <c r="K39" s="134">
        <f t="shared" si="11"/>
        <v>1087849316.4299998</v>
      </c>
      <c r="L39" s="134">
        <f t="shared" si="11"/>
        <v>1190979502.5600002</v>
      </c>
      <c r="M39" s="134">
        <f t="shared" si="11"/>
        <v>1274419498.76</v>
      </c>
      <c r="N39" s="134">
        <f t="shared" si="11"/>
        <v>4197107107.1100001</v>
      </c>
      <c r="O39" s="134">
        <f t="shared" si="11"/>
        <v>2146356126.45</v>
      </c>
      <c r="P39" s="134">
        <f t="shared" si="11"/>
        <v>5309306081.7799988</v>
      </c>
      <c r="Q39" s="134">
        <f t="shared" si="5"/>
        <v>22690434293.449997</v>
      </c>
      <c r="R39" s="140"/>
      <c r="S39" s="141"/>
      <c r="T39" s="141"/>
      <c r="U39" s="141"/>
      <c r="V39" s="141"/>
      <c r="W39" s="141"/>
      <c r="X39" s="141"/>
      <c r="Y39" s="141"/>
    </row>
    <row r="40" spans="2:25" s="67" customFormat="1" x14ac:dyDescent="0.25">
      <c r="B40" s="150" t="s">
        <v>342</v>
      </c>
      <c r="C40" s="139">
        <f>SUM(C41)</f>
        <v>59110503</v>
      </c>
      <c r="D40" s="139">
        <f>SUM(D41)</f>
        <v>394676894.41000003</v>
      </c>
      <c r="E40" s="139">
        <f>SUM(E41)</f>
        <v>4806142.2300000004</v>
      </c>
      <c r="F40" s="139">
        <f t="shared" ref="F40:P40" si="12">SUM(F41)</f>
        <v>4809536.55</v>
      </c>
      <c r="G40" s="139">
        <f t="shared" si="12"/>
        <v>4939904.42</v>
      </c>
      <c r="H40" s="139">
        <f t="shared" si="12"/>
        <v>4916649.57</v>
      </c>
      <c r="I40" s="139">
        <f t="shared" si="12"/>
        <v>4924376.8499999996</v>
      </c>
      <c r="J40" s="139">
        <f t="shared" si="12"/>
        <v>4878653.83</v>
      </c>
      <c r="K40" s="139">
        <f t="shared" si="12"/>
        <v>4845980.3099999996</v>
      </c>
      <c r="L40" s="139">
        <f t="shared" si="12"/>
        <v>4828797.6500000004</v>
      </c>
      <c r="M40" s="139">
        <f t="shared" si="12"/>
        <v>4741173.93</v>
      </c>
      <c r="N40" s="139">
        <f t="shared" si="12"/>
        <v>4682826.57</v>
      </c>
      <c r="O40" s="139">
        <f t="shared" si="12"/>
        <v>4655273.91</v>
      </c>
      <c r="P40" s="139">
        <f t="shared" si="12"/>
        <v>339754056.94</v>
      </c>
      <c r="Q40" s="139">
        <f t="shared" si="5"/>
        <v>392783372.75999999</v>
      </c>
      <c r="R40" s="140"/>
      <c r="S40" s="141"/>
      <c r="T40" s="141"/>
      <c r="U40" s="141"/>
      <c r="V40" s="141"/>
      <c r="W40" s="141"/>
      <c r="X40" s="141"/>
      <c r="Y40" s="141"/>
    </row>
    <row r="41" spans="2:25" x14ac:dyDescent="0.25">
      <c r="B41" s="151" t="s">
        <v>343</v>
      </c>
      <c r="C41" s="123">
        <v>59110503</v>
      </c>
      <c r="D41" s="123">
        <v>394676894.41000003</v>
      </c>
      <c r="E41" s="123">
        <v>4806142.2300000004</v>
      </c>
      <c r="F41" s="123">
        <v>4809536.55</v>
      </c>
      <c r="G41" s="123">
        <v>4939904.42</v>
      </c>
      <c r="H41" s="123">
        <v>4916649.57</v>
      </c>
      <c r="I41" s="123">
        <v>4924376.8499999996</v>
      </c>
      <c r="J41" s="123">
        <v>4878653.83</v>
      </c>
      <c r="K41" s="123">
        <v>4845980.3099999996</v>
      </c>
      <c r="L41" s="123">
        <v>4828797.6500000004</v>
      </c>
      <c r="M41" s="123">
        <v>4741173.93</v>
      </c>
      <c r="N41" s="123">
        <v>4682826.57</v>
      </c>
      <c r="O41" s="123">
        <v>4655273.91</v>
      </c>
      <c r="P41" s="123">
        <v>339754056.94</v>
      </c>
      <c r="Q41" s="123">
        <f t="shared" si="5"/>
        <v>392783372.75999999</v>
      </c>
      <c r="R41" s="3"/>
      <c r="S41" s="118"/>
      <c r="T41" s="118"/>
      <c r="U41" s="118"/>
      <c r="V41" s="118"/>
      <c r="W41" s="118"/>
      <c r="X41" s="118"/>
      <c r="Y41" s="118"/>
    </row>
    <row r="42" spans="2:25" s="67" customFormat="1" x14ac:dyDescent="0.25">
      <c r="B42" s="150" t="s">
        <v>344</v>
      </c>
      <c r="C42" s="139">
        <f>SUM(C43:C56)</f>
        <v>18046630734</v>
      </c>
      <c r="D42" s="139">
        <f>SUM(D43:D56)</f>
        <v>22319617240.450001</v>
      </c>
      <c r="E42" s="139">
        <f>SUM(E43:E56)</f>
        <v>790701378.75999987</v>
      </c>
      <c r="F42" s="139">
        <f t="shared" ref="F42:P42" si="13">SUM(F43:F56)</f>
        <v>785800897.96999991</v>
      </c>
      <c r="G42" s="139">
        <f t="shared" si="13"/>
        <v>1327859638.1500001</v>
      </c>
      <c r="H42" s="139">
        <f t="shared" si="13"/>
        <v>1823229545.49</v>
      </c>
      <c r="I42" s="139">
        <f t="shared" si="13"/>
        <v>1576707910.7</v>
      </c>
      <c r="J42" s="139">
        <f t="shared" si="13"/>
        <v>1150842025.8400002</v>
      </c>
      <c r="K42" s="139">
        <f t="shared" si="13"/>
        <v>1083003336.1199999</v>
      </c>
      <c r="L42" s="139">
        <f t="shared" si="13"/>
        <v>1186150704.9100001</v>
      </c>
      <c r="M42" s="139">
        <f t="shared" si="13"/>
        <v>1269678324.8299999</v>
      </c>
      <c r="N42" s="139">
        <f t="shared" si="13"/>
        <v>4192424280.54</v>
      </c>
      <c r="O42" s="139">
        <f t="shared" si="13"/>
        <v>2141700852.54</v>
      </c>
      <c r="P42" s="139">
        <f t="shared" si="13"/>
        <v>4969552024.8399992</v>
      </c>
      <c r="Q42" s="139">
        <f t="shared" si="5"/>
        <v>22297650920.690002</v>
      </c>
      <c r="R42" s="140"/>
      <c r="S42" s="141"/>
      <c r="T42" s="141"/>
      <c r="U42" s="141"/>
      <c r="V42" s="141"/>
      <c r="W42" s="141"/>
      <c r="X42" s="141"/>
      <c r="Y42" s="141"/>
    </row>
    <row r="43" spans="2:25" x14ac:dyDescent="0.25">
      <c r="B43" s="151" t="s">
        <v>345</v>
      </c>
      <c r="C43" s="123">
        <v>409197359</v>
      </c>
      <c r="D43" s="123">
        <v>402838634</v>
      </c>
      <c r="E43" s="123">
        <v>31979211.77</v>
      </c>
      <c r="F43" s="123">
        <v>33391505.760000002</v>
      </c>
      <c r="G43" s="123">
        <v>37538877.759999998</v>
      </c>
      <c r="H43" s="123">
        <v>25461583.77</v>
      </c>
      <c r="I43" s="123">
        <v>38766966.759999998</v>
      </c>
      <c r="J43" s="123">
        <v>31536857.670000002</v>
      </c>
      <c r="K43" s="123">
        <v>31861839.77</v>
      </c>
      <c r="L43" s="123">
        <v>32547300.879999999</v>
      </c>
      <c r="M43" s="123">
        <v>31997080.690000001</v>
      </c>
      <c r="N43" s="123">
        <v>33122396.829999998</v>
      </c>
      <c r="O43" s="123">
        <v>32568744.68</v>
      </c>
      <c r="P43" s="123">
        <v>62024299.18</v>
      </c>
      <c r="Q43" s="123">
        <f t="shared" si="5"/>
        <v>422796665.52000004</v>
      </c>
      <c r="R43" s="3"/>
      <c r="S43" s="118"/>
      <c r="T43" s="118"/>
      <c r="U43" s="118"/>
      <c r="V43" s="118"/>
      <c r="W43" s="118"/>
      <c r="X43" s="118"/>
      <c r="Y43" s="118"/>
    </row>
    <row r="44" spans="2:25" x14ac:dyDescent="0.25">
      <c r="B44" s="151" t="s">
        <v>346</v>
      </c>
      <c r="C44" s="123">
        <v>1290106890</v>
      </c>
      <c r="D44" s="123">
        <v>1763850611.8799996</v>
      </c>
      <c r="E44" s="123">
        <v>84031821.25</v>
      </c>
      <c r="F44" s="123">
        <v>92287859.989999995</v>
      </c>
      <c r="G44" s="123">
        <v>91924442.900000006</v>
      </c>
      <c r="H44" s="123">
        <v>97602304.530000001</v>
      </c>
      <c r="I44" s="123">
        <v>92225012.280000001</v>
      </c>
      <c r="J44" s="123">
        <v>124218725.53</v>
      </c>
      <c r="K44" s="123">
        <v>105871685.43000001</v>
      </c>
      <c r="L44" s="123">
        <v>116960258.67</v>
      </c>
      <c r="M44" s="123">
        <v>366365322.01999998</v>
      </c>
      <c r="N44" s="123">
        <v>315788326.95999998</v>
      </c>
      <c r="O44" s="123">
        <v>109040133.44</v>
      </c>
      <c r="P44" s="123">
        <v>118191619.31</v>
      </c>
      <c r="Q44" s="123">
        <f t="shared" si="5"/>
        <v>1714507512.3099999</v>
      </c>
      <c r="R44" s="3"/>
      <c r="S44" s="118"/>
      <c r="T44" s="118"/>
      <c r="U44" s="118"/>
      <c r="V44" s="118"/>
      <c r="W44" s="118"/>
      <c r="X44" s="118"/>
      <c r="Y44" s="118"/>
    </row>
    <row r="45" spans="2:25" x14ac:dyDescent="0.25">
      <c r="B45" s="151" t="s">
        <v>347</v>
      </c>
      <c r="C45" s="123">
        <v>373354905</v>
      </c>
      <c r="D45" s="123">
        <v>366588405.65000004</v>
      </c>
      <c r="E45" s="123">
        <v>26335409</v>
      </c>
      <c r="F45" s="123">
        <v>27199695.329999998</v>
      </c>
      <c r="G45" s="123">
        <v>30273666.670000002</v>
      </c>
      <c r="H45" s="123">
        <v>28326571.670000002</v>
      </c>
      <c r="I45" s="123">
        <v>29169842</v>
      </c>
      <c r="J45" s="123">
        <v>28949908.670000002</v>
      </c>
      <c r="K45" s="123">
        <v>28770095</v>
      </c>
      <c r="L45" s="123">
        <v>30703095</v>
      </c>
      <c r="M45" s="123">
        <v>29760928.329999998</v>
      </c>
      <c r="N45" s="123">
        <v>29422261.68</v>
      </c>
      <c r="O45" s="123">
        <v>30192095.329999998</v>
      </c>
      <c r="P45" s="123">
        <v>29842094.66</v>
      </c>
      <c r="Q45" s="123">
        <f t="shared" si="5"/>
        <v>348945663.34000003</v>
      </c>
      <c r="R45" s="3"/>
      <c r="S45" s="118"/>
      <c r="T45" s="118"/>
      <c r="U45" s="118"/>
      <c r="V45" s="118"/>
      <c r="W45" s="118"/>
      <c r="X45" s="118"/>
      <c r="Y45" s="118"/>
    </row>
    <row r="46" spans="2:25" x14ac:dyDescent="0.25">
      <c r="B46" s="151" t="s">
        <v>348</v>
      </c>
      <c r="C46" s="123">
        <v>3241710097</v>
      </c>
      <c r="D46" s="123">
        <v>4122603030.8800001</v>
      </c>
      <c r="E46" s="123">
        <v>300354991.31</v>
      </c>
      <c r="F46" s="123">
        <v>310108827.20999998</v>
      </c>
      <c r="G46" s="123">
        <v>312658658.86000001</v>
      </c>
      <c r="H46" s="123">
        <v>320017494.45999998</v>
      </c>
      <c r="I46" s="123">
        <v>314394014.22000003</v>
      </c>
      <c r="J46" s="123">
        <v>308325105.16000003</v>
      </c>
      <c r="K46" s="123">
        <v>329898858.25</v>
      </c>
      <c r="L46" s="123">
        <v>332046823.94999999</v>
      </c>
      <c r="M46" s="123">
        <v>464890457.18000001</v>
      </c>
      <c r="N46" s="123">
        <v>339720116.73000002</v>
      </c>
      <c r="O46" s="123">
        <v>358058542.24000001</v>
      </c>
      <c r="P46" s="123">
        <v>358216488.51999998</v>
      </c>
      <c r="Q46" s="123">
        <f t="shared" si="5"/>
        <v>4048690378.0900002</v>
      </c>
      <c r="R46" s="3"/>
      <c r="S46" s="118"/>
      <c r="T46" s="118"/>
      <c r="U46" s="118"/>
      <c r="V46" s="118"/>
      <c r="W46" s="118"/>
      <c r="X46" s="118"/>
      <c r="Y46" s="118"/>
    </row>
    <row r="47" spans="2:25" x14ac:dyDescent="0.25">
      <c r="B47" s="151" t="s">
        <v>349</v>
      </c>
      <c r="C47" s="123">
        <v>3450323078</v>
      </c>
      <c r="D47" s="123">
        <v>3171106835.6500006</v>
      </c>
      <c r="E47" s="123">
        <v>8296953.3300000001</v>
      </c>
      <c r="F47" s="123">
        <v>8296953.3300000001</v>
      </c>
      <c r="G47" s="123">
        <v>128859022.39</v>
      </c>
      <c r="H47" s="123">
        <v>929370852.77999997</v>
      </c>
      <c r="I47" s="123">
        <v>748778954.47000003</v>
      </c>
      <c r="J47" s="123">
        <v>269577660.22000003</v>
      </c>
      <c r="K47" s="123">
        <v>230287837.86000001</v>
      </c>
      <c r="L47" s="123">
        <v>303419464.33999997</v>
      </c>
      <c r="M47" s="123">
        <v>43822638.850000001</v>
      </c>
      <c r="N47" s="123">
        <v>248362345.56</v>
      </c>
      <c r="O47" s="123">
        <v>21430639.370000001</v>
      </c>
      <c r="P47" s="123">
        <v>103782612.52</v>
      </c>
      <c r="Q47" s="123">
        <f t="shared" si="5"/>
        <v>3044285935.02</v>
      </c>
      <c r="R47" s="3"/>
      <c r="S47" s="118"/>
      <c r="T47" s="118"/>
      <c r="U47" s="118"/>
      <c r="V47" s="118"/>
      <c r="W47" s="118"/>
      <c r="X47" s="118"/>
      <c r="Y47" s="118"/>
    </row>
    <row r="48" spans="2:25" x14ac:dyDescent="0.25">
      <c r="B48" s="151" t="s">
        <v>350</v>
      </c>
      <c r="C48" s="123">
        <v>6916201</v>
      </c>
      <c r="D48" s="123">
        <v>9504951</v>
      </c>
      <c r="E48" s="123">
        <v>595760</v>
      </c>
      <c r="F48" s="123">
        <v>606260</v>
      </c>
      <c r="G48" s="123">
        <v>604260</v>
      </c>
      <c r="H48" s="123">
        <v>605260</v>
      </c>
      <c r="I48" s="123">
        <v>615260</v>
      </c>
      <c r="J48" s="123">
        <v>618260</v>
      </c>
      <c r="K48" s="123">
        <v>627260</v>
      </c>
      <c r="L48" s="123">
        <v>632300</v>
      </c>
      <c r="M48" s="123">
        <v>639600</v>
      </c>
      <c r="N48" s="123">
        <v>2050524.8</v>
      </c>
      <c r="O48" s="123">
        <v>730660</v>
      </c>
      <c r="P48" s="123">
        <v>1105618</v>
      </c>
      <c r="Q48" s="123">
        <f t="shared" si="5"/>
        <v>9431022.8000000007</v>
      </c>
      <c r="R48" s="3"/>
      <c r="S48" s="118"/>
      <c r="T48" s="118"/>
      <c r="U48" s="118"/>
      <c r="V48" s="118"/>
      <c r="W48" s="118"/>
      <c r="X48" s="118"/>
      <c r="Y48" s="118"/>
    </row>
    <row r="49" spans="2:25" x14ac:dyDescent="0.25">
      <c r="B49" s="151" t="s">
        <v>351</v>
      </c>
      <c r="C49" s="123">
        <v>163823261</v>
      </c>
      <c r="D49" s="123">
        <v>209979189.06999999</v>
      </c>
      <c r="E49" s="123">
        <v>12916875.699999999</v>
      </c>
      <c r="F49" s="123">
        <v>13044662.82</v>
      </c>
      <c r="G49" s="123">
        <v>13894662.82</v>
      </c>
      <c r="H49" s="123">
        <v>12712713.1</v>
      </c>
      <c r="I49" s="123">
        <v>12723807.82</v>
      </c>
      <c r="J49" s="123">
        <v>17465409.59</v>
      </c>
      <c r="K49" s="123">
        <v>12168408.810000001</v>
      </c>
      <c r="L49" s="123">
        <v>12259275.48</v>
      </c>
      <c r="M49" s="123">
        <v>12125409.58</v>
      </c>
      <c r="N49" s="123">
        <v>15015701.470000001</v>
      </c>
      <c r="O49" s="123">
        <v>19725605.370000001</v>
      </c>
      <c r="P49" s="123">
        <v>32697661.32</v>
      </c>
      <c r="Q49" s="123">
        <f t="shared" si="5"/>
        <v>186750193.88</v>
      </c>
      <c r="R49" s="3"/>
      <c r="S49" s="118"/>
      <c r="T49" s="118"/>
      <c r="U49" s="118"/>
      <c r="V49" s="118"/>
      <c r="W49" s="118"/>
      <c r="X49" s="118"/>
      <c r="Y49" s="118"/>
    </row>
    <row r="50" spans="2:25" x14ac:dyDescent="0.25">
      <c r="B50" s="151" t="s">
        <v>352</v>
      </c>
      <c r="C50" s="123">
        <v>570336871</v>
      </c>
      <c r="D50" s="123">
        <v>500324842.78999996</v>
      </c>
      <c r="E50" s="123">
        <v>4171618.34</v>
      </c>
      <c r="F50" s="123">
        <v>5683939.3399999999</v>
      </c>
      <c r="G50" s="123">
        <v>2504184.67</v>
      </c>
      <c r="H50" s="123">
        <v>132499111.22</v>
      </c>
      <c r="I50" s="123">
        <v>79975187.920000002</v>
      </c>
      <c r="J50" s="123">
        <v>101582198.59</v>
      </c>
      <c r="K50" s="123">
        <v>69418541.409999996</v>
      </c>
      <c r="L50" s="123">
        <v>7240978.8700000001</v>
      </c>
      <c r="M50" s="123">
        <v>9949934.6300000008</v>
      </c>
      <c r="N50" s="123">
        <v>14942262.32</v>
      </c>
      <c r="O50" s="123">
        <v>5166095.91</v>
      </c>
      <c r="P50" s="123">
        <v>42704154.600000001</v>
      </c>
      <c r="Q50" s="123">
        <f t="shared" si="5"/>
        <v>475838207.82000005</v>
      </c>
      <c r="R50" s="3"/>
      <c r="S50" s="118"/>
      <c r="T50" s="118"/>
      <c r="U50" s="118"/>
      <c r="V50" s="118"/>
      <c r="W50" s="118"/>
      <c r="X50" s="118"/>
      <c r="Y50" s="118"/>
    </row>
    <row r="51" spans="2:25" x14ac:dyDescent="0.25">
      <c r="B51" s="151" t="s">
        <v>353</v>
      </c>
      <c r="C51" s="123">
        <v>3512451003</v>
      </c>
      <c r="D51" s="123">
        <v>4696533416.25</v>
      </c>
      <c r="E51" s="123">
        <v>0</v>
      </c>
      <c r="F51" s="123">
        <v>0</v>
      </c>
      <c r="G51" s="123">
        <v>0</v>
      </c>
      <c r="H51" s="123">
        <v>0</v>
      </c>
      <c r="I51" s="123">
        <v>145000</v>
      </c>
      <c r="J51" s="123">
        <v>0</v>
      </c>
      <c r="K51" s="123">
        <v>0</v>
      </c>
      <c r="L51" s="123">
        <v>0</v>
      </c>
      <c r="M51" s="123">
        <v>0</v>
      </c>
      <c r="N51" s="123">
        <v>2801789954.8600001</v>
      </c>
      <c r="O51" s="123">
        <v>1262403636.2</v>
      </c>
      <c r="P51" s="123">
        <v>582995671.53000009</v>
      </c>
      <c r="Q51" s="123">
        <f t="shared" si="5"/>
        <v>4647334262.5900002</v>
      </c>
      <c r="R51" s="3"/>
      <c r="S51" s="118"/>
      <c r="T51" s="118"/>
      <c r="U51" s="118"/>
      <c r="V51" s="118"/>
      <c r="W51" s="118"/>
      <c r="X51" s="118"/>
      <c r="Y51" s="118"/>
    </row>
    <row r="52" spans="2:25" x14ac:dyDescent="0.25">
      <c r="B52" s="151" t="s">
        <v>354</v>
      </c>
      <c r="C52" s="123">
        <v>9028807</v>
      </c>
      <c r="D52" s="123">
        <v>9504000</v>
      </c>
      <c r="E52" s="123">
        <v>748137.72</v>
      </c>
      <c r="F52" s="123">
        <v>739284.47999999998</v>
      </c>
      <c r="G52" s="123">
        <v>724934.76</v>
      </c>
      <c r="H52" s="123">
        <v>729734.28</v>
      </c>
      <c r="I52" s="123">
        <v>720541.8</v>
      </c>
      <c r="J52" s="123">
        <v>725259.48</v>
      </c>
      <c r="K52" s="123">
        <v>741049.32</v>
      </c>
      <c r="L52" s="123">
        <v>763577.47</v>
      </c>
      <c r="M52" s="123">
        <v>751142.04</v>
      </c>
      <c r="N52" s="123">
        <v>750474.12</v>
      </c>
      <c r="O52" s="123">
        <v>752039.64</v>
      </c>
      <c r="P52" s="123">
        <v>753474.48</v>
      </c>
      <c r="Q52" s="123">
        <f t="shared" si="5"/>
        <v>8899649.5899999999</v>
      </c>
      <c r="R52" s="3"/>
      <c r="S52" s="118"/>
      <c r="T52" s="118"/>
      <c r="U52" s="118"/>
      <c r="V52" s="118"/>
      <c r="W52" s="118"/>
      <c r="X52" s="118"/>
      <c r="Y52" s="118"/>
    </row>
    <row r="53" spans="2:25" x14ac:dyDescent="0.25">
      <c r="B53" s="151" t="s">
        <v>356</v>
      </c>
      <c r="C53" s="123">
        <v>925911747</v>
      </c>
      <c r="D53" s="123">
        <v>931665436.32999992</v>
      </c>
      <c r="E53" s="123">
        <v>75396628.189999998</v>
      </c>
      <c r="F53" s="123">
        <v>75307545.989999995</v>
      </c>
      <c r="G53" s="123">
        <v>75384458.969999999</v>
      </c>
      <c r="H53" s="123">
        <v>74647504.890000001</v>
      </c>
      <c r="I53" s="123">
        <v>74578970.010000005</v>
      </c>
      <c r="J53" s="123">
        <v>74940696.140000001</v>
      </c>
      <c r="K53" s="123">
        <v>77006309.170000002</v>
      </c>
      <c r="L53" s="123">
        <v>76509303.640000001</v>
      </c>
      <c r="M53" s="123">
        <v>76515007.920000002</v>
      </c>
      <c r="N53" s="123">
        <v>79182388.620000005</v>
      </c>
      <c r="O53" s="123">
        <v>78911324.739999995</v>
      </c>
      <c r="P53" s="123">
        <v>79129985.349999994</v>
      </c>
      <c r="Q53" s="123">
        <f t="shared" si="5"/>
        <v>917510123.63</v>
      </c>
      <c r="R53" s="3"/>
      <c r="S53" s="118"/>
      <c r="T53" s="118"/>
      <c r="U53" s="118"/>
      <c r="V53" s="118"/>
      <c r="W53" s="118"/>
      <c r="X53" s="118"/>
      <c r="Y53" s="118"/>
    </row>
    <row r="54" spans="2:25" x14ac:dyDescent="0.25">
      <c r="B54" s="151" t="s">
        <v>357</v>
      </c>
      <c r="C54" s="123">
        <v>318226700</v>
      </c>
      <c r="D54" s="123">
        <v>737387234.75</v>
      </c>
      <c r="E54" s="123">
        <v>54427100</v>
      </c>
      <c r="F54" s="123">
        <v>54777800</v>
      </c>
      <c r="G54" s="123">
        <v>57893700</v>
      </c>
      <c r="H54" s="123">
        <v>60804800</v>
      </c>
      <c r="I54" s="123">
        <v>52973590</v>
      </c>
      <c r="J54" s="123">
        <v>61276590</v>
      </c>
      <c r="K54" s="123">
        <v>61986230</v>
      </c>
      <c r="L54" s="123">
        <v>65687330</v>
      </c>
      <c r="M54" s="123">
        <v>67071830</v>
      </c>
      <c r="N54" s="123">
        <v>69519330</v>
      </c>
      <c r="O54" s="123">
        <v>70359330</v>
      </c>
      <c r="P54" s="123">
        <v>72102539</v>
      </c>
      <c r="Q54" s="123">
        <f t="shared" si="5"/>
        <v>748880169</v>
      </c>
      <c r="R54" s="3"/>
      <c r="S54" s="118"/>
      <c r="T54" s="118"/>
      <c r="U54" s="118"/>
      <c r="V54" s="118"/>
      <c r="W54" s="118"/>
      <c r="X54" s="118"/>
      <c r="Y54" s="118"/>
    </row>
    <row r="55" spans="2:25" x14ac:dyDescent="0.25">
      <c r="B55" s="151" t="s">
        <v>358</v>
      </c>
      <c r="C55" s="123">
        <v>2636415351</v>
      </c>
      <c r="D55" s="123">
        <v>4199692473.3600001</v>
      </c>
      <c r="E55" s="123">
        <v>94040099.980000004</v>
      </c>
      <c r="F55" s="123">
        <v>62929684.829999998</v>
      </c>
      <c r="G55" s="123">
        <v>478074166.42000002</v>
      </c>
      <c r="H55" s="123">
        <v>42165473.799999997</v>
      </c>
      <c r="I55" s="123">
        <v>36218247.670000002</v>
      </c>
      <c r="J55" s="123">
        <v>35175001.670000002</v>
      </c>
      <c r="K55" s="123">
        <v>37405493.030000001</v>
      </c>
      <c r="L55" s="123">
        <v>107885924.19</v>
      </c>
      <c r="M55" s="123">
        <v>61071111.829999998</v>
      </c>
      <c r="N55" s="123">
        <v>137443569.27000001</v>
      </c>
      <c r="O55" s="123">
        <v>51347198.350000001</v>
      </c>
      <c r="P55" s="123">
        <v>3383413234.1399999</v>
      </c>
      <c r="Q55" s="123">
        <f t="shared" si="5"/>
        <v>4527169205.1800003</v>
      </c>
      <c r="R55" s="3"/>
      <c r="S55" s="118"/>
      <c r="T55" s="118"/>
      <c r="U55" s="118"/>
      <c r="V55" s="118"/>
      <c r="W55" s="118"/>
      <c r="X55" s="118"/>
      <c r="Y55" s="118"/>
    </row>
    <row r="56" spans="2:25" x14ac:dyDescent="0.25">
      <c r="B56" s="151" t="s">
        <v>360</v>
      </c>
      <c r="C56" s="123">
        <v>1138828464</v>
      </c>
      <c r="D56" s="123">
        <v>1198038178.8399999</v>
      </c>
      <c r="E56" s="123">
        <v>97406772.170000002</v>
      </c>
      <c r="F56" s="123">
        <v>101426878.89</v>
      </c>
      <c r="G56" s="123">
        <v>97524601.930000007</v>
      </c>
      <c r="H56" s="123">
        <v>98286140.989999995</v>
      </c>
      <c r="I56" s="123">
        <v>95422515.75</v>
      </c>
      <c r="J56" s="123">
        <v>96450353.120000005</v>
      </c>
      <c r="K56" s="123">
        <v>96959728.069999993</v>
      </c>
      <c r="L56" s="123">
        <v>99495072.420000002</v>
      </c>
      <c r="M56" s="123">
        <v>104717861.75999999</v>
      </c>
      <c r="N56" s="123">
        <v>105314627.31999999</v>
      </c>
      <c r="O56" s="123">
        <v>101014807.27</v>
      </c>
      <c r="P56" s="123">
        <v>102592572.23</v>
      </c>
      <c r="Q56" s="123">
        <f t="shared" si="5"/>
        <v>1196611931.9200001</v>
      </c>
      <c r="R56" s="3"/>
      <c r="S56" s="118"/>
      <c r="T56" s="118"/>
      <c r="U56" s="118"/>
      <c r="V56" s="118"/>
      <c r="W56" s="118"/>
      <c r="X56" s="118"/>
      <c r="Y56" s="118"/>
    </row>
    <row r="57" spans="2:25" s="188" customFormat="1" x14ac:dyDescent="0.25">
      <c r="B57" s="184" t="s">
        <v>142</v>
      </c>
      <c r="C57" s="139">
        <f>C58+C61</f>
        <v>1005352533</v>
      </c>
      <c r="D57" s="139">
        <f t="shared" ref="D57:P57" si="14">D58+D61</f>
        <v>904839146.47000003</v>
      </c>
      <c r="E57" s="139">
        <f t="shared" si="14"/>
        <v>73192612.680000007</v>
      </c>
      <c r="F57" s="139">
        <f t="shared" si="14"/>
        <v>73031944.879999995</v>
      </c>
      <c r="G57" s="139">
        <f t="shared" si="14"/>
        <v>77007264.890000001</v>
      </c>
      <c r="H57" s="139">
        <f t="shared" si="14"/>
        <v>77157061.799999997</v>
      </c>
      <c r="I57" s="139">
        <f t="shared" si="14"/>
        <v>75562424.390000001</v>
      </c>
      <c r="J57" s="139">
        <f t="shared" si="14"/>
        <v>75969163.439999998</v>
      </c>
      <c r="K57" s="139">
        <f t="shared" si="14"/>
        <v>77586537.290000007</v>
      </c>
      <c r="L57" s="139">
        <f t="shared" si="14"/>
        <v>78137726.430000007</v>
      </c>
      <c r="M57" s="139">
        <f t="shared" si="14"/>
        <v>75983428.810000002</v>
      </c>
      <c r="N57" s="139">
        <f t="shared" si="14"/>
        <v>67908339.230000004</v>
      </c>
      <c r="O57" s="139">
        <f t="shared" si="14"/>
        <v>69470294.489999995</v>
      </c>
      <c r="P57" s="139">
        <f t="shared" si="14"/>
        <v>70744134.950000003</v>
      </c>
      <c r="Q57" s="139">
        <f>E57+F57+G57+H57+I57+J57+K57+L57+M57+O57+N57+P57</f>
        <v>891750933.27999997</v>
      </c>
      <c r="R57" s="186"/>
      <c r="S57" s="187"/>
      <c r="T57" s="187"/>
      <c r="U57" s="187"/>
      <c r="V57" s="187"/>
      <c r="W57" s="187"/>
      <c r="X57" s="187"/>
      <c r="Y57" s="187"/>
    </row>
    <row r="58" spans="2:25" s="67" customFormat="1" x14ac:dyDescent="0.25">
      <c r="B58" s="150" t="s">
        <v>363</v>
      </c>
      <c r="C58" s="139">
        <f>SUM(C59+C60)</f>
        <v>169925761</v>
      </c>
      <c r="D58" s="139">
        <f>SUM(D59+D60)</f>
        <v>147991161</v>
      </c>
      <c r="E58" s="139">
        <f>SUM(E59+E60)</f>
        <v>11440906.609999999</v>
      </c>
      <c r="F58" s="139">
        <f t="shared" ref="F58:P58" si="15">SUM(F59+F60)</f>
        <v>11373635.939999999</v>
      </c>
      <c r="G58" s="139">
        <f t="shared" si="15"/>
        <v>12401764.949999999</v>
      </c>
      <c r="H58" s="139">
        <f t="shared" si="15"/>
        <v>11557879.279999999</v>
      </c>
      <c r="I58" s="139">
        <f t="shared" si="15"/>
        <v>11605069</v>
      </c>
      <c r="J58" s="139">
        <f t="shared" si="15"/>
        <v>11733069.25</v>
      </c>
      <c r="K58" s="139">
        <f t="shared" si="15"/>
        <v>11968351.34</v>
      </c>
      <c r="L58" s="139">
        <f t="shared" si="15"/>
        <v>12657578.609999999</v>
      </c>
      <c r="M58" s="139">
        <f t="shared" si="15"/>
        <v>11893090.68</v>
      </c>
      <c r="N58" s="139">
        <f t="shared" si="15"/>
        <v>12319383.15</v>
      </c>
      <c r="O58" s="139">
        <f t="shared" si="15"/>
        <v>12343553.550000001</v>
      </c>
      <c r="P58" s="139">
        <f t="shared" si="15"/>
        <v>13405763.859999999</v>
      </c>
      <c r="Q58" s="139">
        <f t="shared" si="5"/>
        <v>144700046.22</v>
      </c>
      <c r="R58" s="140"/>
      <c r="S58" s="141"/>
      <c r="T58" s="141"/>
      <c r="U58" s="141"/>
      <c r="V58" s="141"/>
      <c r="W58" s="141"/>
      <c r="X58" s="141"/>
      <c r="Y58" s="141"/>
    </row>
    <row r="59" spans="2:25" x14ac:dyDescent="0.25">
      <c r="B59" s="151" t="s">
        <v>364</v>
      </c>
      <c r="C59" s="123">
        <v>169850761</v>
      </c>
      <c r="D59" s="123">
        <v>147916161</v>
      </c>
      <c r="E59" s="123">
        <v>11440906.609999999</v>
      </c>
      <c r="F59" s="123">
        <v>11373635.939999999</v>
      </c>
      <c r="G59" s="123">
        <v>12401764.949999999</v>
      </c>
      <c r="H59" s="123">
        <v>11557879.279999999</v>
      </c>
      <c r="I59" s="123">
        <v>11605069</v>
      </c>
      <c r="J59" s="123">
        <v>11733069.25</v>
      </c>
      <c r="K59" s="123">
        <v>11968351.34</v>
      </c>
      <c r="L59" s="123">
        <v>12657578.609999999</v>
      </c>
      <c r="M59" s="123">
        <v>11893090.68</v>
      </c>
      <c r="N59" s="123">
        <v>12319383.15</v>
      </c>
      <c r="O59" s="123">
        <v>12343553.550000001</v>
      </c>
      <c r="P59" s="123">
        <v>13405763.859999999</v>
      </c>
      <c r="Q59" s="123">
        <f t="shared" si="5"/>
        <v>144700046.22</v>
      </c>
      <c r="R59" s="3"/>
      <c r="S59" s="118"/>
      <c r="T59" s="118"/>
      <c r="U59" s="118"/>
      <c r="V59" s="118"/>
      <c r="W59" s="118"/>
      <c r="X59" s="118"/>
      <c r="Y59" s="118"/>
    </row>
    <row r="60" spans="2:25" x14ac:dyDescent="0.25">
      <c r="B60" s="151" t="s">
        <v>365</v>
      </c>
      <c r="C60" s="123">
        <v>75000</v>
      </c>
      <c r="D60" s="123">
        <v>75000</v>
      </c>
      <c r="E60" s="123">
        <v>0</v>
      </c>
      <c r="F60" s="123"/>
      <c r="G60" s="123"/>
      <c r="H60" s="123"/>
      <c r="I60" s="123"/>
      <c r="J60" s="123"/>
      <c r="K60" s="123"/>
      <c r="L60" s="123"/>
      <c r="M60" s="123"/>
      <c r="N60" s="123"/>
      <c r="O60" s="123"/>
      <c r="P60" s="123"/>
      <c r="Q60" s="123">
        <f t="shared" si="5"/>
        <v>0</v>
      </c>
      <c r="R60" s="3"/>
      <c r="S60" s="118"/>
      <c r="T60" s="118"/>
      <c r="U60" s="118"/>
      <c r="V60" s="118"/>
      <c r="W60" s="118"/>
      <c r="X60" s="118"/>
      <c r="Y60" s="118"/>
    </row>
    <row r="61" spans="2:25" s="67" customFormat="1" x14ac:dyDescent="0.25">
      <c r="B61" s="150" t="s">
        <v>366</v>
      </c>
      <c r="C61" s="139">
        <f>SUM(C62:C63)</f>
        <v>835426772</v>
      </c>
      <c r="D61" s="139">
        <f>SUM(D62:D63)</f>
        <v>756847985.47000003</v>
      </c>
      <c r="E61" s="139">
        <f>SUM(E62:E63)</f>
        <v>61751706.07</v>
      </c>
      <c r="F61" s="139">
        <f t="shared" ref="F61:P61" si="16">SUM(F62:F63)</f>
        <v>61658308.939999998</v>
      </c>
      <c r="G61" s="139">
        <f t="shared" si="16"/>
        <v>64605499.939999998</v>
      </c>
      <c r="H61" s="139">
        <f t="shared" si="16"/>
        <v>65599182.520000003</v>
      </c>
      <c r="I61" s="139">
        <f t="shared" si="16"/>
        <v>63957355.390000001</v>
      </c>
      <c r="J61" s="139">
        <f t="shared" si="16"/>
        <v>64236094.189999998</v>
      </c>
      <c r="K61" s="139">
        <f t="shared" si="16"/>
        <v>65618185.950000003</v>
      </c>
      <c r="L61" s="139">
        <f t="shared" si="16"/>
        <v>65480147.82</v>
      </c>
      <c r="M61" s="139">
        <f t="shared" si="16"/>
        <v>64090338.129999995</v>
      </c>
      <c r="N61" s="139">
        <f t="shared" si="16"/>
        <v>55588956.079999998</v>
      </c>
      <c r="O61" s="139">
        <f t="shared" si="16"/>
        <v>57126740.939999998</v>
      </c>
      <c r="P61" s="139">
        <f t="shared" si="16"/>
        <v>57338371.090000004</v>
      </c>
      <c r="Q61" s="139">
        <f t="shared" si="5"/>
        <v>747050887.06000018</v>
      </c>
      <c r="R61" s="140"/>
      <c r="S61" s="141"/>
      <c r="T61" s="141"/>
      <c r="U61" s="141"/>
      <c r="V61" s="141"/>
      <c r="W61" s="141"/>
      <c r="X61" s="141"/>
      <c r="Y61" s="141"/>
    </row>
    <row r="62" spans="2:25" x14ac:dyDescent="0.25">
      <c r="B62" s="151" t="s">
        <v>367</v>
      </c>
      <c r="C62" s="123">
        <v>403178172</v>
      </c>
      <c r="D62" s="123">
        <v>358967318.5</v>
      </c>
      <c r="E62" s="123">
        <v>29059038.59</v>
      </c>
      <c r="F62" s="123">
        <v>29361808.170000002</v>
      </c>
      <c r="G62" s="123">
        <v>31467431.059999999</v>
      </c>
      <c r="H62" s="123">
        <v>31476103.640000001</v>
      </c>
      <c r="I62" s="123">
        <v>31551966.510000002</v>
      </c>
      <c r="J62" s="123">
        <v>31612039.719999999</v>
      </c>
      <c r="K62" s="123">
        <v>31502974.239999998</v>
      </c>
      <c r="L62" s="123">
        <v>31756025.719999999</v>
      </c>
      <c r="M62" s="123">
        <v>31825687.02</v>
      </c>
      <c r="N62" s="123">
        <v>24068020.379999999</v>
      </c>
      <c r="O62" s="123">
        <v>23897101.789999999</v>
      </c>
      <c r="P62" s="123">
        <v>23904709.699999999</v>
      </c>
      <c r="Q62" s="123">
        <f t="shared" si="5"/>
        <v>351482906.54000002</v>
      </c>
      <c r="R62" s="3"/>
      <c r="S62" s="118"/>
      <c r="T62" s="118"/>
      <c r="U62" s="118"/>
      <c r="V62" s="118"/>
      <c r="W62" s="118"/>
      <c r="X62" s="118"/>
      <c r="Y62" s="118"/>
    </row>
    <row r="63" spans="2:25" x14ac:dyDescent="0.25">
      <c r="B63" s="151" t="s">
        <v>368</v>
      </c>
      <c r="C63" s="123">
        <v>432248600</v>
      </c>
      <c r="D63" s="123">
        <v>397880666.96999997</v>
      </c>
      <c r="E63" s="123">
        <v>32692667.48</v>
      </c>
      <c r="F63" s="123">
        <v>32296500.77</v>
      </c>
      <c r="G63" s="123">
        <v>33138068.879999999</v>
      </c>
      <c r="H63" s="123">
        <v>34123078.880000003</v>
      </c>
      <c r="I63" s="123">
        <v>32405388.879999999</v>
      </c>
      <c r="J63" s="123">
        <v>32624054.469999999</v>
      </c>
      <c r="K63" s="123">
        <v>34115211.710000001</v>
      </c>
      <c r="L63" s="123">
        <v>33724122.100000001</v>
      </c>
      <c r="M63" s="123">
        <v>32264651.109999999</v>
      </c>
      <c r="N63" s="123">
        <v>31520935.699999999</v>
      </c>
      <c r="O63" s="123">
        <v>33229639.149999999</v>
      </c>
      <c r="P63" s="123">
        <v>33433661.390000001</v>
      </c>
      <c r="Q63" s="123">
        <f t="shared" si="5"/>
        <v>395567980.51999992</v>
      </c>
      <c r="R63" s="3"/>
      <c r="S63" s="118"/>
      <c r="T63" s="118"/>
      <c r="U63" s="118"/>
      <c r="V63" s="118"/>
      <c r="W63" s="118"/>
      <c r="X63" s="118"/>
      <c r="Y63" s="118"/>
    </row>
    <row r="64" spans="2:25" s="67" customFormat="1" x14ac:dyDescent="0.25">
      <c r="B64" s="138" t="s">
        <v>967</v>
      </c>
      <c r="C64" s="139">
        <f>C65+C67</f>
        <v>1109538614</v>
      </c>
      <c r="D64" s="139">
        <f>D65+D67</f>
        <v>1071568726.39</v>
      </c>
      <c r="E64" s="139">
        <f>E65+E67</f>
        <v>71281498.810000002</v>
      </c>
      <c r="F64" s="139">
        <f t="shared" ref="F64:P64" si="17">F65+F67</f>
        <v>59263941.88000001</v>
      </c>
      <c r="G64" s="139">
        <f t="shared" si="17"/>
        <v>48264143.720000006</v>
      </c>
      <c r="H64" s="139">
        <f t="shared" si="17"/>
        <v>42536590.57</v>
      </c>
      <c r="I64" s="139">
        <f t="shared" si="17"/>
        <v>69012667.969999999</v>
      </c>
      <c r="J64" s="139">
        <f t="shared" si="17"/>
        <v>94065935.469999999</v>
      </c>
      <c r="K64" s="139">
        <f t="shared" si="17"/>
        <v>91252230.599999994</v>
      </c>
      <c r="L64" s="139">
        <f t="shared" si="17"/>
        <v>118851658.72</v>
      </c>
      <c r="M64" s="139">
        <f t="shared" si="17"/>
        <v>128033846.30000001</v>
      </c>
      <c r="N64" s="139">
        <f t="shared" si="17"/>
        <v>156168021.59999999</v>
      </c>
      <c r="O64" s="139">
        <f t="shared" si="17"/>
        <v>66623332.160000004</v>
      </c>
      <c r="P64" s="139">
        <f t="shared" si="17"/>
        <v>99331265.920000002</v>
      </c>
      <c r="Q64" s="139">
        <f t="shared" si="5"/>
        <v>1044685133.7200001</v>
      </c>
      <c r="R64" s="140"/>
      <c r="S64" s="141"/>
      <c r="T64" s="141"/>
      <c r="U64" s="141"/>
      <c r="V64" s="141"/>
      <c r="W64" s="141"/>
      <c r="X64" s="141"/>
      <c r="Y64" s="141"/>
    </row>
    <row r="65" spans="2:31" s="67" customFormat="1" x14ac:dyDescent="0.25">
      <c r="B65" s="150" t="s">
        <v>916</v>
      </c>
      <c r="C65" s="134">
        <f>SUM(C66)</f>
        <v>222206473</v>
      </c>
      <c r="D65" s="134">
        <f>SUM(D66)</f>
        <v>150930531.85000002</v>
      </c>
      <c r="E65" s="134">
        <f>SUM(E66)</f>
        <v>17137459.699999999</v>
      </c>
      <c r="F65" s="134">
        <f t="shared" ref="F65:P65" si="18">SUM(F66)</f>
        <v>18185160.010000002</v>
      </c>
      <c r="G65" s="134">
        <f t="shared" si="18"/>
        <v>3715361.85</v>
      </c>
      <c r="H65" s="134">
        <f t="shared" si="18"/>
        <v>1501196.54</v>
      </c>
      <c r="I65" s="134">
        <f t="shared" si="18"/>
        <v>11696571.890000001</v>
      </c>
      <c r="J65" s="134">
        <f t="shared" si="18"/>
        <v>2740193.06</v>
      </c>
      <c r="K65" s="134">
        <f t="shared" si="18"/>
        <v>40338456.409999996</v>
      </c>
      <c r="L65" s="134">
        <f t="shared" si="18"/>
        <v>2074030.37</v>
      </c>
      <c r="M65" s="134">
        <f t="shared" si="18"/>
        <v>7240236.6799999997</v>
      </c>
      <c r="N65" s="134">
        <f t="shared" si="18"/>
        <v>5178652.95</v>
      </c>
      <c r="O65" s="134">
        <f t="shared" si="18"/>
        <v>5284082.24</v>
      </c>
      <c r="P65" s="134">
        <f t="shared" si="18"/>
        <v>35756465.890000001</v>
      </c>
      <c r="Q65" s="134">
        <f t="shared" si="5"/>
        <v>150847867.59000003</v>
      </c>
      <c r="R65" s="140"/>
      <c r="S65" s="141"/>
      <c r="T65" s="141"/>
      <c r="U65" s="141"/>
      <c r="V65" s="141"/>
      <c r="W65" s="141"/>
      <c r="X65" s="141"/>
      <c r="Y65" s="141"/>
    </row>
    <row r="66" spans="2:31" s="67" customFormat="1" x14ac:dyDescent="0.25">
      <c r="B66" s="151" t="s">
        <v>917</v>
      </c>
      <c r="C66" s="143">
        <v>222206473</v>
      </c>
      <c r="D66" s="143">
        <v>150930531.85000002</v>
      </c>
      <c r="E66" s="143">
        <v>17137459.699999999</v>
      </c>
      <c r="F66" s="143">
        <v>18185160.010000002</v>
      </c>
      <c r="G66" s="143">
        <v>3715361.85</v>
      </c>
      <c r="H66" s="143">
        <v>1501196.54</v>
      </c>
      <c r="I66" s="143">
        <v>11696571.890000001</v>
      </c>
      <c r="J66" s="143">
        <v>2740193.06</v>
      </c>
      <c r="K66" s="143">
        <v>40338456.409999996</v>
      </c>
      <c r="L66" s="143">
        <v>2074030.37</v>
      </c>
      <c r="M66" s="143">
        <v>7240236.6799999997</v>
      </c>
      <c r="N66" s="143">
        <v>5178652.95</v>
      </c>
      <c r="O66" s="143">
        <v>5284082.24</v>
      </c>
      <c r="P66" s="143">
        <v>35756465.890000001</v>
      </c>
      <c r="Q66" s="143">
        <f t="shared" si="5"/>
        <v>150847867.59000003</v>
      </c>
      <c r="R66" s="140"/>
      <c r="S66" s="141"/>
      <c r="T66" s="141"/>
      <c r="U66" s="141"/>
      <c r="V66" s="141"/>
      <c r="W66" s="141"/>
      <c r="X66" s="141"/>
      <c r="Y66" s="141"/>
    </row>
    <row r="67" spans="2:31" s="67" customFormat="1" x14ac:dyDescent="0.25">
      <c r="B67" s="150" t="s">
        <v>369</v>
      </c>
      <c r="C67" s="134">
        <f>SUM(C68:C71)</f>
        <v>887332141</v>
      </c>
      <c r="D67" s="134">
        <f>SUM(D68:D71)</f>
        <v>920638194.53999996</v>
      </c>
      <c r="E67" s="134">
        <f>SUM(E68:E71)</f>
        <v>54144039.109999999</v>
      </c>
      <c r="F67" s="134">
        <f t="shared" ref="F67:P67" si="19">SUM(F68:F71)</f>
        <v>41078781.870000005</v>
      </c>
      <c r="G67" s="134">
        <f t="shared" si="19"/>
        <v>44548781.870000005</v>
      </c>
      <c r="H67" s="134">
        <f t="shared" si="19"/>
        <v>41035394.030000001</v>
      </c>
      <c r="I67" s="134">
        <f t="shared" si="19"/>
        <v>57316096.079999998</v>
      </c>
      <c r="J67" s="134">
        <f t="shared" si="19"/>
        <v>91325742.409999996</v>
      </c>
      <c r="K67" s="134">
        <f t="shared" si="19"/>
        <v>50913774.189999998</v>
      </c>
      <c r="L67" s="134">
        <f t="shared" si="19"/>
        <v>116777628.34999999</v>
      </c>
      <c r="M67" s="134">
        <f t="shared" si="19"/>
        <v>120793609.62</v>
      </c>
      <c r="N67" s="134">
        <f t="shared" si="19"/>
        <v>150989368.65000001</v>
      </c>
      <c r="O67" s="134">
        <f t="shared" si="19"/>
        <v>61339249.920000002</v>
      </c>
      <c r="P67" s="134">
        <f t="shared" si="19"/>
        <v>63574800.030000001</v>
      </c>
      <c r="Q67" s="134">
        <f t="shared" si="5"/>
        <v>893837266.12999988</v>
      </c>
      <c r="R67" s="140"/>
      <c r="S67" s="141"/>
      <c r="T67" s="141"/>
      <c r="U67" s="141"/>
      <c r="V67" s="141"/>
      <c r="W67" s="141"/>
      <c r="X67" s="141"/>
      <c r="Y67" s="141"/>
    </row>
    <row r="68" spans="2:31" x14ac:dyDescent="0.25">
      <c r="B68" s="151" t="s">
        <v>370</v>
      </c>
      <c r="C68" s="153">
        <v>241542832</v>
      </c>
      <c r="D68" s="153">
        <v>326360716.36999995</v>
      </c>
      <c r="E68" s="153">
        <v>9633457.6199999992</v>
      </c>
      <c r="F68" s="153">
        <v>5314290.95</v>
      </c>
      <c r="G68" s="153">
        <v>4534290.95</v>
      </c>
      <c r="H68" s="153">
        <v>4944291.07</v>
      </c>
      <c r="I68" s="153">
        <v>4924290.58</v>
      </c>
      <c r="J68" s="153">
        <v>4924290.91</v>
      </c>
      <c r="K68" s="153">
        <v>4934293.0199999996</v>
      </c>
      <c r="L68" s="153">
        <v>80548280.849999994</v>
      </c>
      <c r="M68" s="153">
        <v>84459262.120000005</v>
      </c>
      <c r="N68" s="153">
        <v>80212582.590000004</v>
      </c>
      <c r="O68" s="153">
        <v>8823843.25</v>
      </c>
      <c r="P68" s="153">
        <v>11848428.220000001</v>
      </c>
      <c r="Q68" s="153">
        <f t="shared" si="5"/>
        <v>305101602.13</v>
      </c>
      <c r="R68" s="3"/>
      <c r="S68" s="118"/>
      <c r="T68" s="118"/>
      <c r="U68" s="118"/>
      <c r="V68" s="118"/>
      <c r="W68" s="118"/>
      <c r="X68" s="118"/>
      <c r="Y68" s="118"/>
    </row>
    <row r="69" spans="2:31" x14ac:dyDescent="0.25">
      <c r="B69" s="151" t="s">
        <v>371</v>
      </c>
      <c r="C69" s="153">
        <v>13465899</v>
      </c>
      <c r="D69" s="153">
        <v>9390899</v>
      </c>
      <c r="E69" s="153">
        <v>375908</v>
      </c>
      <c r="F69" s="153">
        <v>522317</v>
      </c>
      <c r="G69" s="153">
        <v>392317</v>
      </c>
      <c r="H69" s="153">
        <v>453929</v>
      </c>
      <c r="I69" s="153">
        <v>494928</v>
      </c>
      <c r="J69" s="153">
        <v>399928</v>
      </c>
      <c r="K69" s="153">
        <v>416929</v>
      </c>
      <c r="L69" s="153">
        <v>412189</v>
      </c>
      <c r="M69" s="153">
        <v>542189</v>
      </c>
      <c r="N69" s="153">
        <v>528421.67000000004</v>
      </c>
      <c r="O69" s="153">
        <v>406755</v>
      </c>
      <c r="P69" s="153">
        <v>460088.33</v>
      </c>
      <c r="Q69" s="153">
        <f t="shared" si="5"/>
        <v>5405899</v>
      </c>
      <c r="R69" s="3"/>
      <c r="S69" s="118"/>
      <c r="T69" s="118"/>
      <c r="U69" s="118"/>
      <c r="V69" s="118"/>
      <c r="W69" s="118"/>
      <c r="X69" s="118"/>
      <c r="Y69" s="118"/>
    </row>
    <row r="70" spans="2:31" x14ac:dyDescent="0.25">
      <c r="B70" s="151" t="s">
        <v>372</v>
      </c>
      <c r="C70" s="153">
        <v>445793410</v>
      </c>
      <c r="D70" s="153">
        <v>386033879.17000002</v>
      </c>
      <c r="E70" s="153">
        <v>30382173.829999998</v>
      </c>
      <c r="F70" s="153">
        <v>30308840.920000002</v>
      </c>
      <c r="G70" s="153">
        <v>30488840.920000002</v>
      </c>
      <c r="H70" s="153">
        <v>30278840.960000001</v>
      </c>
      <c r="I70" s="153">
        <v>40734771.5</v>
      </c>
      <c r="J70" s="153">
        <v>41243190.5</v>
      </c>
      <c r="K70" s="153">
        <v>30288824.5</v>
      </c>
      <c r="L70" s="153">
        <v>30298824.5</v>
      </c>
      <c r="M70" s="153">
        <v>30298824.5</v>
      </c>
      <c r="N70" s="153">
        <v>30547710.949999999</v>
      </c>
      <c r="O70" s="153">
        <v>30167062.390000001</v>
      </c>
      <c r="P70" s="153">
        <v>30928359.530000001</v>
      </c>
      <c r="Q70" s="153">
        <f t="shared" si="5"/>
        <v>385966265</v>
      </c>
      <c r="R70" s="3"/>
      <c r="S70" s="118"/>
      <c r="T70" s="118"/>
      <c r="U70" s="118"/>
      <c r="V70" s="118"/>
      <c r="W70" s="118"/>
      <c r="X70" s="118"/>
      <c r="Y70" s="118"/>
    </row>
    <row r="71" spans="2:31" x14ac:dyDescent="0.25">
      <c r="B71" s="151" t="s">
        <v>373</v>
      </c>
      <c r="C71" s="153">
        <v>186530000</v>
      </c>
      <c r="D71" s="153">
        <v>198852700</v>
      </c>
      <c r="E71" s="153">
        <v>13752499.66</v>
      </c>
      <c r="F71" s="153">
        <v>4933333</v>
      </c>
      <c r="G71" s="153">
        <v>9133333</v>
      </c>
      <c r="H71" s="153">
        <v>5358333</v>
      </c>
      <c r="I71" s="153">
        <v>11162106</v>
      </c>
      <c r="J71" s="153">
        <v>44758333</v>
      </c>
      <c r="K71" s="153">
        <v>15273727.67</v>
      </c>
      <c r="L71" s="153">
        <v>5518334</v>
      </c>
      <c r="M71" s="153">
        <v>5493334</v>
      </c>
      <c r="N71" s="153">
        <v>39700653.439999998</v>
      </c>
      <c r="O71" s="153">
        <v>21941589.280000001</v>
      </c>
      <c r="P71" s="153">
        <v>20337923.949999999</v>
      </c>
      <c r="Q71" s="153">
        <f t="shared" si="5"/>
        <v>197363500</v>
      </c>
      <c r="R71" s="3"/>
      <c r="S71" s="118"/>
      <c r="T71" s="118"/>
      <c r="U71" s="118"/>
      <c r="V71" s="118"/>
      <c r="W71" s="118"/>
      <c r="X71" s="118"/>
      <c r="Y71" s="118"/>
    </row>
    <row r="72" spans="2:31" s="67" customFormat="1" x14ac:dyDescent="0.25">
      <c r="B72" s="138" t="s">
        <v>968</v>
      </c>
      <c r="C72" s="152">
        <f>C73+C75+C77+C79</f>
        <v>30907507239</v>
      </c>
      <c r="D72" s="152">
        <f>D73+D75+D77+D79</f>
        <v>31925775449.87999</v>
      </c>
      <c r="E72" s="152">
        <f>E73+E75+E77+E79</f>
        <v>2489334206.3999996</v>
      </c>
      <c r="F72" s="152">
        <f t="shared" ref="F72:P72" si="20">F73+F75+F77+F79</f>
        <v>2525465584.25</v>
      </c>
      <c r="G72" s="152">
        <f t="shared" si="20"/>
        <v>2581822387.0600004</v>
      </c>
      <c r="H72" s="152">
        <f t="shared" si="20"/>
        <v>2591909916.2200003</v>
      </c>
      <c r="I72" s="152">
        <f t="shared" si="20"/>
        <v>2617026984.9299998</v>
      </c>
      <c r="J72" s="152">
        <f t="shared" si="20"/>
        <v>2618202941.7000008</v>
      </c>
      <c r="K72" s="152">
        <f t="shared" si="20"/>
        <v>2604017286.9100003</v>
      </c>
      <c r="L72" s="152">
        <f t="shared" si="20"/>
        <v>2623949317.04</v>
      </c>
      <c r="M72" s="152">
        <f t="shared" si="20"/>
        <v>2640568861.3199997</v>
      </c>
      <c r="N72" s="152">
        <f t="shared" si="20"/>
        <v>2721391455.8399997</v>
      </c>
      <c r="O72" s="152">
        <f t="shared" si="20"/>
        <v>2737771353.9799995</v>
      </c>
      <c r="P72" s="152">
        <f t="shared" si="20"/>
        <v>3508124873.7200007</v>
      </c>
      <c r="Q72" s="152">
        <f t="shared" si="5"/>
        <v>32259585169.370003</v>
      </c>
      <c r="R72" s="140"/>
      <c r="S72" s="141"/>
      <c r="T72" s="141"/>
      <c r="U72" s="141"/>
      <c r="V72" s="141"/>
      <c r="W72" s="141"/>
      <c r="X72" s="141"/>
      <c r="Y72" s="141"/>
    </row>
    <row r="73" spans="2:31" s="67" customFormat="1" x14ac:dyDescent="0.25">
      <c r="B73" s="150" t="s">
        <v>374</v>
      </c>
      <c r="C73" s="134">
        <f>SUM(C74)</f>
        <v>13530720508</v>
      </c>
      <c r="D73" s="134">
        <f>SUM(D74)</f>
        <v>14169450314.159996</v>
      </c>
      <c r="E73" s="134">
        <f>SUM(E74)</f>
        <v>1091436171.8000002</v>
      </c>
      <c r="F73" s="134">
        <f t="shared" ref="F73:P73" si="21">SUM(F74)</f>
        <v>1107891569.8799999</v>
      </c>
      <c r="G73" s="134">
        <f t="shared" si="21"/>
        <v>1147550495.5500002</v>
      </c>
      <c r="H73" s="134">
        <f t="shared" si="21"/>
        <v>1146999132.98</v>
      </c>
      <c r="I73" s="134">
        <f t="shared" si="21"/>
        <v>1154583771.48</v>
      </c>
      <c r="J73" s="134">
        <f t="shared" si="21"/>
        <v>1164346838.77</v>
      </c>
      <c r="K73" s="134">
        <f t="shared" si="21"/>
        <v>1159432288.1599998</v>
      </c>
      <c r="L73" s="134">
        <f t="shared" si="21"/>
        <v>1168647372.95</v>
      </c>
      <c r="M73" s="134">
        <f t="shared" si="21"/>
        <v>1174119600.1200001</v>
      </c>
      <c r="N73" s="134">
        <f t="shared" si="21"/>
        <v>1212176407.4199998</v>
      </c>
      <c r="O73" s="134">
        <f t="shared" si="21"/>
        <v>1227496552.8</v>
      </c>
      <c r="P73" s="134">
        <f t="shared" si="21"/>
        <v>1589773147.6300001</v>
      </c>
      <c r="Q73" s="134">
        <f t="shared" si="5"/>
        <v>14344453349.540001</v>
      </c>
      <c r="R73" s="140"/>
      <c r="S73" s="140"/>
      <c r="T73" s="140"/>
      <c r="U73" s="140"/>
      <c r="V73" s="140"/>
      <c r="W73" s="140"/>
      <c r="X73" s="140"/>
      <c r="Y73" s="140"/>
      <c r="Z73" s="140"/>
      <c r="AA73" s="140"/>
      <c r="AB73" s="140"/>
      <c r="AC73" s="140"/>
    </row>
    <row r="74" spans="2:31" x14ac:dyDescent="0.25">
      <c r="B74" s="151" t="s">
        <v>375</v>
      </c>
      <c r="C74" s="123">
        <v>13530720508</v>
      </c>
      <c r="D74" s="123">
        <v>14169450314.159996</v>
      </c>
      <c r="E74" s="123">
        <v>1091436171.8000002</v>
      </c>
      <c r="F74" s="123">
        <v>1107891569.8799999</v>
      </c>
      <c r="G74" s="123">
        <v>1147550495.5500002</v>
      </c>
      <c r="H74" s="123">
        <v>1146999132.98</v>
      </c>
      <c r="I74" s="123">
        <v>1154583771.48</v>
      </c>
      <c r="J74" s="123">
        <v>1164346838.77</v>
      </c>
      <c r="K74" s="123">
        <v>1159432288.1599998</v>
      </c>
      <c r="L74" s="123">
        <v>1168647372.95</v>
      </c>
      <c r="M74" s="123">
        <v>1174119600.1200001</v>
      </c>
      <c r="N74" s="123">
        <v>1212176407.4199998</v>
      </c>
      <c r="O74" s="123">
        <v>1227496552.8</v>
      </c>
      <c r="P74" s="123">
        <v>1589773147.6300001</v>
      </c>
      <c r="Q74" s="123">
        <f t="shared" si="5"/>
        <v>14344453349.540001</v>
      </c>
      <c r="R74" s="140"/>
      <c r="S74" s="140"/>
      <c r="T74" s="140"/>
      <c r="U74" s="140"/>
      <c r="V74" s="140"/>
      <c r="W74" s="140"/>
      <c r="X74" s="140"/>
      <c r="Y74" s="140"/>
      <c r="Z74" s="140"/>
      <c r="AA74" s="140"/>
      <c r="AB74" s="140"/>
      <c r="AC74" s="140"/>
    </row>
    <row r="75" spans="2:31" s="67" customFormat="1" x14ac:dyDescent="0.25">
      <c r="B75" s="150" t="s">
        <v>376</v>
      </c>
      <c r="C75" s="139">
        <f>SUM(C76)</f>
        <v>12949853611</v>
      </c>
      <c r="D75" s="139">
        <f>SUM(D76)</f>
        <v>13229788415.049997</v>
      </c>
      <c r="E75" s="139">
        <f>SUM(E76)</f>
        <v>1043606043.91</v>
      </c>
      <c r="F75" s="139">
        <f t="shared" ref="F75:P75" si="22">SUM(F76)</f>
        <v>1060127611.6</v>
      </c>
      <c r="G75" s="139">
        <f t="shared" si="22"/>
        <v>1070301675.0600001</v>
      </c>
      <c r="H75" s="139">
        <f t="shared" si="22"/>
        <v>1076394081.1800001</v>
      </c>
      <c r="I75" s="139">
        <f t="shared" si="22"/>
        <v>1091886678.8899999</v>
      </c>
      <c r="J75" s="139">
        <f t="shared" si="22"/>
        <v>1081230544.7900002</v>
      </c>
      <c r="K75" s="139">
        <f t="shared" si="22"/>
        <v>1072512619.42</v>
      </c>
      <c r="L75" s="139">
        <f t="shared" si="22"/>
        <v>1081583417.8</v>
      </c>
      <c r="M75" s="139">
        <f t="shared" si="22"/>
        <v>1092584715.76</v>
      </c>
      <c r="N75" s="139">
        <f t="shared" si="22"/>
        <v>1124462132.6000001</v>
      </c>
      <c r="O75" s="139">
        <f t="shared" si="22"/>
        <v>1126407853.02</v>
      </c>
      <c r="P75" s="139">
        <f t="shared" si="22"/>
        <v>1487363348.1800001</v>
      </c>
      <c r="Q75" s="139">
        <f t="shared" ref="Q75:Q138" si="23">E75+F75+G75+H75+I75+J75+K75+L75+M75+O75+N75+P75</f>
        <v>13408460722.210001</v>
      </c>
      <c r="R75" s="140"/>
      <c r="S75" s="140"/>
      <c r="T75" s="140"/>
      <c r="U75" s="140"/>
      <c r="V75" s="140"/>
      <c r="W75" s="140"/>
      <c r="X75" s="140"/>
      <c r="Y75" s="140"/>
      <c r="Z75" s="140"/>
      <c r="AA75" s="140"/>
      <c r="AB75" s="140"/>
      <c r="AC75" s="140"/>
    </row>
    <row r="76" spans="2:31" x14ac:dyDescent="0.25">
      <c r="B76" s="151" t="s">
        <v>377</v>
      </c>
      <c r="C76" s="123">
        <v>12949853611</v>
      </c>
      <c r="D76" s="123">
        <v>13229788415.049997</v>
      </c>
      <c r="E76" s="123">
        <v>1043606043.91</v>
      </c>
      <c r="F76" s="123">
        <v>1060127611.6</v>
      </c>
      <c r="G76" s="123">
        <v>1070301675.0600001</v>
      </c>
      <c r="H76" s="123">
        <v>1076394081.1800001</v>
      </c>
      <c r="I76" s="123">
        <v>1091886678.8899999</v>
      </c>
      <c r="J76" s="123">
        <v>1081230544.7900002</v>
      </c>
      <c r="K76" s="123">
        <v>1072512619.42</v>
      </c>
      <c r="L76" s="123">
        <v>1081583417.8</v>
      </c>
      <c r="M76" s="123">
        <v>1092584715.76</v>
      </c>
      <c r="N76" s="123">
        <v>1124462132.6000001</v>
      </c>
      <c r="O76" s="123">
        <v>1126407853.02</v>
      </c>
      <c r="P76" s="123">
        <v>1487363348.1800001</v>
      </c>
      <c r="Q76" s="123">
        <f t="shared" si="23"/>
        <v>13408460722.210001</v>
      </c>
      <c r="R76" s="140"/>
      <c r="S76" s="140"/>
      <c r="T76" s="140"/>
      <c r="U76" s="140"/>
      <c r="V76" s="140"/>
      <c r="W76" s="140"/>
      <c r="X76" s="140"/>
      <c r="Y76" s="140"/>
      <c r="Z76" s="140"/>
      <c r="AA76" s="140"/>
      <c r="AB76" s="140"/>
      <c r="AC76" s="140"/>
    </row>
    <row r="77" spans="2:31" s="67" customFormat="1" x14ac:dyDescent="0.25">
      <c r="B77" s="150" t="s">
        <v>378</v>
      </c>
      <c r="C77" s="139">
        <f>SUM(C78)</f>
        <v>2151168861</v>
      </c>
      <c r="D77" s="139">
        <f>SUM(D78)</f>
        <v>2243278220.8199997</v>
      </c>
      <c r="E77" s="139">
        <f>SUM(E78)</f>
        <v>167910918.93000001</v>
      </c>
      <c r="F77" s="139">
        <f t="shared" ref="F77:P77" si="24">SUM(F78)</f>
        <v>170457600.47</v>
      </c>
      <c r="G77" s="139">
        <f t="shared" si="24"/>
        <v>177263760.80000001</v>
      </c>
      <c r="H77" s="139">
        <f t="shared" si="24"/>
        <v>180198860.05000001</v>
      </c>
      <c r="I77" s="139">
        <f t="shared" si="24"/>
        <v>181583717.45999998</v>
      </c>
      <c r="J77" s="139">
        <f t="shared" si="24"/>
        <v>182111662.26000002</v>
      </c>
      <c r="K77" s="139">
        <f t="shared" si="24"/>
        <v>181710913.75999999</v>
      </c>
      <c r="L77" s="139">
        <f t="shared" si="24"/>
        <v>182825405.40000001</v>
      </c>
      <c r="M77" s="139">
        <f t="shared" si="24"/>
        <v>184036633.69999999</v>
      </c>
      <c r="N77" s="139">
        <f t="shared" si="24"/>
        <v>190155245.59999999</v>
      </c>
      <c r="O77" s="139">
        <f t="shared" si="24"/>
        <v>192773531.90000001</v>
      </c>
      <c r="P77" s="139">
        <f t="shared" si="24"/>
        <v>239315328.63</v>
      </c>
      <c r="Q77" s="139">
        <f t="shared" si="23"/>
        <v>2230343578.96</v>
      </c>
      <c r="R77" s="140"/>
      <c r="S77" s="140"/>
      <c r="T77" s="140"/>
      <c r="U77" s="140"/>
      <c r="V77" s="140"/>
      <c r="W77" s="140"/>
      <c r="X77" s="140"/>
      <c r="Y77" s="140"/>
      <c r="Z77" s="140"/>
      <c r="AA77" s="140"/>
      <c r="AB77" s="140"/>
      <c r="AC77" s="140"/>
    </row>
    <row r="78" spans="2:31" x14ac:dyDescent="0.25">
      <c r="B78" s="151" t="s">
        <v>379</v>
      </c>
      <c r="C78" s="123">
        <v>2151168861</v>
      </c>
      <c r="D78" s="123">
        <v>2243278220.8199997</v>
      </c>
      <c r="E78" s="123">
        <v>167910918.93000001</v>
      </c>
      <c r="F78" s="123">
        <v>170457600.47</v>
      </c>
      <c r="G78" s="123">
        <v>177263760.80000001</v>
      </c>
      <c r="H78" s="123">
        <v>180198860.05000001</v>
      </c>
      <c r="I78" s="123">
        <v>181583717.45999998</v>
      </c>
      <c r="J78" s="123">
        <v>182111662.26000002</v>
      </c>
      <c r="K78" s="123">
        <v>181710913.75999999</v>
      </c>
      <c r="L78" s="123">
        <v>182825405.40000001</v>
      </c>
      <c r="M78" s="123">
        <v>184036633.69999999</v>
      </c>
      <c r="N78" s="123">
        <v>190155245.59999999</v>
      </c>
      <c r="O78" s="123">
        <v>192773531.90000001</v>
      </c>
      <c r="P78" s="123">
        <v>239315328.63</v>
      </c>
      <c r="Q78" s="123">
        <f t="shared" si="23"/>
        <v>2230343578.96</v>
      </c>
      <c r="R78" s="140"/>
      <c r="S78" s="140"/>
      <c r="T78" s="140"/>
      <c r="U78" s="140"/>
      <c r="V78" s="140"/>
      <c r="W78" s="140"/>
      <c r="X78" s="140"/>
      <c r="Y78" s="140"/>
      <c r="Z78" s="140"/>
      <c r="AA78" s="140"/>
      <c r="AB78" s="140"/>
      <c r="AC78" s="140"/>
    </row>
    <row r="79" spans="2:31" s="67" customFormat="1" x14ac:dyDescent="0.25">
      <c r="B79" s="150" t="s">
        <v>380</v>
      </c>
      <c r="C79" s="139">
        <f>SUM(C80:C81)</f>
        <v>2275764259</v>
      </c>
      <c r="D79" s="139">
        <f>SUM(D80:D81)</f>
        <v>2283258499.8499999</v>
      </c>
      <c r="E79" s="139">
        <f>SUM(E80:E81)</f>
        <v>186381071.75999999</v>
      </c>
      <c r="F79" s="139">
        <f t="shared" ref="F79:P79" si="25">SUM(F80:F81)</f>
        <v>186988802.30000001</v>
      </c>
      <c r="G79" s="139">
        <f t="shared" si="25"/>
        <v>186706455.64999998</v>
      </c>
      <c r="H79" s="139">
        <f t="shared" si="25"/>
        <v>188317842.00999999</v>
      </c>
      <c r="I79" s="139">
        <f t="shared" si="25"/>
        <v>188972817.09999999</v>
      </c>
      <c r="J79" s="139">
        <f t="shared" si="25"/>
        <v>190513895.88</v>
      </c>
      <c r="K79" s="139">
        <f t="shared" si="25"/>
        <v>190361465.56999999</v>
      </c>
      <c r="L79" s="139">
        <f t="shared" si="25"/>
        <v>190893120.88999999</v>
      </c>
      <c r="M79" s="139">
        <f t="shared" si="25"/>
        <v>189827911.74000001</v>
      </c>
      <c r="N79" s="139">
        <f t="shared" si="25"/>
        <v>194597670.22</v>
      </c>
      <c r="O79" s="139">
        <f t="shared" si="25"/>
        <v>191093416.25999999</v>
      </c>
      <c r="P79" s="139">
        <f t="shared" si="25"/>
        <v>191673049.28</v>
      </c>
      <c r="Q79" s="139">
        <f t="shared" si="23"/>
        <v>2276327518.6599998</v>
      </c>
      <c r="R79" s="140"/>
      <c r="S79" s="140"/>
      <c r="T79" s="140"/>
      <c r="U79" s="140"/>
      <c r="V79" s="140"/>
      <c r="W79" s="140"/>
      <c r="X79" s="140"/>
      <c r="Y79" s="140"/>
      <c r="Z79" s="140"/>
      <c r="AA79" s="140"/>
      <c r="AB79" s="140"/>
      <c r="AC79" s="140"/>
      <c r="AD79" s="140"/>
      <c r="AE79" s="140"/>
    </row>
    <row r="80" spans="2:31" x14ac:dyDescent="0.25">
      <c r="B80" s="151" t="s">
        <v>381</v>
      </c>
      <c r="C80" s="123">
        <v>1877801626</v>
      </c>
      <c r="D80" s="123">
        <v>1882727800.1800001</v>
      </c>
      <c r="E80" s="123">
        <v>153217519.00999999</v>
      </c>
      <c r="F80" s="123">
        <v>153541916.22</v>
      </c>
      <c r="G80" s="123">
        <v>153314369.56999999</v>
      </c>
      <c r="H80" s="123">
        <v>153422642.00999999</v>
      </c>
      <c r="I80" s="123">
        <v>154077617.09999999</v>
      </c>
      <c r="J80" s="123">
        <v>155618695.88</v>
      </c>
      <c r="K80" s="123">
        <v>155466265.56999999</v>
      </c>
      <c r="L80" s="123">
        <v>155997920.88999999</v>
      </c>
      <c r="M80" s="123">
        <v>154932711.74000001</v>
      </c>
      <c r="N80" s="123">
        <v>159702670.22</v>
      </c>
      <c r="O80" s="123">
        <v>162962428.88999999</v>
      </c>
      <c r="P80" s="123">
        <v>163994036.52000001</v>
      </c>
      <c r="Q80" s="123">
        <f t="shared" si="23"/>
        <v>1876248793.6200001</v>
      </c>
      <c r="R80" s="140"/>
      <c r="S80" s="140"/>
      <c r="T80" s="140"/>
      <c r="U80" s="140"/>
      <c r="V80" s="140"/>
      <c r="W80" s="140"/>
      <c r="X80" s="140"/>
      <c r="Y80" s="140"/>
      <c r="Z80" s="140"/>
      <c r="AA80" s="140"/>
      <c r="AB80" s="140"/>
      <c r="AC80" s="140"/>
      <c r="AD80" s="140"/>
      <c r="AE80" s="140"/>
    </row>
    <row r="81" spans="2:31" x14ac:dyDescent="0.25">
      <c r="B81" s="151" t="s">
        <v>969</v>
      </c>
      <c r="C81" s="123">
        <v>397962633</v>
      </c>
      <c r="D81" s="123">
        <v>400530699.67000002</v>
      </c>
      <c r="E81" s="123">
        <v>33163552.75</v>
      </c>
      <c r="F81" s="123">
        <v>33446886.079999998</v>
      </c>
      <c r="G81" s="123">
        <v>33392086.079999998</v>
      </c>
      <c r="H81" s="123">
        <v>34895200</v>
      </c>
      <c r="I81" s="123">
        <v>34895200</v>
      </c>
      <c r="J81" s="123">
        <v>34895200</v>
      </c>
      <c r="K81" s="123">
        <v>34895200</v>
      </c>
      <c r="L81" s="123">
        <v>34895200</v>
      </c>
      <c r="M81" s="123">
        <v>34895200</v>
      </c>
      <c r="N81" s="123">
        <v>34895000</v>
      </c>
      <c r="O81" s="123">
        <v>28130987.370000001</v>
      </c>
      <c r="P81" s="123">
        <v>27679012.760000002</v>
      </c>
      <c r="Q81" s="123">
        <f t="shared" si="23"/>
        <v>400078725.03999996</v>
      </c>
      <c r="R81" s="140"/>
      <c r="S81" s="140"/>
      <c r="T81" s="140"/>
      <c r="U81" s="140"/>
      <c r="V81" s="140"/>
      <c r="W81" s="140"/>
      <c r="X81" s="140"/>
      <c r="Y81" s="140"/>
      <c r="Z81" s="140"/>
      <c r="AA81" s="140"/>
      <c r="AB81" s="140"/>
      <c r="AC81" s="140"/>
      <c r="AD81" s="140"/>
      <c r="AE81" s="140"/>
    </row>
    <row r="82" spans="2:31" x14ac:dyDescent="0.25">
      <c r="B82" s="23" t="s">
        <v>145</v>
      </c>
      <c r="C82" s="124">
        <f>C83+C101+C108+C116+C126+C151+C168+C190+C225</f>
        <v>89609358424</v>
      </c>
      <c r="D82" s="124">
        <f>D83+D101+D108+D116+D126+D151+D168+D190+D225</f>
        <v>98740966399.789993</v>
      </c>
      <c r="E82" s="124">
        <f>E83+E101+E108+E116+E126+E151+E168+E190+E225</f>
        <v>2635777583.21</v>
      </c>
      <c r="F82" s="124">
        <f t="shared" ref="F82:P82" si="26">F83+F101+F108+F116+F126+F151+F168+F190+F225</f>
        <v>4942924665.6000004</v>
      </c>
      <c r="G82" s="124">
        <f t="shared" si="26"/>
        <v>6971566709.3700008</v>
      </c>
      <c r="H82" s="124">
        <f t="shared" si="26"/>
        <v>4870500232.8699989</v>
      </c>
      <c r="I82" s="124">
        <f t="shared" si="26"/>
        <v>6498050488.0499992</v>
      </c>
      <c r="J82" s="124">
        <f t="shared" si="26"/>
        <v>6441924956.71</v>
      </c>
      <c r="K82" s="124">
        <f t="shared" si="26"/>
        <v>7024782208.7199993</v>
      </c>
      <c r="L82" s="124">
        <f t="shared" si="26"/>
        <v>7641238641.8900003</v>
      </c>
      <c r="M82" s="124">
        <f t="shared" si="26"/>
        <v>6467269050.0900002</v>
      </c>
      <c r="N82" s="124">
        <f t="shared" si="26"/>
        <v>8331716212.2000008</v>
      </c>
      <c r="O82" s="124">
        <f t="shared" si="26"/>
        <v>8359378612.96</v>
      </c>
      <c r="P82" s="124">
        <f t="shared" si="26"/>
        <v>15298019331.740002</v>
      </c>
      <c r="Q82" s="124">
        <f t="shared" si="23"/>
        <v>85483148693.410004</v>
      </c>
      <c r="R82" s="140"/>
      <c r="S82" s="197"/>
      <c r="T82" s="197"/>
      <c r="U82" s="197"/>
      <c r="V82" s="140"/>
      <c r="W82" s="140"/>
      <c r="X82" s="140"/>
      <c r="Y82" s="140"/>
      <c r="Z82" s="140"/>
      <c r="AA82" s="140"/>
      <c r="AB82" s="140"/>
      <c r="AC82" s="140"/>
      <c r="AD82" s="140"/>
      <c r="AE82" s="140"/>
    </row>
    <row r="83" spans="2:31" s="67" customFormat="1" x14ac:dyDescent="0.25">
      <c r="B83" s="149" t="s">
        <v>146</v>
      </c>
      <c r="C83" s="134">
        <f t="shared" ref="C83:P83" si="27">C84+C86+C88+C90+C92+C94+C97+C99</f>
        <v>7211861316</v>
      </c>
      <c r="D83" s="134">
        <f t="shared" si="27"/>
        <v>10772917461.68</v>
      </c>
      <c r="E83" s="134">
        <f t="shared" si="27"/>
        <v>610781591.89999998</v>
      </c>
      <c r="F83" s="134">
        <f t="shared" si="27"/>
        <v>603096273.05000007</v>
      </c>
      <c r="G83" s="192">
        <f t="shared" si="27"/>
        <v>707858933.74000013</v>
      </c>
      <c r="H83" s="134">
        <f t="shared" si="27"/>
        <v>573610881.69999993</v>
      </c>
      <c r="I83" s="134">
        <f t="shared" si="27"/>
        <v>779153956.17000008</v>
      </c>
      <c r="J83" s="134">
        <f t="shared" si="27"/>
        <v>809469136.83000016</v>
      </c>
      <c r="K83" s="134">
        <f t="shared" si="27"/>
        <v>737091770.41000009</v>
      </c>
      <c r="L83" s="134">
        <f t="shared" si="27"/>
        <v>849208211.81000006</v>
      </c>
      <c r="M83" s="134">
        <f t="shared" si="27"/>
        <v>775233164.05999994</v>
      </c>
      <c r="N83" s="134">
        <f t="shared" si="27"/>
        <v>1083788044.04</v>
      </c>
      <c r="O83" s="134">
        <f t="shared" si="27"/>
        <v>1221234172.6599998</v>
      </c>
      <c r="P83" s="134">
        <f t="shared" si="27"/>
        <v>1760125599.5000002</v>
      </c>
      <c r="Q83" s="134">
        <f t="shared" si="23"/>
        <v>10510651735.869999</v>
      </c>
      <c r="R83" s="197"/>
      <c r="S83" s="197"/>
      <c r="T83" s="140"/>
      <c r="U83" s="140"/>
      <c r="V83" s="140"/>
      <c r="W83" s="140"/>
      <c r="X83" s="140"/>
      <c r="Y83" s="140"/>
      <c r="Z83" s="140"/>
      <c r="AA83" s="140"/>
      <c r="AB83" s="140"/>
      <c r="AC83" s="140"/>
      <c r="AD83" s="140"/>
      <c r="AE83" s="140"/>
    </row>
    <row r="84" spans="2:31" s="67" customFormat="1" x14ac:dyDescent="0.25">
      <c r="B84" s="150" t="s">
        <v>382</v>
      </c>
      <c r="C84" s="134">
        <f t="shared" ref="C84:P84" si="28">SUM(C85)</f>
        <v>12825205</v>
      </c>
      <c r="D84" s="134">
        <f t="shared" si="28"/>
        <v>4766694.0600000005</v>
      </c>
      <c r="E84" s="134">
        <f t="shared" si="28"/>
        <v>71020</v>
      </c>
      <c r="F84" s="134">
        <f t="shared" si="28"/>
        <v>551000.16</v>
      </c>
      <c r="G84" s="134">
        <f t="shared" si="28"/>
        <v>343040.16</v>
      </c>
      <c r="H84" s="134">
        <f t="shared" si="28"/>
        <v>12500</v>
      </c>
      <c r="I84" s="134">
        <f t="shared" si="28"/>
        <v>61340</v>
      </c>
      <c r="J84" s="134">
        <f t="shared" si="28"/>
        <v>722437.04</v>
      </c>
      <c r="K84" s="134">
        <f t="shared" si="28"/>
        <v>50000</v>
      </c>
      <c r="L84" s="134">
        <f t="shared" si="28"/>
        <v>422654.35</v>
      </c>
      <c r="M84" s="134">
        <f t="shared" si="28"/>
        <v>215672</v>
      </c>
      <c r="N84" s="134">
        <f t="shared" si="28"/>
        <v>191526.32</v>
      </c>
      <c r="O84" s="134">
        <f t="shared" si="28"/>
        <v>236963.62</v>
      </c>
      <c r="P84" s="134">
        <f t="shared" si="28"/>
        <v>311761.02</v>
      </c>
      <c r="Q84" s="134">
        <f t="shared" si="23"/>
        <v>3189914.67</v>
      </c>
      <c r="R84" s="140"/>
      <c r="S84" s="197"/>
      <c r="T84" s="140"/>
      <c r="U84" s="140"/>
      <c r="V84" s="140"/>
      <c r="W84" s="140"/>
      <c r="X84" s="140"/>
      <c r="Y84" s="140"/>
      <c r="Z84" s="140"/>
      <c r="AA84" s="140"/>
      <c r="AB84" s="140"/>
      <c r="AC84" s="140"/>
      <c r="AD84" s="140"/>
      <c r="AE84" s="140"/>
    </row>
    <row r="85" spans="2:31" x14ac:dyDescent="0.25">
      <c r="B85" s="151" t="s">
        <v>383</v>
      </c>
      <c r="C85" s="125">
        <v>12825205</v>
      </c>
      <c r="D85" s="125">
        <v>4766694.0600000005</v>
      </c>
      <c r="E85" s="125">
        <v>71020</v>
      </c>
      <c r="F85" s="125">
        <v>551000.16</v>
      </c>
      <c r="G85" s="125">
        <v>343040.16</v>
      </c>
      <c r="H85" s="125">
        <v>12500</v>
      </c>
      <c r="I85" s="125">
        <v>61340</v>
      </c>
      <c r="J85" s="125">
        <v>722437.04</v>
      </c>
      <c r="K85" s="125">
        <v>50000</v>
      </c>
      <c r="L85" s="125">
        <v>422654.35</v>
      </c>
      <c r="M85" s="125">
        <v>215672</v>
      </c>
      <c r="N85" s="125">
        <v>191526.32</v>
      </c>
      <c r="O85" s="125">
        <v>236963.62</v>
      </c>
      <c r="P85" s="125">
        <v>311761.02</v>
      </c>
      <c r="Q85" s="125">
        <f t="shared" si="23"/>
        <v>3189914.67</v>
      </c>
      <c r="R85" s="140"/>
      <c r="S85" s="197"/>
      <c r="T85" s="140"/>
      <c r="U85" s="140"/>
      <c r="V85" s="140"/>
      <c r="W85" s="140"/>
      <c r="X85" s="140"/>
      <c r="Y85" s="140"/>
      <c r="Z85" s="140"/>
      <c r="AA85" s="140"/>
      <c r="AB85" s="140"/>
      <c r="AC85" s="140"/>
      <c r="AD85" s="140"/>
      <c r="AE85" s="140"/>
    </row>
    <row r="86" spans="2:31" s="67" customFormat="1" x14ac:dyDescent="0.25">
      <c r="B86" s="150" t="s">
        <v>384</v>
      </c>
      <c r="C86" s="134">
        <f>SUM(C87)</f>
        <v>67608591</v>
      </c>
      <c r="D86" s="134">
        <f>SUM(D87)</f>
        <v>70457824.719999999</v>
      </c>
      <c r="E86" s="134">
        <f>SUM(E87)</f>
        <v>3341513.53</v>
      </c>
      <c r="F86" s="134">
        <f t="shared" ref="F86:P86" si="29">SUM(F87)</f>
        <v>2895235.08</v>
      </c>
      <c r="G86" s="134">
        <f t="shared" si="29"/>
        <v>5588698.1900000004</v>
      </c>
      <c r="H86" s="134">
        <f t="shared" si="29"/>
        <v>4226566.91</v>
      </c>
      <c r="I86" s="134">
        <f t="shared" si="29"/>
        <v>4415269.8899999997</v>
      </c>
      <c r="J86" s="134">
        <f t="shared" si="29"/>
        <v>4783829.9400000004</v>
      </c>
      <c r="K86" s="134">
        <f t="shared" si="29"/>
        <v>4342934.2699999996</v>
      </c>
      <c r="L86" s="134">
        <f t="shared" si="29"/>
        <v>6471651.7999999998</v>
      </c>
      <c r="M86" s="134">
        <f t="shared" si="29"/>
        <v>4620800.0599999996</v>
      </c>
      <c r="N86" s="134">
        <f t="shared" si="29"/>
        <v>4908692.68</v>
      </c>
      <c r="O86" s="134">
        <f t="shared" si="29"/>
        <v>4947836.26</v>
      </c>
      <c r="P86" s="134">
        <f t="shared" si="29"/>
        <v>8019853.2899999991</v>
      </c>
      <c r="Q86" s="134">
        <f t="shared" si="23"/>
        <v>58562881.899999999</v>
      </c>
      <c r="R86" s="140"/>
      <c r="S86" s="197"/>
      <c r="T86" s="140"/>
      <c r="U86" s="140"/>
      <c r="V86" s="140"/>
      <c r="W86" s="140"/>
      <c r="X86" s="140"/>
      <c r="Y86" s="140"/>
      <c r="Z86" s="140"/>
      <c r="AA86" s="140"/>
      <c r="AB86" s="140"/>
      <c r="AC86" s="140"/>
      <c r="AD86" s="140"/>
      <c r="AE86" s="140"/>
    </row>
    <row r="87" spans="2:31" x14ac:dyDescent="0.25">
      <c r="B87" s="151" t="s">
        <v>385</v>
      </c>
      <c r="C87" s="125">
        <v>67608591</v>
      </c>
      <c r="D87" s="125">
        <v>70457824.719999999</v>
      </c>
      <c r="E87" s="191">
        <v>3341513.53</v>
      </c>
      <c r="F87" s="191">
        <v>2895235.08</v>
      </c>
      <c r="G87" s="191">
        <v>5588698.1900000004</v>
      </c>
      <c r="H87" s="191">
        <v>4226566.91</v>
      </c>
      <c r="I87" s="191">
        <v>4415269.8899999997</v>
      </c>
      <c r="J87" s="191">
        <v>4783829.9400000004</v>
      </c>
      <c r="K87" s="191">
        <v>4342934.2699999996</v>
      </c>
      <c r="L87" s="191">
        <v>6471651.7999999998</v>
      </c>
      <c r="M87" s="191">
        <v>4620800.0599999996</v>
      </c>
      <c r="N87" s="191">
        <v>4908692.68</v>
      </c>
      <c r="O87" s="191">
        <v>4947836.26</v>
      </c>
      <c r="P87" s="191">
        <v>8019853.2899999991</v>
      </c>
      <c r="Q87" s="125">
        <f t="shared" si="23"/>
        <v>58562881.899999999</v>
      </c>
      <c r="R87" s="140"/>
      <c r="S87" s="197"/>
      <c r="T87" s="140"/>
      <c r="U87" s="140"/>
      <c r="V87" s="140"/>
      <c r="W87" s="140"/>
      <c r="X87" s="140"/>
      <c r="Y87" s="140"/>
      <c r="Z87" s="140"/>
      <c r="AA87" s="140"/>
      <c r="AB87" s="140"/>
      <c r="AC87" s="140"/>
      <c r="AD87" s="140"/>
      <c r="AE87" s="140"/>
    </row>
    <row r="88" spans="2:31" s="67" customFormat="1" x14ac:dyDescent="0.25">
      <c r="B88" s="150" t="s">
        <v>386</v>
      </c>
      <c r="C88" s="134">
        <f>SUM(C89)</f>
        <v>1682523139</v>
      </c>
      <c r="D88" s="134">
        <f>SUM(D89)</f>
        <v>1751465180.6799998</v>
      </c>
      <c r="E88" s="134">
        <f>SUM(E89)</f>
        <v>103880607.63</v>
      </c>
      <c r="F88" s="134">
        <f t="shared" ref="F88:P88" si="30">SUM(F89)</f>
        <v>120069257.73</v>
      </c>
      <c r="G88" s="134">
        <f t="shared" si="30"/>
        <v>144546285.03999999</v>
      </c>
      <c r="H88" s="134">
        <f t="shared" si="30"/>
        <v>111012061.63</v>
      </c>
      <c r="I88" s="134">
        <f t="shared" si="30"/>
        <v>132887041.91</v>
      </c>
      <c r="J88" s="134">
        <f t="shared" si="30"/>
        <v>126716879.30000001</v>
      </c>
      <c r="K88" s="134">
        <f t="shared" si="30"/>
        <v>115500997.05000001</v>
      </c>
      <c r="L88" s="134">
        <f t="shared" si="30"/>
        <v>141239879.90000001</v>
      </c>
      <c r="M88" s="134">
        <f t="shared" si="30"/>
        <v>109094941.06</v>
      </c>
      <c r="N88" s="134">
        <f t="shared" si="30"/>
        <v>150962650.02000001</v>
      </c>
      <c r="O88" s="134">
        <f t="shared" si="30"/>
        <v>144159281.03999999</v>
      </c>
      <c r="P88" s="134">
        <f t="shared" si="30"/>
        <v>172168967.50999999</v>
      </c>
      <c r="Q88" s="134">
        <f t="shared" si="23"/>
        <v>1572238849.8199999</v>
      </c>
      <c r="R88" s="140"/>
      <c r="S88" s="197"/>
      <c r="T88" s="140"/>
      <c r="U88" s="140"/>
      <c r="V88" s="140"/>
      <c r="W88" s="140"/>
      <c r="X88" s="140"/>
      <c r="Y88" s="140"/>
      <c r="Z88" s="140"/>
      <c r="AA88" s="140"/>
      <c r="AB88" s="140"/>
      <c r="AC88" s="140"/>
      <c r="AD88" s="140"/>
      <c r="AE88" s="140"/>
    </row>
    <row r="89" spans="2:31" x14ac:dyDescent="0.25">
      <c r="B89" s="151" t="s">
        <v>387</v>
      </c>
      <c r="C89" s="125">
        <v>1682523139</v>
      </c>
      <c r="D89" s="125">
        <v>1751465180.6799998</v>
      </c>
      <c r="E89" s="125">
        <v>103880607.63</v>
      </c>
      <c r="F89" s="125">
        <v>120069257.73</v>
      </c>
      <c r="G89" s="125">
        <v>144546285.03999999</v>
      </c>
      <c r="H89" s="125">
        <v>111012061.63</v>
      </c>
      <c r="I89" s="125">
        <v>132887041.91</v>
      </c>
      <c r="J89" s="125">
        <v>126716879.30000001</v>
      </c>
      <c r="K89" s="125">
        <v>115500997.05000001</v>
      </c>
      <c r="L89" s="125">
        <v>141239879.90000001</v>
      </c>
      <c r="M89" s="125">
        <v>109094941.06</v>
      </c>
      <c r="N89" s="125">
        <v>150962650.02000001</v>
      </c>
      <c r="O89" s="125">
        <v>144159281.03999999</v>
      </c>
      <c r="P89" s="125">
        <v>172168967.50999999</v>
      </c>
      <c r="Q89" s="125">
        <f t="shared" si="23"/>
        <v>1572238849.8199999</v>
      </c>
      <c r="R89" s="140"/>
      <c r="S89" s="197"/>
      <c r="T89" s="140"/>
      <c r="U89" s="140"/>
      <c r="V89" s="140"/>
      <c r="W89" s="140"/>
      <c r="X89" s="140"/>
      <c r="Y89" s="140"/>
      <c r="Z89" s="140"/>
      <c r="AA89" s="140"/>
      <c r="AB89" s="140"/>
      <c r="AC89" s="140"/>
      <c r="AD89" s="140"/>
      <c r="AE89" s="140"/>
    </row>
    <row r="90" spans="2:31" s="67" customFormat="1" x14ac:dyDescent="0.25">
      <c r="B90" s="150" t="s">
        <v>388</v>
      </c>
      <c r="C90" s="134">
        <f>SUM(C91)</f>
        <v>20228352</v>
      </c>
      <c r="D90" s="134">
        <f>SUM(D91)</f>
        <v>9953354.1899999995</v>
      </c>
      <c r="E90" s="134">
        <f>SUM(E91)</f>
        <v>472887.08999999997</v>
      </c>
      <c r="F90" s="134">
        <f t="shared" ref="F90:P90" si="31">SUM(F91)</f>
        <v>643412.06999999995</v>
      </c>
      <c r="G90" s="134">
        <f t="shared" si="31"/>
        <v>1044217.17</v>
      </c>
      <c r="H90" s="134">
        <f t="shared" si="31"/>
        <v>826271.44</v>
      </c>
      <c r="I90" s="134">
        <f t="shared" si="31"/>
        <v>580424.08000000007</v>
      </c>
      <c r="J90" s="134">
        <f t="shared" si="31"/>
        <v>535719.30000000005</v>
      </c>
      <c r="K90" s="134">
        <f t="shared" si="31"/>
        <v>670625.05000000005</v>
      </c>
      <c r="L90" s="134">
        <f t="shared" si="31"/>
        <v>730994.39</v>
      </c>
      <c r="M90" s="134">
        <f t="shared" si="31"/>
        <v>572977.31000000006</v>
      </c>
      <c r="N90" s="134">
        <f t="shared" si="31"/>
        <v>778190.18</v>
      </c>
      <c r="O90" s="134">
        <f t="shared" si="31"/>
        <v>1162158.8700000001</v>
      </c>
      <c r="P90" s="134">
        <f t="shared" si="31"/>
        <v>739722.67999999993</v>
      </c>
      <c r="Q90" s="134">
        <f t="shared" si="23"/>
        <v>8757599.6300000008</v>
      </c>
      <c r="R90" s="140"/>
      <c r="S90" s="197"/>
      <c r="T90" s="140"/>
      <c r="U90" s="140"/>
      <c r="V90" s="140"/>
      <c r="W90" s="140"/>
      <c r="X90" s="140"/>
      <c r="Y90" s="140"/>
      <c r="Z90" s="140"/>
      <c r="AA90" s="140"/>
      <c r="AB90" s="140"/>
      <c r="AC90" s="140"/>
      <c r="AD90" s="140"/>
      <c r="AE90" s="140"/>
    </row>
    <row r="91" spans="2:31" x14ac:dyDescent="0.25">
      <c r="B91" s="151" t="s">
        <v>389</v>
      </c>
      <c r="C91" s="125">
        <v>20228352</v>
      </c>
      <c r="D91" s="125">
        <v>9953354.1899999995</v>
      </c>
      <c r="E91" s="125">
        <v>472887.08999999997</v>
      </c>
      <c r="F91" s="125">
        <v>643412.06999999995</v>
      </c>
      <c r="G91" s="125">
        <v>1044217.17</v>
      </c>
      <c r="H91" s="125">
        <v>826271.44</v>
      </c>
      <c r="I91" s="125">
        <v>580424.08000000007</v>
      </c>
      <c r="J91" s="125">
        <v>535719.30000000005</v>
      </c>
      <c r="K91" s="125">
        <v>670625.05000000005</v>
      </c>
      <c r="L91" s="125">
        <v>730994.39</v>
      </c>
      <c r="M91" s="125">
        <v>572977.31000000006</v>
      </c>
      <c r="N91" s="125">
        <v>778190.18</v>
      </c>
      <c r="O91" s="125">
        <v>1162158.8700000001</v>
      </c>
      <c r="P91" s="125">
        <v>739722.67999999993</v>
      </c>
      <c r="Q91" s="125">
        <f t="shared" si="23"/>
        <v>8757599.6300000008</v>
      </c>
      <c r="R91" s="140"/>
      <c r="S91" s="197"/>
      <c r="T91" s="140"/>
      <c r="U91" s="140"/>
      <c r="V91" s="140"/>
      <c r="W91" s="140"/>
      <c r="X91" s="140"/>
      <c r="Y91" s="140"/>
      <c r="Z91" s="140"/>
      <c r="AA91" s="140"/>
      <c r="AB91" s="140"/>
      <c r="AC91" s="140"/>
      <c r="AD91" s="140"/>
      <c r="AE91" s="140"/>
    </row>
    <row r="92" spans="2:31" s="67" customFormat="1" x14ac:dyDescent="0.25">
      <c r="B92" s="150" t="s">
        <v>390</v>
      </c>
      <c r="C92" s="134">
        <f>SUM(C93)</f>
        <v>1185337744</v>
      </c>
      <c r="D92" s="134">
        <f>SUM(D93)</f>
        <v>3190520490.3899999</v>
      </c>
      <c r="E92" s="134">
        <f>SUM(E93)</f>
        <v>109773772.37</v>
      </c>
      <c r="F92" s="134">
        <f t="shared" ref="F92:P92" si="32">SUM(F93)</f>
        <v>109171556.48</v>
      </c>
      <c r="G92" s="134">
        <f t="shared" si="32"/>
        <v>138233325.00999999</v>
      </c>
      <c r="H92" s="134">
        <f t="shared" si="32"/>
        <v>88282441.850000009</v>
      </c>
      <c r="I92" s="134">
        <f t="shared" si="32"/>
        <v>229931302.25999999</v>
      </c>
      <c r="J92" s="134">
        <f t="shared" si="32"/>
        <v>127598090.13000001</v>
      </c>
      <c r="K92" s="134">
        <f t="shared" si="32"/>
        <v>110986002.72</v>
      </c>
      <c r="L92" s="134">
        <f t="shared" si="32"/>
        <v>238924813.25</v>
      </c>
      <c r="M92" s="134">
        <f t="shared" si="32"/>
        <v>190371878.99000001</v>
      </c>
      <c r="N92" s="134">
        <f t="shared" si="32"/>
        <v>394335318.80000007</v>
      </c>
      <c r="O92" s="134">
        <f t="shared" si="32"/>
        <v>619201451.42999995</v>
      </c>
      <c r="P92" s="134">
        <f t="shared" si="32"/>
        <v>892319062.24000001</v>
      </c>
      <c r="Q92" s="134">
        <f t="shared" si="23"/>
        <v>3249129015.5300007</v>
      </c>
      <c r="R92" s="140"/>
      <c r="S92" s="197"/>
      <c r="T92" s="140"/>
      <c r="U92" s="140"/>
      <c r="V92" s="140"/>
      <c r="W92" s="140"/>
      <c r="X92" s="140"/>
      <c r="Y92" s="140"/>
      <c r="Z92" s="140"/>
      <c r="AA92" s="140"/>
      <c r="AB92" s="140"/>
      <c r="AC92" s="140"/>
      <c r="AD92" s="140"/>
      <c r="AE92" s="140"/>
    </row>
    <row r="93" spans="2:31" x14ac:dyDescent="0.25">
      <c r="B93" s="151" t="s">
        <v>391</v>
      </c>
      <c r="C93" s="125">
        <v>1185337744</v>
      </c>
      <c r="D93" s="125">
        <v>3190520490.3899999</v>
      </c>
      <c r="E93" s="125">
        <v>109773772.37</v>
      </c>
      <c r="F93" s="125">
        <v>109171556.48</v>
      </c>
      <c r="G93" s="125">
        <v>138233325.00999999</v>
      </c>
      <c r="H93" s="125">
        <v>88282441.850000009</v>
      </c>
      <c r="I93" s="125">
        <v>229931302.25999999</v>
      </c>
      <c r="J93" s="125">
        <v>127598090.13000001</v>
      </c>
      <c r="K93" s="125">
        <v>110986002.72</v>
      </c>
      <c r="L93" s="125">
        <v>238924813.25</v>
      </c>
      <c r="M93" s="125">
        <v>190371878.99000001</v>
      </c>
      <c r="N93" s="125">
        <v>394335318.80000007</v>
      </c>
      <c r="O93" s="125">
        <v>619201451.42999995</v>
      </c>
      <c r="P93" s="125">
        <v>892319062.24000001</v>
      </c>
      <c r="Q93" s="125">
        <f t="shared" si="23"/>
        <v>3249129015.5300007</v>
      </c>
      <c r="R93" s="140"/>
      <c r="S93" s="197"/>
      <c r="T93" s="140"/>
      <c r="U93" s="140"/>
      <c r="V93" s="140"/>
      <c r="W93" s="140"/>
      <c r="X93" s="140"/>
      <c r="Y93" s="140"/>
      <c r="Z93" s="140"/>
      <c r="AA93" s="140"/>
      <c r="AB93" s="140"/>
      <c r="AC93" s="140"/>
      <c r="AD93" s="140"/>
      <c r="AE93" s="140"/>
    </row>
    <row r="94" spans="2:31" s="67" customFormat="1" x14ac:dyDescent="0.25">
      <c r="B94" s="150" t="s">
        <v>392</v>
      </c>
      <c r="C94" s="134">
        <f>SUM(C95:C96)</f>
        <v>4015485637</v>
      </c>
      <c r="D94" s="134">
        <f>SUM(D95:D96)</f>
        <v>4983206324.5600004</v>
      </c>
      <c r="E94" s="134">
        <f>SUM(E95:E96)</f>
        <v>360091574</v>
      </c>
      <c r="F94" s="134">
        <f t="shared" ref="F94:P94" si="33">SUM(F95:F96)</f>
        <v>349947718.66000003</v>
      </c>
      <c r="G94" s="134">
        <f t="shared" si="33"/>
        <v>392962837.39000005</v>
      </c>
      <c r="H94" s="134">
        <f t="shared" si="33"/>
        <v>359649109.44</v>
      </c>
      <c r="I94" s="134">
        <f t="shared" si="33"/>
        <v>386775501.31999999</v>
      </c>
      <c r="J94" s="134">
        <f t="shared" si="33"/>
        <v>407817869.18000001</v>
      </c>
      <c r="K94" s="134">
        <f t="shared" si="33"/>
        <v>451504283.18000001</v>
      </c>
      <c r="L94" s="134">
        <f t="shared" si="33"/>
        <v>352477942.81999999</v>
      </c>
      <c r="M94" s="134">
        <f t="shared" si="33"/>
        <v>455040490.68000001</v>
      </c>
      <c r="N94" s="134">
        <f t="shared" si="33"/>
        <v>429286972.47999996</v>
      </c>
      <c r="O94" s="134">
        <f t="shared" si="33"/>
        <v>419630656.39999998</v>
      </c>
      <c r="P94" s="134">
        <f t="shared" si="33"/>
        <v>565817902.68000007</v>
      </c>
      <c r="Q94" s="134">
        <f t="shared" si="23"/>
        <v>4931002858.2300005</v>
      </c>
      <c r="R94" s="140"/>
      <c r="S94" s="197"/>
      <c r="T94" s="140"/>
      <c r="U94" s="140"/>
      <c r="V94" s="140"/>
      <c r="W94" s="140"/>
      <c r="X94" s="140"/>
      <c r="Y94" s="140"/>
      <c r="Z94" s="140"/>
      <c r="AA94" s="140"/>
      <c r="AB94" s="140"/>
      <c r="AC94" s="140"/>
      <c r="AD94" s="140"/>
      <c r="AE94" s="140"/>
    </row>
    <row r="95" spans="2:31" x14ac:dyDescent="0.25">
      <c r="B95" s="151" t="s">
        <v>393</v>
      </c>
      <c r="C95" s="125">
        <v>3281109139</v>
      </c>
      <c r="D95" s="125">
        <v>4248806363.5900002</v>
      </c>
      <c r="E95" s="125">
        <v>305428934.31</v>
      </c>
      <c r="F95" s="125">
        <v>304147445.81</v>
      </c>
      <c r="G95" s="125">
        <v>337919263.96000004</v>
      </c>
      <c r="H95" s="125">
        <v>314439342.68000001</v>
      </c>
      <c r="I95" s="125">
        <v>326477033.77999997</v>
      </c>
      <c r="J95" s="125">
        <v>355081707.54000002</v>
      </c>
      <c r="K95" s="125">
        <v>384881458.81999999</v>
      </c>
      <c r="L95" s="125">
        <v>290202492.37</v>
      </c>
      <c r="M95" s="125">
        <v>390177944.98000002</v>
      </c>
      <c r="N95" s="125">
        <v>357174578.58999997</v>
      </c>
      <c r="O95" s="125">
        <v>353571079.69</v>
      </c>
      <c r="P95" s="125">
        <v>491279163.81</v>
      </c>
      <c r="Q95" s="125">
        <f t="shared" si="23"/>
        <v>4210780446.3400002</v>
      </c>
      <c r="R95" s="140"/>
      <c r="S95" s="197"/>
      <c r="T95" s="140"/>
      <c r="U95" s="140"/>
      <c r="V95" s="140"/>
      <c r="W95" s="140"/>
      <c r="X95" s="140"/>
      <c r="Y95" s="140"/>
      <c r="Z95" s="140"/>
      <c r="AA95" s="140"/>
      <c r="AB95" s="140"/>
      <c r="AC95" s="140"/>
      <c r="AD95" s="140"/>
      <c r="AE95" s="140"/>
    </row>
    <row r="96" spans="2:31" x14ac:dyDescent="0.25">
      <c r="B96" s="151" t="s">
        <v>394</v>
      </c>
      <c r="C96" s="125">
        <v>734376498</v>
      </c>
      <c r="D96" s="125">
        <v>734399960.97000003</v>
      </c>
      <c r="E96" s="125">
        <v>54662639.689999998</v>
      </c>
      <c r="F96" s="125">
        <v>45800272.850000001</v>
      </c>
      <c r="G96" s="125">
        <v>55043573.43</v>
      </c>
      <c r="H96" s="125">
        <v>45209766.759999998</v>
      </c>
      <c r="I96" s="125">
        <v>60298467.539999999</v>
      </c>
      <c r="J96" s="125">
        <v>52736161.640000001</v>
      </c>
      <c r="K96" s="125">
        <v>66622824.359999999</v>
      </c>
      <c r="L96" s="125">
        <v>62275450.450000003</v>
      </c>
      <c r="M96" s="125">
        <v>64862545.700000003</v>
      </c>
      <c r="N96" s="125">
        <v>72112393.890000001</v>
      </c>
      <c r="O96" s="125">
        <v>66059576.710000001</v>
      </c>
      <c r="P96" s="125">
        <v>74538738.870000005</v>
      </c>
      <c r="Q96" s="125">
        <f t="shared" si="23"/>
        <v>720222411.88999999</v>
      </c>
      <c r="R96" s="140"/>
      <c r="S96" s="197"/>
      <c r="T96" s="140"/>
      <c r="U96" s="140"/>
      <c r="V96" s="140"/>
      <c r="W96" s="140"/>
      <c r="X96" s="140"/>
      <c r="Y96" s="140"/>
      <c r="Z96" s="140"/>
      <c r="AA96" s="140"/>
      <c r="AB96" s="140"/>
      <c r="AC96" s="140"/>
      <c r="AD96" s="140"/>
      <c r="AE96" s="140"/>
    </row>
    <row r="97" spans="2:31" s="67" customFormat="1" x14ac:dyDescent="0.25">
      <c r="B97" s="150" t="s">
        <v>395</v>
      </c>
      <c r="C97" s="134">
        <f>SUM(C98)</f>
        <v>189382617</v>
      </c>
      <c r="D97" s="134">
        <f>SUM(D98)</f>
        <v>606117149.95000005</v>
      </c>
      <c r="E97" s="134">
        <f>SUM(E98)</f>
        <v>19208326.780000001</v>
      </c>
      <c r="F97" s="134">
        <f t="shared" ref="F97:P97" si="34">SUM(F98)</f>
        <v>12554254.74</v>
      </c>
      <c r="G97" s="134">
        <f t="shared" si="34"/>
        <v>20091381.949999999</v>
      </c>
      <c r="H97" s="134">
        <f t="shared" si="34"/>
        <v>5971736.9300000006</v>
      </c>
      <c r="I97" s="134">
        <f t="shared" si="34"/>
        <v>16408482.73</v>
      </c>
      <c r="J97" s="134">
        <f t="shared" si="34"/>
        <v>138048659.94</v>
      </c>
      <c r="K97" s="134">
        <f t="shared" si="34"/>
        <v>48647815.690000005</v>
      </c>
      <c r="L97" s="134">
        <f t="shared" si="34"/>
        <v>94230330.480000004</v>
      </c>
      <c r="M97" s="134">
        <f t="shared" si="34"/>
        <v>10298999.800000001</v>
      </c>
      <c r="N97" s="134">
        <f t="shared" si="34"/>
        <v>99581622.299999997</v>
      </c>
      <c r="O97" s="134">
        <f t="shared" si="34"/>
        <v>13301324.300000001</v>
      </c>
      <c r="P97" s="134">
        <f t="shared" si="34"/>
        <v>106925929.63</v>
      </c>
      <c r="Q97" s="134">
        <f t="shared" si="23"/>
        <v>585268865.26999998</v>
      </c>
      <c r="R97" s="140"/>
      <c r="S97" s="197"/>
      <c r="T97" s="140"/>
      <c r="U97" s="140"/>
      <c r="V97" s="140"/>
      <c r="W97" s="140"/>
      <c r="X97" s="140"/>
      <c r="Y97" s="140"/>
      <c r="Z97" s="140"/>
      <c r="AA97" s="140"/>
      <c r="AB97" s="140"/>
      <c r="AC97" s="140"/>
      <c r="AD97" s="140"/>
      <c r="AE97" s="140"/>
    </row>
    <row r="98" spans="2:31" x14ac:dyDescent="0.25">
      <c r="B98" s="151" t="s">
        <v>396</v>
      </c>
      <c r="C98" s="125">
        <v>189382617</v>
      </c>
      <c r="D98" s="125">
        <v>606117149.95000005</v>
      </c>
      <c r="E98" s="125">
        <v>19208326.780000001</v>
      </c>
      <c r="F98" s="125">
        <v>12554254.74</v>
      </c>
      <c r="G98" s="125">
        <v>20091381.949999999</v>
      </c>
      <c r="H98" s="125">
        <v>5971736.9300000006</v>
      </c>
      <c r="I98" s="125">
        <v>16408482.73</v>
      </c>
      <c r="J98" s="125">
        <v>138048659.94</v>
      </c>
      <c r="K98" s="125">
        <v>48647815.690000005</v>
      </c>
      <c r="L98" s="125">
        <v>94230330.480000004</v>
      </c>
      <c r="M98" s="125">
        <v>10298999.800000001</v>
      </c>
      <c r="N98" s="125">
        <v>99581622.299999997</v>
      </c>
      <c r="O98" s="125">
        <v>13301324.300000001</v>
      </c>
      <c r="P98" s="125">
        <v>106925929.63</v>
      </c>
      <c r="Q98" s="125">
        <f t="shared" si="23"/>
        <v>585268865.26999998</v>
      </c>
      <c r="R98" s="140"/>
      <c r="S98" s="197"/>
      <c r="T98" s="140"/>
      <c r="U98" s="140"/>
      <c r="V98" s="140"/>
      <c r="W98" s="140"/>
      <c r="X98" s="140"/>
      <c r="Y98" s="140"/>
      <c r="Z98" s="140"/>
      <c r="AA98" s="140"/>
      <c r="AB98" s="140"/>
      <c r="AC98" s="140"/>
      <c r="AD98" s="140"/>
      <c r="AE98" s="140"/>
    </row>
    <row r="99" spans="2:31" s="67" customFormat="1" x14ac:dyDescent="0.25">
      <c r="B99" s="150" t="s">
        <v>397</v>
      </c>
      <c r="C99" s="134">
        <f>SUM(C100)</f>
        <v>38470031</v>
      </c>
      <c r="D99" s="134">
        <f>SUM(D100)</f>
        <v>156430443.13</v>
      </c>
      <c r="E99" s="134">
        <f>SUM(E100)</f>
        <v>13941890.5</v>
      </c>
      <c r="F99" s="134">
        <f t="shared" ref="F99:P99" si="35">SUM(F100)</f>
        <v>7263838.129999999</v>
      </c>
      <c r="G99" s="134">
        <f t="shared" si="35"/>
        <v>5049148.83</v>
      </c>
      <c r="H99" s="134">
        <f t="shared" si="35"/>
        <v>3630193.5</v>
      </c>
      <c r="I99" s="134">
        <f t="shared" si="35"/>
        <v>8094593.9800000004</v>
      </c>
      <c r="J99" s="134">
        <f t="shared" si="35"/>
        <v>3245652</v>
      </c>
      <c r="K99" s="134">
        <f t="shared" si="35"/>
        <v>5389112.4500000002</v>
      </c>
      <c r="L99" s="134">
        <f t="shared" si="35"/>
        <v>14709944.82</v>
      </c>
      <c r="M99" s="134">
        <f t="shared" si="35"/>
        <v>5017404.16</v>
      </c>
      <c r="N99" s="134">
        <f t="shared" si="35"/>
        <v>3743071.26</v>
      </c>
      <c r="O99" s="134">
        <f t="shared" si="35"/>
        <v>18594500.739999998</v>
      </c>
      <c r="P99" s="134">
        <f t="shared" si="35"/>
        <v>13822400.450000001</v>
      </c>
      <c r="Q99" s="134">
        <f t="shared" si="23"/>
        <v>102501750.82000001</v>
      </c>
      <c r="R99" s="140"/>
      <c r="S99" s="197"/>
      <c r="T99" s="140"/>
      <c r="U99" s="140"/>
      <c r="V99" s="140"/>
      <c r="W99" s="140"/>
      <c r="X99" s="140"/>
      <c r="Y99" s="140"/>
      <c r="Z99" s="140"/>
      <c r="AA99" s="140"/>
      <c r="AB99" s="140"/>
      <c r="AC99" s="140"/>
      <c r="AD99" s="140"/>
      <c r="AE99" s="140"/>
    </row>
    <row r="100" spans="2:31" x14ac:dyDescent="0.25">
      <c r="B100" s="151" t="s">
        <v>398</v>
      </c>
      <c r="C100" s="125">
        <v>38470031</v>
      </c>
      <c r="D100" s="125">
        <v>156430443.13</v>
      </c>
      <c r="E100" s="125">
        <v>13941890.5</v>
      </c>
      <c r="F100" s="125">
        <v>7263838.129999999</v>
      </c>
      <c r="G100" s="125">
        <v>5049148.83</v>
      </c>
      <c r="H100" s="125">
        <v>3630193.5</v>
      </c>
      <c r="I100" s="125">
        <v>8094593.9800000004</v>
      </c>
      <c r="J100" s="125">
        <v>3245652</v>
      </c>
      <c r="K100" s="125">
        <v>5389112.4500000002</v>
      </c>
      <c r="L100" s="125">
        <v>14709944.82</v>
      </c>
      <c r="M100" s="125">
        <v>5017404.16</v>
      </c>
      <c r="N100" s="125">
        <v>3743071.26</v>
      </c>
      <c r="O100" s="125">
        <v>18594500.739999998</v>
      </c>
      <c r="P100" s="125">
        <v>13822400.450000001</v>
      </c>
      <c r="Q100" s="125">
        <f t="shared" si="23"/>
        <v>102501750.82000001</v>
      </c>
      <c r="R100" s="140"/>
      <c r="S100" s="197"/>
      <c r="T100" s="140"/>
      <c r="U100" s="140"/>
      <c r="V100" s="140"/>
      <c r="W100" s="140"/>
      <c r="X100" s="140"/>
      <c r="Y100" s="140"/>
      <c r="Z100" s="140"/>
      <c r="AA100" s="140"/>
      <c r="AB100" s="140"/>
      <c r="AC100" s="140"/>
      <c r="AD100" s="140"/>
      <c r="AE100" s="140"/>
    </row>
    <row r="101" spans="2:31" s="67" customFormat="1" x14ac:dyDescent="0.25">
      <c r="B101" s="149" t="s">
        <v>970</v>
      </c>
      <c r="C101" s="134">
        <f>C102+C106</f>
        <v>7903008700</v>
      </c>
      <c r="D101" s="134">
        <f>D102+D106</f>
        <v>10098415427.000002</v>
      </c>
      <c r="E101" s="134">
        <f>E102+E106</f>
        <v>30457894.370000001</v>
      </c>
      <c r="F101" s="134">
        <f t="shared" ref="F101:P101" si="36">F102+F106</f>
        <v>76201305.789999992</v>
      </c>
      <c r="G101" s="134">
        <f t="shared" si="36"/>
        <v>232326000.33999997</v>
      </c>
      <c r="H101" s="134">
        <f t="shared" si="36"/>
        <v>151764704.37</v>
      </c>
      <c r="I101" s="134">
        <f t="shared" si="36"/>
        <v>938492226.3900001</v>
      </c>
      <c r="J101" s="134">
        <f t="shared" si="36"/>
        <v>822595317.10000002</v>
      </c>
      <c r="K101" s="134">
        <f t="shared" si="36"/>
        <v>974228851.24000001</v>
      </c>
      <c r="L101" s="134">
        <f t="shared" si="36"/>
        <v>634170655.25999999</v>
      </c>
      <c r="M101" s="134">
        <f t="shared" si="36"/>
        <v>401439261.36000001</v>
      </c>
      <c r="N101" s="134">
        <f t="shared" si="36"/>
        <v>1528921526.8399999</v>
      </c>
      <c r="O101" s="134">
        <f t="shared" si="36"/>
        <v>445389688.18999994</v>
      </c>
      <c r="P101" s="134">
        <f t="shared" si="36"/>
        <v>2538637837.3000002</v>
      </c>
      <c r="Q101" s="134">
        <f t="shared" si="23"/>
        <v>8774625268.5500011</v>
      </c>
      <c r="R101" s="140"/>
      <c r="S101" s="197"/>
      <c r="T101" s="140"/>
      <c r="U101" s="140"/>
      <c r="V101" s="140"/>
      <c r="W101" s="140"/>
      <c r="X101" s="140"/>
      <c r="Y101" s="140"/>
      <c r="Z101" s="140"/>
      <c r="AA101" s="140"/>
      <c r="AB101" s="140"/>
      <c r="AC101" s="140"/>
      <c r="AD101" s="140"/>
      <c r="AE101" s="140"/>
    </row>
    <row r="102" spans="2:31" s="67" customFormat="1" x14ac:dyDescent="0.25">
      <c r="B102" s="150" t="s">
        <v>399</v>
      </c>
      <c r="C102" s="134">
        <f>SUM(C103:C105)</f>
        <v>6107337947</v>
      </c>
      <c r="D102" s="134">
        <f>SUM(D103:D105)</f>
        <v>8556830342.7200012</v>
      </c>
      <c r="E102" s="134">
        <f>SUM(E103:E105)</f>
        <v>27789170.890000001</v>
      </c>
      <c r="F102" s="134">
        <f t="shared" ref="F102:P102" si="37">SUM(F103:F105)</f>
        <v>64922129.019999996</v>
      </c>
      <c r="G102" s="134">
        <f t="shared" si="37"/>
        <v>212404409.08999997</v>
      </c>
      <c r="H102" s="134">
        <f t="shared" si="37"/>
        <v>136045967.97999999</v>
      </c>
      <c r="I102" s="134">
        <f t="shared" si="37"/>
        <v>910194172.19000006</v>
      </c>
      <c r="J102" s="134">
        <f t="shared" si="37"/>
        <v>804366344.63</v>
      </c>
      <c r="K102" s="134">
        <f t="shared" si="37"/>
        <v>728454196.05000007</v>
      </c>
      <c r="L102" s="134">
        <f t="shared" si="37"/>
        <v>603422670.97000003</v>
      </c>
      <c r="M102" s="134">
        <f t="shared" si="37"/>
        <v>280493496.77000004</v>
      </c>
      <c r="N102" s="134">
        <f t="shared" si="37"/>
        <v>1335341391.47</v>
      </c>
      <c r="O102" s="134">
        <f t="shared" si="37"/>
        <v>350662352.65999997</v>
      </c>
      <c r="P102" s="134">
        <f t="shared" si="37"/>
        <v>2079831293.22</v>
      </c>
      <c r="Q102" s="134">
        <f t="shared" si="23"/>
        <v>7533927594.9400005</v>
      </c>
      <c r="R102" s="140"/>
      <c r="S102" s="197"/>
      <c r="T102" s="140"/>
      <c r="U102" s="140"/>
      <c r="V102" s="140"/>
      <c r="W102" s="140"/>
      <c r="X102" s="140"/>
      <c r="Y102" s="140"/>
      <c r="Z102" s="140"/>
      <c r="AA102" s="140"/>
      <c r="AB102" s="140"/>
      <c r="AC102" s="140"/>
      <c r="AD102" s="140"/>
      <c r="AE102" s="140"/>
    </row>
    <row r="103" spans="2:31" x14ac:dyDescent="0.25">
      <c r="B103" s="151" t="s">
        <v>400</v>
      </c>
      <c r="C103" s="125">
        <v>3517164259</v>
      </c>
      <c r="D103" s="125">
        <v>6435709365.0900011</v>
      </c>
      <c r="E103" s="125">
        <v>23696868.390000001</v>
      </c>
      <c r="F103" s="125">
        <v>50625841.609999999</v>
      </c>
      <c r="G103" s="125">
        <v>154180652.26999998</v>
      </c>
      <c r="H103" s="125">
        <v>81657252.939999998</v>
      </c>
      <c r="I103" s="125">
        <v>854193907.72000003</v>
      </c>
      <c r="J103" s="125">
        <v>760707955.73000002</v>
      </c>
      <c r="K103" s="125">
        <v>635056940.11000001</v>
      </c>
      <c r="L103" s="125">
        <v>494849357.94999999</v>
      </c>
      <c r="M103" s="125">
        <v>143851451.94999999</v>
      </c>
      <c r="N103" s="125">
        <v>1160159183.47</v>
      </c>
      <c r="O103" s="125">
        <v>296773904.27999997</v>
      </c>
      <c r="P103" s="125">
        <v>1481311452.0500002</v>
      </c>
      <c r="Q103" s="125">
        <f t="shared" si="23"/>
        <v>6137064768.4700003</v>
      </c>
      <c r="R103" s="140"/>
      <c r="S103" s="197"/>
      <c r="T103" s="140"/>
      <c r="U103" s="140"/>
      <c r="V103" s="140"/>
      <c r="W103" s="140"/>
      <c r="X103" s="140"/>
      <c r="Y103" s="140"/>
      <c r="Z103" s="140"/>
      <c r="AA103" s="140"/>
      <c r="AB103" s="140"/>
      <c r="AC103" s="140"/>
      <c r="AD103" s="140"/>
      <c r="AE103" s="140"/>
    </row>
    <row r="104" spans="2:31" x14ac:dyDescent="0.25">
      <c r="B104" s="151" t="s">
        <v>919</v>
      </c>
      <c r="C104" s="125">
        <v>2440303829</v>
      </c>
      <c r="D104" s="125">
        <v>1959458834.5</v>
      </c>
      <c r="E104" s="125">
        <v>4092302.5</v>
      </c>
      <c r="F104" s="125">
        <v>11271233.5</v>
      </c>
      <c r="G104" s="125">
        <v>50400460.700000003</v>
      </c>
      <c r="H104" s="125">
        <v>51473508.600000001</v>
      </c>
      <c r="I104" s="125">
        <v>51481071.340000004</v>
      </c>
      <c r="J104" s="125">
        <v>34553399.799999997</v>
      </c>
      <c r="K104" s="125">
        <v>88106083.859999999</v>
      </c>
      <c r="L104" s="125">
        <v>103346325.31</v>
      </c>
      <c r="M104" s="125">
        <v>132156672.02000001</v>
      </c>
      <c r="N104" s="125">
        <v>164444791.22</v>
      </c>
      <c r="O104" s="125">
        <v>45027440.920000002</v>
      </c>
      <c r="P104" s="125">
        <v>593550879.29999995</v>
      </c>
      <c r="Q104" s="125">
        <f t="shared" si="23"/>
        <v>1329904169.0699999</v>
      </c>
      <c r="R104" s="140"/>
      <c r="S104" s="197"/>
      <c r="T104" s="140"/>
      <c r="U104" s="140"/>
      <c r="V104" s="140"/>
      <c r="W104" s="140"/>
      <c r="X104" s="140"/>
      <c r="Y104" s="140"/>
      <c r="Z104" s="140"/>
      <c r="AA104" s="140"/>
      <c r="AB104" s="140"/>
      <c r="AC104" s="140"/>
      <c r="AD104" s="140"/>
      <c r="AE104" s="140"/>
    </row>
    <row r="105" spans="2:31" x14ac:dyDescent="0.25">
      <c r="B105" s="151" t="s">
        <v>920</v>
      </c>
      <c r="C105" s="125">
        <v>149869859</v>
      </c>
      <c r="D105" s="125">
        <v>161662143.13000003</v>
      </c>
      <c r="E105" s="125">
        <v>0</v>
      </c>
      <c r="F105" s="125">
        <v>3025053.91</v>
      </c>
      <c r="G105" s="125">
        <v>7823296.1200000001</v>
      </c>
      <c r="H105" s="125">
        <v>2915206.44</v>
      </c>
      <c r="I105" s="125">
        <v>4519193.13</v>
      </c>
      <c r="J105" s="125">
        <v>9104989.0999999996</v>
      </c>
      <c r="K105" s="125">
        <v>5291172.08</v>
      </c>
      <c r="L105" s="125">
        <v>5226987.71</v>
      </c>
      <c r="M105" s="125">
        <v>4485372.8000000007</v>
      </c>
      <c r="N105" s="125">
        <v>10737416.779999999</v>
      </c>
      <c r="O105" s="125">
        <v>8861007.4600000009</v>
      </c>
      <c r="P105" s="125">
        <v>4968961.87</v>
      </c>
      <c r="Q105" s="125">
        <f t="shared" si="23"/>
        <v>66958657.400000006</v>
      </c>
      <c r="R105" s="140"/>
      <c r="S105" s="197"/>
      <c r="T105" s="140"/>
      <c r="U105" s="140"/>
      <c r="V105" s="140"/>
      <c r="W105" s="140"/>
      <c r="X105" s="140"/>
      <c r="Y105" s="140"/>
      <c r="Z105" s="140"/>
      <c r="AA105" s="140"/>
      <c r="AB105" s="140"/>
      <c r="AC105" s="140"/>
      <c r="AD105" s="140"/>
      <c r="AE105" s="140"/>
    </row>
    <row r="106" spans="2:31" s="67" customFormat="1" x14ac:dyDescent="0.25">
      <c r="B106" s="150" t="s">
        <v>401</v>
      </c>
      <c r="C106" s="134">
        <f>SUM(C107)</f>
        <v>1795670753</v>
      </c>
      <c r="D106" s="134">
        <f>SUM(D107)</f>
        <v>1541585084.2800004</v>
      </c>
      <c r="E106" s="134">
        <f>SUM(E107)</f>
        <v>2668723.48</v>
      </c>
      <c r="F106" s="134">
        <f t="shared" ref="F106:P106" si="38">SUM(F107)</f>
        <v>11279176.77</v>
      </c>
      <c r="G106" s="134">
        <f t="shared" si="38"/>
        <v>19921591.25</v>
      </c>
      <c r="H106" s="134">
        <f t="shared" si="38"/>
        <v>15718736.390000001</v>
      </c>
      <c r="I106" s="134">
        <f t="shared" si="38"/>
        <v>28298054.199999999</v>
      </c>
      <c r="J106" s="134">
        <f t="shared" si="38"/>
        <v>18228972.469999999</v>
      </c>
      <c r="K106" s="134">
        <f t="shared" si="38"/>
        <v>245774655.19</v>
      </c>
      <c r="L106" s="134">
        <f t="shared" si="38"/>
        <v>30747984.290000003</v>
      </c>
      <c r="M106" s="134">
        <f t="shared" si="38"/>
        <v>120945764.59</v>
      </c>
      <c r="N106" s="134">
        <f t="shared" si="38"/>
        <v>193580135.36999997</v>
      </c>
      <c r="O106" s="134">
        <f t="shared" si="38"/>
        <v>94727335.530000001</v>
      </c>
      <c r="P106" s="134">
        <f t="shared" si="38"/>
        <v>458806544.08000004</v>
      </c>
      <c r="Q106" s="134">
        <f t="shared" si="23"/>
        <v>1240697673.6100001</v>
      </c>
      <c r="R106" s="140"/>
      <c r="S106" s="197"/>
      <c r="T106" s="140"/>
      <c r="U106" s="140"/>
      <c r="V106" s="140"/>
      <c r="W106" s="140"/>
      <c r="X106" s="140"/>
      <c r="Y106" s="140"/>
      <c r="Z106" s="140"/>
      <c r="AA106" s="140"/>
      <c r="AB106" s="140"/>
      <c r="AC106" s="140"/>
      <c r="AD106" s="140"/>
      <c r="AE106" s="140"/>
    </row>
    <row r="107" spans="2:31" x14ac:dyDescent="0.25">
      <c r="B107" s="151" t="s">
        <v>402</v>
      </c>
      <c r="C107" s="125">
        <v>1795670753</v>
      </c>
      <c r="D107" s="125">
        <v>1541585084.2800004</v>
      </c>
      <c r="E107" s="125">
        <v>2668723.48</v>
      </c>
      <c r="F107" s="125">
        <v>11279176.77</v>
      </c>
      <c r="G107" s="125">
        <v>19921591.25</v>
      </c>
      <c r="H107" s="125">
        <v>15718736.390000001</v>
      </c>
      <c r="I107" s="125">
        <v>28298054.199999999</v>
      </c>
      <c r="J107" s="125">
        <v>18228972.469999999</v>
      </c>
      <c r="K107" s="125">
        <v>245774655.19</v>
      </c>
      <c r="L107" s="125">
        <v>30747984.290000003</v>
      </c>
      <c r="M107" s="125">
        <v>120945764.59</v>
      </c>
      <c r="N107" s="125">
        <v>193580135.36999997</v>
      </c>
      <c r="O107" s="125">
        <v>94727335.530000001</v>
      </c>
      <c r="P107" s="125">
        <v>458806544.08000004</v>
      </c>
      <c r="Q107" s="125">
        <f t="shared" si="23"/>
        <v>1240697673.6100001</v>
      </c>
      <c r="R107" s="140"/>
      <c r="S107" s="197"/>
      <c r="T107" s="140"/>
      <c r="U107" s="140"/>
      <c r="V107" s="140"/>
      <c r="W107" s="140"/>
      <c r="X107" s="140"/>
      <c r="Y107" s="140"/>
      <c r="Z107" s="140"/>
      <c r="AA107" s="140"/>
      <c r="AB107" s="140"/>
      <c r="AC107" s="140"/>
      <c r="AD107" s="140"/>
      <c r="AE107" s="140"/>
    </row>
    <row r="108" spans="2:31" s="67" customFormat="1" x14ac:dyDescent="0.25">
      <c r="B108" s="149" t="s">
        <v>971</v>
      </c>
      <c r="C108" s="134">
        <f>C109+C114+C111</f>
        <v>3800925639</v>
      </c>
      <c r="D108" s="134">
        <f>D109+D114+D111</f>
        <v>4919131622.3499994</v>
      </c>
      <c r="E108" s="134">
        <f>E109+E114+E111</f>
        <v>144098758.53999999</v>
      </c>
      <c r="F108" s="134">
        <f t="shared" ref="F108:P108" si="39">F109+F114+F111</f>
        <v>222470247.89999998</v>
      </c>
      <c r="G108" s="134">
        <f t="shared" si="39"/>
        <v>281609259.62</v>
      </c>
      <c r="H108" s="134">
        <f t="shared" si="39"/>
        <v>217725699.03000003</v>
      </c>
      <c r="I108" s="134">
        <f t="shared" si="39"/>
        <v>297260647.94</v>
      </c>
      <c r="J108" s="134">
        <f t="shared" si="39"/>
        <v>280920026.15000004</v>
      </c>
      <c r="K108" s="134">
        <f t="shared" si="39"/>
        <v>246629830.27000001</v>
      </c>
      <c r="L108" s="134">
        <f t="shared" si="39"/>
        <v>325980372.52999997</v>
      </c>
      <c r="M108" s="134">
        <f t="shared" si="39"/>
        <v>1015537310.01</v>
      </c>
      <c r="N108" s="134">
        <f t="shared" si="39"/>
        <v>625637219.92000008</v>
      </c>
      <c r="O108" s="134">
        <f t="shared" si="39"/>
        <v>347117932.94999999</v>
      </c>
      <c r="P108" s="134">
        <f t="shared" si="39"/>
        <v>1003168728.5899999</v>
      </c>
      <c r="Q108" s="134">
        <f t="shared" si="23"/>
        <v>5008156033.4499998</v>
      </c>
      <c r="R108" s="140"/>
      <c r="S108" s="197"/>
      <c r="T108" s="140"/>
      <c r="U108" s="140"/>
      <c r="V108" s="140"/>
      <c r="W108" s="140"/>
      <c r="X108" s="140"/>
      <c r="Y108" s="140"/>
      <c r="Z108" s="140"/>
      <c r="AA108" s="140"/>
      <c r="AB108" s="140"/>
      <c r="AC108" s="140"/>
      <c r="AD108" s="140"/>
      <c r="AE108" s="140"/>
    </row>
    <row r="109" spans="2:31" s="67" customFormat="1" x14ac:dyDescent="0.25">
      <c r="B109" s="150" t="s">
        <v>403</v>
      </c>
      <c r="C109" s="134">
        <f t="shared" ref="C109:P109" si="40">SUM(C110)</f>
        <v>2568969803</v>
      </c>
      <c r="D109" s="134">
        <f t="shared" si="40"/>
        <v>3410990749.1399999</v>
      </c>
      <c r="E109" s="134">
        <f t="shared" si="40"/>
        <v>62711181.159999996</v>
      </c>
      <c r="F109" s="134">
        <f t="shared" si="40"/>
        <v>118355143.55</v>
      </c>
      <c r="G109" s="134">
        <f t="shared" si="40"/>
        <v>155627594.36000001</v>
      </c>
      <c r="H109" s="134">
        <f t="shared" si="40"/>
        <v>111202364.43000001</v>
      </c>
      <c r="I109" s="134">
        <f t="shared" si="40"/>
        <v>167154506</v>
      </c>
      <c r="J109" s="134">
        <f t="shared" si="40"/>
        <v>150607541.39000002</v>
      </c>
      <c r="K109" s="134">
        <f t="shared" si="40"/>
        <v>138701385.55000001</v>
      </c>
      <c r="L109" s="134">
        <f t="shared" si="40"/>
        <v>203760508.37</v>
      </c>
      <c r="M109" s="134">
        <f t="shared" si="40"/>
        <v>870716146.52999997</v>
      </c>
      <c r="N109" s="134">
        <f t="shared" si="40"/>
        <v>498408958.42000002</v>
      </c>
      <c r="O109" s="134">
        <f t="shared" si="40"/>
        <v>218835029.38</v>
      </c>
      <c r="P109" s="134">
        <f t="shared" si="40"/>
        <v>841621683.89999998</v>
      </c>
      <c r="Q109" s="134">
        <f t="shared" si="23"/>
        <v>3537702043.04</v>
      </c>
      <c r="R109" s="140"/>
      <c r="S109" s="197"/>
      <c r="T109" s="140"/>
      <c r="U109" s="140"/>
      <c r="V109" s="140"/>
      <c r="W109" s="140"/>
      <c r="X109" s="140"/>
      <c r="Y109" s="140"/>
      <c r="Z109" s="140"/>
      <c r="AA109" s="140"/>
      <c r="AB109" s="140"/>
      <c r="AC109" s="140"/>
      <c r="AD109" s="140"/>
      <c r="AE109" s="140"/>
    </row>
    <row r="110" spans="2:31" x14ac:dyDescent="0.25">
      <c r="B110" s="151" t="s">
        <v>404</v>
      </c>
      <c r="C110" s="125">
        <v>2568969803</v>
      </c>
      <c r="D110" s="125">
        <v>3410990749.1399999</v>
      </c>
      <c r="E110" s="125">
        <v>62711181.159999996</v>
      </c>
      <c r="F110" s="125">
        <v>118355143.55</v>
      </c>
      <c r="G110" s="125">
        <v>155627594.36000001</v>
      </c>
      <c r="H110" s="125">
        <v>111202364.43000001</v>
      </c>
      <c r="I110" s="125">
        <v>167154506</v>
      </c>
      <c r="J110" s="125">
        <v>150607541.39000002</v>
      </c>
      <c r="K110" s="125">
        <v>138701385.55000001</v>
      </c>
      <c r="L110" s="125">
        <v>203760508.37</v>
      </c>
      <c r="M110" s="125">
        <v>870716146.52999997</v>
      </c>
      <c r="N110" s="125">
        <v>498408958.42000002</v>
      </c>
      <c r="O110" s="125">
        <v>218835029.38</v>
      </c>
      <c r="P110" s="125">
        <v>841621683.89999998</v>
      </c>
      <c r="Q110" s="125">
        <f t="shared" si="23"/>
        <v>3537702043.04</v>
      </c>
      <c r="R110" s="140"/>
      <c r="S110" s="197"/>
      <c r="T110" s="140"/>
      <c r="U110" s="140"/>
      <c r="V110" s="140"/>
      <c r="W110" s="140"/>
      <c r="X110" s="140"/>
      <c r="Y110" s="140"/>
      <c r="Z110" s="140"/>
      <c r="AA110" s="140"/>
      <c r="AB110" s="140"/>
      <c r="AC110" s="140"/>
      <c r="AD110" s="140"/>
      <c r="AE110" s="140"/>
    </row>
    <row r="111" spans="2:31" s="67" customFormat="1" x14ac:dyDescent="0.25">
      <c r="B111" s="150" t="s">
        <v>405</v>
      </c>
      <c r="C111" s="134">
        <f>SUM(C112:C113)</f>
        <v>1225092231</v>
      </c>
      <c r="D111" s="134">
        <f>SUM(D112:D113)</f>
        <v>1469343268.2099998</v>
      </c>
      <c r="E111" s="134">
        <f>SUM(E112:E113)</f>
        <v>81387577.379999995</v>
      </c>
      <c r="F111" s="134">
        <f t="shared" ref="F111:P111" si="41">SUM(F112:F113)</f>
        <v>104115104.34999999</v>
      </c>
      <c r="G111" s="134">
        <f t="shared" si="41"/>
        <v>125981665.25999999</v>
      </c>
      <c r="H111" s="134">
        <f t="shared" si="41"/>
        <v>106523334.60000001</v>
      </c>
      <c r="I111" s="134">
        <f t="shared" si="41"/>
        <v>130106141.94</v>
      </c>
      <c r="J111" s="134">
        <f t="shared" si="41"/>
        <v>124946484.76000001</v>
      </c>
      <c r="K111" s="134">
        <f t="shared" si="41"/>
        <v>107928444.72</v>
      </c>
      <c r="L111" s="134">
        <f t="shared" si="41"/>
        <v>122219864.16</v>
      </c>
      <c r="M111" s="134">
        <f t="shared" si="41"/>
        <v>144821163.47999999</v>
      </c>
      <c r="N111" s="134">
        <f t="shared" si="41"/>
        <v>127228261.5</v>
      </c>
      <c r="O111" s="134">
        <f t="shared" si="41"/>
        <v>128282903.56999999</v>
      </c>
      <c r="P111" s="134">
        <f t="shared" si="41"/>
        <v>132555044.69</v>
      </c>
      <c r="Q111" s="134">
        <f t="shared" si="23"/>
        <v>1436095990.4100001</v>
      </c>
      <c r="R111" s="140"/>
      <c r="S111" s="197"/>
      <c r="T111" s="140"/>
      <c r="U111" s="140"/>
      <c r="V111" s="140"/>
      <c r="W111" s="140"/>
      <c r="X111" s="140"/>
      <c r="Y111" s="140"/>
      <c r="Z111" s="140"/>
      <c r="AA111" s="140"/>
      <c r="AB111" s="140"/>
      <c r="AC111" s="140"/>
      <c r="AD111" s="140"/>
      <c r="AE111" s="140"/>
    </row>
    <row r="112" spans="2:31" x14ac:dyDescent="0.25">
      <c r="B112" s="151" t="s">
        <v>406</v>
      </c>
      <c r="C112" s="125">
        <v>589473765</v>
      </c>
      <c r="D112" s="125">
        <v>655010073.28999984</v>
      </c>
      <c r="E112" s="125">
        <v>20113792.5</v>
      </c>
      <c r="F112" s="125">
        <v>39883039.300000004</v>
      </c>
      <c r="G112" s="125">
        <v>62757345.459999993</v>
      </c>
      <c r="H112" s="125">
        <v>30140791.449999999</v>
      </c>
      <c r="I112" s="125">
        <v>66610000.700000003</v>
      </c>
      <c r="J112" s="125">
        <v>59886428.630000003</v>
      </c>
      <c r="K112" s="125">
        <v>42175476.479999997</v>
      </c>
      <c r="L112" s="125">
        <v>54802269.369999997</v>
      </c>
      <c r="M112" s="125">
        <v>75979043.629999995</v>
      </c>
      <c r="N112" s="125">
        <v>56518970.340000004</v>
      </c>
      <c r="O112" s="125">
        <v>56271190.57</v>
      </c>
      <c r="P112" s="125">
        <v>60314032.060000002</v>
      </c>
      <c r="Q112" s="125">
        <f t="shared" si="23"/>
        <v>625452380.49000001</v>
      </c>
      <c r="R112" s="140"/>
      <c r="S112" s="197"/>
      <c r="T112" s="140"/>
      <c r="U112" s="140"/>
      <c r="V112" s="140"/>
      <c r="W112" s="140"/>
      <c r="X112" s="140"/>
      <c r="Y112" s="140"/>
      <c r="Z112" s="140"/>
      <c r="AA112" s="140"/>
      <c r="AB112" s="140"/>
      <c r="AC112" s="140"/>
      <c r="AD112" s="140"/>
      <c r="AE112" s="140"/>
    </row>
    <row r="113" spans="2:31" x14ac:dyDescent="0.25">
      <c r="B113" s="151" t="s">
        <v>407</v>
      </c>
      <c r="C113" s="125">
        <v>635618466</v>
      </c>
      <c r="D113" s="125">
        <v>814333194.91999996</v>
      </c>
      <c r="E113" s="125">
        <v>61273784.880000003</v>
      </c>
      <c r="F113" s="125">
        <v>64232065.049999997</v>
      </c>
      <c r="G113" s="125">
        <v>63224319.799999997</v>
      </c>
      <c r="H113" s="125">
        <v>76382543.150000006</v>
      </c>
      <c r="I113" s="125">
        <v>63496141.240000002</v>
      </c>
      <c r="J113" s="125">
        <v>65060056.130000003</v>
      </c>
      <c r="K113" s="125">
        <v>65752968.240000002</v>
      </c>
      <c r="L113" s="125">
        <v>67417594.790000007</v>
      </c>
      <c r="M113" s="125">
        <v>68842119.849999994</v>
      </c>
      <c r="N113" s="125">
        <v>70709291.159999996</v>
      </c>
      <c r="O113" s="125">
        <v>72011713</v>
      </c>
      <c r="P113" s="125">
        <v>72241012.629999995</v>
      </c>
      <c r="Q113" s="125">
        <f t="shared" si="23"/>
        <v>810643609.91999996</v>
      </c>
      <c r="R113" s="140"/>
      <c r="S113" s="197"/>
      <c r="T113" s="140"/>
      <c r="U113" s="140"/>
      <c r="V113" s="140"/>
      <c r="W113" s="140"/>
      <c r="X113" s="140"/>
      <c r="Y113" s="140"/>
      <c r="Z113" s="140"/>
      <c r="AA113" s="140"/>
      <c r="AB113" s="140"/>
      <c r="AC113" s="140"/>
      <c r="AD113" s="140"/>
      <c r="AE113" s="140"/>
    </row>
    <row r="114" spans="2:31" s="67" customFormat="1" x14ac:dyDescent="0.25">
      <c r="B114" s="150" t="s">
        <v>408</v>
      </c>
      <c r="C114" s="134">
        <f t="shared" ref="C114:L114" si="42">SUM(C115)</f>
        <v>6863605</v>
      </c>
      <c r="D114" s="134">
        <f t="shared" si="42"/>
        <v>38797605</v>
      </c>
      <c r="E114" s="134">
        <f t="shared" si="42"/>
        <v>0</v>
      </c>
      <c r="F114" s="134">
        <f t="shared" si="42"/>
        <v>0</v>
      </c>
      <c r="G114" s="134">
        <f t="shared" si="42"/>
        <v>0</v>
      </c>
      <c r="H114" s="134">
        <f t="shared" si="42"/>
        <v>0</v>
      </c>
      <c r="I114" s="134">
        <f t="shared" si="42"/>
        <v>0</v>
      </c>
      <c r="J114" s="134">
        <f t="shared" si="42"/>
        <v>5366000</v>
      </c>
      <c r="K114" s="134">
        <f t="shared" si="42"/>
        <v>0</v>
      </c>
      <c r="L114" s="134">
        <f t="shared" si="42"/>
        <v>0</v>
      </c>
      <c r="M114" s="134">
        <v>0</v>
      </c>
      <c r="N114" s="134">
        <v>0</v>
      </c>
      <c r="O114" s="134">
        <v>0</v>
      </c>
      <c r="P114" s="134">
        <f>P115</f>
        <v>28992000</v>
      </c>
      <c r="Q114" s="134">
        <f t="shared" si="23"/>
        <v>34358000</v>
      </c>
      <c r="R114" s="140"/>
      <c r="S114" s="197"/>
      <c r="T114" s="140"/>
      <c r="U114" s="140"/>
      <c r="V114" s="140"/>
      <c r="W114" s="140"/>
      <c r="X114" s="140"/>
      <c r="Y114" s="140"/>
      <c r="Z114" s="140"/>
      <c r="AA114" s="140"/>
      <c r="AB114" s="140"/>
      <c r="AC114" s="140"/>
      <c r="AD114" s="140"/>
      <c r="AE114" s="140"/>
    </row>
    <row r="115" spans="2:31" x14ac:dyDescent="0.25">
      <c r="B115" s="151" t="s">
        <v>409</v>
      </c>
      <c r="C115" s="125">
        <v>6863605</v>
      </c>
      <c r="D115" s="125">
        <v>38797605</v>
      </c>
      <c r="E115" s="125">
        <v>0</v>
      </c>
      <c r="F115" s="125"/>
      <c r="G115" s="125"/>
      <c r="H115" s="125">
        <v>0</v>
      </c>
      <c r="I115" s="125">
        <v>0</v>
      </c>
      <c r="J115" s="125">
        <v>5366000</v>
      </c>
      <c r="K115" s="125">
        <v>0</v>
      </c>
      <c r="L115" s="125">
        <v>0</v>
      </c>
      <c r="M115" s="125">
        <v>0</v>
      </c>
      <c r="N115" s="125">
        <v>0</v>
      </c>
      <c r="O115" s="125"/>
      <c r="P115" s="125">
        <v>28992000</v>
      </c>
      <c r="Q115" s="125">
        <f t="shared" si="23"/>
        <v>34358000</v>
      </c>
      <c r="R115" s="140"/>
      <c r="S115" s="197"/>
      <c r="T115" s="140"/>
      <c r="U115" s="140"/>
      <c r="V115" s="140"/>
      <c r="W115" s="140"/>
      <c r="X115" s="140"/>
      <c r="Y115" s="140"/>
      <c r="Z115" s="140"/>
      <c r="AA115" s="140"/>
      <c r="AB115" s="140"/>
      <c r="AC115" s="140"/>
      <c r="AD115" s="140"/>
      <c r="AE115" s="140"/>
    </row>
    <row r="116" spans="2:31" s="67" customFormat="1" x14ac:dyDescent="0.25">
      <c r="B116" s="138" t="s">
        <v>149</v>
      </c>
      <c r="C116" s="134">
        <f>C117+C119+C121+C124</f>
        <v>1216134726</v>
      </c>
      <c r="D116" s="134">
        <f>D117+D119+D121+D124</f>
        <v>1490624542.3600001</v>
      </c>
      <c r="E116" s="134">
        <f>E117+E119+E121+E124</f>
        <v>8555805.7699999996</v>
      </c>
      <c r="F116" s="134">
        <f t="shared" ref="F116:P116" si="43">F117+F119+F121+F124</f>
        <v>30866201.150000002</v>
      </c>
      <c r="G116" s="134">
        <f t="shared" si="43"/>
        <v>66227420.860000007</v>
      </c>
      <c r="H116" s="134">
        <f t="shared" si="43"/>
        <v>42207153.020000003</v>
      </c>
      <c r="I116" s="134">
        <f t="shared" si="43"/>
        <v>78009511.570000008</v>
      </c>
      <c r="J116" s="134">
        <f t="shared" si="43"/>
        <v>66655859.410000004</v>
      </c>
      <c r="K116" s="134">
        <f t="shared" si="43"/>
        <v>40892318.450000003</v>
      </c>
      <c r="L116" s="134">
        <f t="shared" si="43"/>
        <v>74604791.61999999</v>
      </c>
      <c r="M116" s="134">
        <f t="shared" si="43"/>
        <v>220980276.13999999</v>
      </c>
      <c r="N116" s="134">
        <f t="shared" si="43"/>
        <v>242227257.09</v>
      </c>
      <c r="O116" s="134">
        <f t="shared" si="43"/>
        <v>130777576.24000001</v>
      </c>
      <c r="P116" s="134">
        <f t="shared" si="43"/>
        <v>286649196.97000003</v>
      </c>
      <c r="Q116" s="134">
        <f t="shared" si="23"/>
        <v>1288653368.29</v>
      </c>
      <c r="R116" s="140"/>
      <c r="S116" s="197"/>
      <c r="T116" s="140"/>
      <c r="U116" s="141"/>
      <c r="V116" s="141"/>
      <c r="W116" s="141"/>
      <c r="X116" s="141"/>
      <c r="Y116" s="141"/>
      <c r="Z116" s="141"/>
      <c r="AA116" s="141"/>
    </row>
    <row r="117" spans="2:31" s="67" customFormat="1" x14ac:dyDescent="0.25">
      <c r="B117" s="150" t="s">
        <v>410</v>
      </c>
      <c r="C117" s="134">
        <f t="shared" ref="C117:P117" si="44">SUM(C118)</f>
        <v>856409477</v>
      </c>
      <c r="D117" s="134">
        <f t="shared" si="44"/>
        <v>1011770530.7900001</v>
      </c>
      <c r="E117" s="134">
        <f t="shared" si="44"/>
        <v>7209516.5899999999</v>
      </c>
      <c r="F117" s="134">
        <f t="shared" si="44"/>
        <v>20957447.030000001</v>
      </c>
      <c r="G117" s="134">
        <f t="shared" si="44"/>
        <v>53190967.020000003</v>
      </c>
      <c r="H117" s="134">
        <f t="shared" si="44"/>
        <v>33525651.73</v>
      </c>
      <c r="I117" s="134">
        <f t="shared" si="44"/>
        <v>51148234.75</v>
      </c>
      <c r="J117" s="134">
        <f t="shared" si="44"/>
        <v>50025652.31000001</v>
      </c>
      <c r="K117" s="134">
        <f t="shared" si="44"/>
        <v>28119441.850000001</v>
      </c>
      <c r="L117" s="134">
        <f t="shared" si="44"/>
        <v>48988678.909999996</v>
      </c>
      <c r="M117" s="134">
        <f t="shared" si="44"/>
        <v>67047632.939999998</v>
      </c>
      <c r="N117" s="134">
        <f t="shared" si="44"/>
        <v>231544248.44999999</v>
      </c>
      <c r="O117" s="134">
        <f t="shared" si="44"/>
        <v>97515054.200000003</v>
      </c>
      <c r="P117" s="134">
        <f t="shared" si="44"/>
        <v>192874018.06</v>
      </c>
      <c r="Q117" s="134">
        <f t="shared" si="23"/>
        <v>882146543.83999991</v>
      </c>
      <c r="R117" s="140"/>
      <c r="S117" s="197"/>
      <c r="T117" s="140"/>
      <c r="U117" s="141"/>
      <c r="V117" s="141"/>
      <c r="W117" s="141"/>
      <c r="X117" s="141"/>
      <c r="Y117" s="141"/>
      <c r="Z117" s="141"/>
      <c r="AA117" s="141"/>
    </row>
    <row r="118" spans="2:31" x14ac:dyDescent="0.25">
      <c r="B118" s="151" t="s">
        <v>411</v>
      </c>
      <c r="C118" s="125">
        <v>856409477</v>
      </c>
      <c r="D118" s="125">
        <v>1011770530.7900001</v>
      </c>
      <c r="E118" s="125">
        <v>7209516.5899999999</v>
      </c>
      <c r="F118" s="125">
        <v>20957447.030000001</v>
      </c>
      <c r="G118" s="125">
        <v>53190967.020000003</v>
      </c>
      <c r="H118" s="125">
        <v>33525651.73</v>
      </c>
      <c r="I118" s="125">
        <v>51148234.75</v>
      </c>
      <c r="J118" s="125">
        <v>50025652.31000001</v>
      </c>
      <c r="K118" s="125">
        <v>28119441.850000001</v>
      </c>
      <c r="L118" s="125">
        <v>48988678.909999996</v>
      </c>
      <c r="M118" s="125">
        <v>67047632.939999998</v>
      </c>
      <c r="N118" s="125">
        <v>231544248.44999999</v>
      </c>
      <c r="O118" s="125">
        <v>97515054.200000003</v>
      </c>
      <c r="P118" s="125">
        <v>192874018.06</v>
      </c>
      <c r="Q118" s="125">
        <f t="shared" si="23"/>
        <v>882146543.83999991</v>
      </c>
      <c r="R118" s="140"/>
      <c r="S118" s="197"/>
      <c r="T118" s="3"/>
      <c r="U118" s="118"/>
      <c r="V118" s="118"/>
      <c r="W118" s="118"/>
      <c r="X118" s="118"/>
      <c r="Y118" s="118"/>
      <c r="Z118" s="118"/>
      <c r="AA118" s="118"/>
    </row>
    <row r="119" spans="2:31" s="67" customFormat="1" x14ac:dyDescent="0.25">
      <c r="B119" s="150" t="s">
        <v>412</v>
      </c>
      <c r="C119" s="134">
        <f t="shared" ref="C119:P119" si="45">SUM(C120)</f>
        <v>139436164</v>
      </c>
      <c r="D119" s="134">
        <f t="shared" si="45"/>
        <v>341420449.63000005</v>
      </c>
      <c r="E119" s="134">
        <f t="shared" si="45"/>
        <v>602602.68000000005</v>
      </c>
      <c r="F119" s="134">
        <f t="shared" si="45"/>
        <v>8716251.7400000002</v>
      </c>
      <c r="G119" s="134">
        <f t="shared" si="45"/>
        <v>650893.79</v>
      </c>
      <c r="H119" s="134">
        <f t="shared" si="45"/>
        <v>7207022.5</v>
      </c>
      <c r="I119" s="134">
        <f t="shared" si="45"/>
        <v>4632916.59</v>
      </c>
      <c r="J119" s="134">
        <f t="shared" si="45"/>
        <v>2060979.9399999976</v>
      </c>
      <c r="K119" s="134">
        <f t="shared" si="45"/>
        <v>9211902.9299999997</v>
      </c>
      <c r="L119" s="134">
        <f t="shared" si="45"/>
        <v>7148647.6799999997</v>
      </c>
      <c r="M119" s="134">
        <f t="shared" si="45"/>
        <v>148309066.64999998</v>
      </c>
      <c r="N119" s="134">
        <f t="shared" si="45"/>
        <v>7629556.6600000001</v>
      </c>
      <c r="O119" s="134">
        <f t="shared" si="45"/>
        <v>19651255.140000001</v>
      </c>
      <c r="P119" s="134">
        <f t="shared" si="45"/>
        <v>59592585.439999998</v>
      </c>
      <c r="Q119" s="134">
        <f t="shared" si="23"/>
        <v>275413681.74000001</v>
      </c>
      <c r="R119" s="3"/>
      <c r="S119" s="197"/>
      <c r="T119" s="140"/>
      <c r="U119" s="141"/>
      <c r="V119" s="141"/>
      <c r="W119" s="141"/>
      <c r="X119" s="141"/>
      <c r="Y119" s="141"/>
      <c r="Z119" s="141"/>
      <c r="AA119" s="141"/>
    </row>
    <row r="120" spans="2:31" x14ac:dyDescent="0.25">
      <c r="B120" s="151" t="s">
        <v>413</v>
      </c>
      <c r="C120" s="125">
        <v>139436164</v>
      </c>
      <c r="D120" s="125">
        <v>341420449.63000005</v>
      </c>
      <c r="E120" s="125">
        <v>602602.68000000005</v>
      </c>
      <c r="F120" s="125">
        <v>8716251.7400000002</v>
      </c>
      <c r="G120" s="125">
        <v>650893.79</v>
      </c>
      <c r="H120" s="125">
        <v>7207022.5</v>
      </c>
      <c r="I120" s="125">
        <v>4632916.59</v>
      </c>
      <c r="J120" s="125">
        <v>2060979.9399999976</v>
      </c>
      <c r="K120" s="125">
        <v>9211902.9299999997</v>
      </c>
      <c r="L120" s="125">
        <v>7148647.6799999997</v>
      </c>
      <c r="M120" s="125">
        <v>148309066.64999998</v>
      </c>
      <c r="N120" s="125">
        <v>7629556.6600000001</v>
      </c>
      <c r="O120" s="125">
        <v>19651255.140000001</v>
      </c>
      <c r="P120" s="125">
        <v>59592585.439999998</v>
      </c>
      <c r="Q120" s="125">
        <f t="shared" si="23"/>
        <v>275413681.74000001</v>
      </c>
      <c r="R120" s="140"/>
      <c r="S120" s="197"/>
      <c r="T120" s="3"/>
      <c r="U120" s="118"/>
      <c r="V120" s="118"/>
      <c r="W120" s="118"/>
      <c r="X120" s="118"/>
      <c r="Y120" s="118"/>
      <c r="Z120" s="118"/>
      <c r="AA120" s="118"/>
    </row>
    <row r="121" spans="2:31" s="67" customFormat="1" x14ac:dyDescent="0.25">
      <c r="B121" s="150" t="s">
        <v>414</v>
      </c>
      <c r="C121" s="134">
        <f>SUM(C122:C123)</f>
        <v>158239878</v>
      </c>
      <c r="D121" s="134">
        <f>SUM(D122:D123)</f>
        <v>35532719.259999998</v>
      </c>
      <c r="E121" s="134">
        <f>SUM(E122:E123)</f>
        <v>0</v>
      </c>
      <c r="F121" s="134">
        <f t="shared" ref="F121:P121" si="46">SUM(F122:F123)</f>
        <v>50242.11</v>
      </c>
      <c r="G121" s="134">
        <f t="shared" si="46"/>
        <v>310149.34999999998</v>
      </c>
      <c r="H121" s="134">
        <f t="shared" si="46"/>
        <v>1195.5</v>
      </c>
      <c r="I121" s="134">
        <f t="shared" si="46"/>
        <v>1319377.08</v>
      </c>
      <c r="J121" s="134">
        <f t="shared" si="46"/>
        <v>259950.07999999999</v>
      </c>
      <c r="K121" s="134">
        <f t="shared" si="46"/>
        <v>728349.54</v>
      </c>
      <c r="L121" s="134">
        <f t="shared" si="46"/>
        <v>3842323.55</v>
      </c>
      <c r="M121" s="134">
        <f t="shared" si="46"/>
        <v>2937228.65</v>
      </c>
      <c r="N121" s="134">
        <f t="shared" si="46"/>
        <v>1249451.74</v>
      </c>
      <c r="O121" s="134">
        <f t="shared" si="46"/>
        <v>2052089</v>
      </c>
      <c r="P121" s="134">
        <f t="shared" si="46"/>
        <v>11293688.460000001</v>
      </c>
      <c r="Q121" s="134">
        <f t="shared" si="23"/>
        <v>24044045.060000002</v>
      </c>
      <c r="R121" s="3"/>
      <c r="S121" s="197"/>
      <c r="T121" s="140"/>
      <c r="U121" s="141"/>
      <c r="V121" s="141"/>
      <c r="W121" s="141"/>
      <c r="X121" s="141"/>
      <c r="Y121" s="141"/>
      <c r="Z121" s="141"/>
      <c r="AA121" s="141"/>
    </row>
    <row r="122" spans="2:31" x14ac:dyDescent="0.25">
      <c r="B122" s="151" t="s">
        <v>415</v>
      </c>
      <c r="C122" s="125">
        <v>60367825</v>
      </c>
      <c r="D122" s="125">
        <v>31032294.32</v>
      </c>
      <c r="E122" s="125">
        <v>0</v>
      </c>
      <c r="F122" s="125">
        <v>49560</v>
      </c>
      <c r="G122" s="125">
        <v>310149.34999999998</v>
      </c>
      <c r="H122" s="125">
        <v>0</v>
      </c>
      <c r="I122" s="125">
        <v>1319377.08</v>
      </c>
      <c r="J122" s="125">
        <v>259950.07999999999</v>
      </c>
      <c r="K122" s="125">
        <v>728349.54</v>
      </c>
      <c r="L122" s="125">
        <v>2914951.61</v>
      </c>
      <c r="M122" s="125">
        <v>2937228.65</v>
      </c>
      <c r="N122" s="125">
        <v>1249451.74</v>
      </c>
      <c r="O122" s="125">
        <v>2052089</v>
      </c>
      <c r="P122" s="125">
        <v>11217436.390000001</v>
      </c>
      <c r="Q122" s="125">
        <f t="shared" si="23"/>
        <v>23038543.440000001</v>
      </c>
      <c r="R122" s="140"/>
      <c r="S122" s="197"/>
      <c r="T122" s="3"/>
      <c r="U122" s="118"/>
      <c r="V122" s="118"/>
      <c r="W122" s="118"/>
      <c r="X122" s="118"/>
      <c r="Y122" s="118"/>
      <c r="Z122" s="118"/>
      <c r="AA122" s="118"/>
    </row>
    <row r="123" spans="2:31" x14ac:dyDescent="0.25">
      <c r="B123" s="151" t="s">
        <v>416</v>
      </c>
      <c r="C123" s="125">
        <v>97872053</v>
      </c>
      <c r="D123" s="125">
        <v>4500424.9399999995</v>
      </c>
      <c r="E123" s="125">
        <v>0</v>
      </c>
      <c r="F123" s="125">
        <v>682.11</v>
      </c>
      <c r="G123" s="125"/>
      <c r="H123" s="125">
        <v>1195.5</v>
      </c>
      <c r="I123" s="125">
        <v>0</v>
      </c>
      <c r="J123" s="125"/>
      <c r="K123" s="125"/>
      <c r="L123" s="125">
        <v>927371.94</v>
      </c>
      <c r="M123" s="125">
        <v>0</v>
      </c>
      <c r="N123" s="125">
        <v>0</v>
      </c>
      <c r="O123" s="125">
        <v>0</v>
      </c>
      <c r="P123" s="125">
        <v>76252.070000000007</v>
      </c>
      <c r="Q123" s="125">
        <f t="shared" si="23"/>
        <v>1005501.6199999999</v>
      </c>
      <c r="R123" s="3"/>
      <c r="S123" s="197"/>
      <c r="T123" s="3"/>
      <c r="U123" s="118"/>
      <c r="V123" s="118"/>
      <c r="W123" s="118"/>
      <c r="X123" s="118"/>
      <c r="Y123" s="118"/>
      <c r="Z123" s="118"/>
      <c r="AA123" s="118"/>
    </row>
    <row r="124" spans="2:31" s="67" customFormat="1" x14ac:dyDescent="0.25">
      <c r="B124" s="150" t="s">
        <v>417</v>
      </c>
      <c r="C124" s="134">
        <f t="shared" ref="C124:P124" si="47">SUM(C125)</f>
        <v>62049207</v>
      </c>
      <c r="D124" s="134">
        <f t="shared" si="47"/>
        <v>101900842.68000001</v>
      </c>
      <c r="E124" s="134">
        <f t="shared" si="47"/>
        <v>743686.5</v>
      </c>
      <c r="F124" s="134">
        <f t="shared" si="47"/>
        <v>1142260.27</v>
      </c>
      <c r="G124" s="134">
        <f t="shared" si="47"/>
        <v>12075410.700000001</v>
      </c>
      <c r="H124" s="134">
        <f t="shared" si="47"/>
        <v>1473283.29</v>
      </c>
      <c r="I124" s="134">
        <f t="shared" si="47"/>
        <v>20908983.150000002</v>
      </c>
      <c r="J124" s="134">
        <f t="shared" si="47"/>
        <v>14309277.08</v>
      </c>
      <c r="K124" s="134">
        <f t="shared" si="47"/>
        <v>2832624.13</v>
      </c>
      <c r="L124" s="134">
        <f t="shared" si="47"/>
        <v>14625141.48</v>
      </c>
      <c r="M124" s="134">
        <f t="shared" si="47"/>
        <v>2686347.9</v>
      </c>
      <c r="N124" s="134">
        <f t="shared" si="47"/>
        <v>1804000.24</v>
      </c>
      <c r="O124" s="134">
        <f t="shared" si="47"/>
        <v>11559177.9</v>
      </c>
      <c r="P124" s="134">
        <f t="shared" si="47"/>
        <v>22888905.010000002</v>
      </c>
      <c r="Q124" s="134">
        <f t="shared" si="23"/>
        <v>107049097.65000002</v>
      </c>
      <c r="R124" s="3"/>
      <c r="S124" s="197"/>
      <c r="T124" s="140"/>
      <c r="U124" s="141"/>
      <c r="V124" s="141"/>
      <c r="W124" s="141"/>
      <c r="X124" s="141"/>
      <c r="Y124" s="141"/>
      <c r="Z124" s="141"/>
      <c r="AA124" s="141"/>
    </row>
    <row r="125" spans="2:31" x14ac:dyDescent="0.25">
      <c r="B125" s="151" t="s">
        <v>418</v>
      </c>
      <c r="C125" s="125">
        <v>62049207</v>
      </c>
      <c r="D125" s="125">
        <v>101900842.68000001</v>
      </c>
      <c r="E125" s="125">
        <v>743686.5</v>
      </c>
      <c r="F125" s="125">
        <v>1142260.27</v>
      </c>
      <c r="G125" s="125">
        <v>12075410.700000001</v>
      </c>
      <c r="H125" s="125">
        <v>1473283.29</v>
      </c>
      <c r="I125" s="125">
        <v>20908983.150000002</v>
      </c>
      <c r="J125" s="125">
        <v>14309277.08</v>
      </c>
      <c r="K125" s="125">
        <v>2832624.13</v>
      </c>
      <c r="L125" s="125">
        <v>14625141.48</v>
      </c>
      <c r="M125" s="125">
        <v>2686347.9</v>
      </c>
      <c r="N125" s="125">
        <v>1804000.24</v>
      </c>
      <c r="O125" s="125">
        <v>11559177.9</v>
      </c>
      <c r="P125" s="125">
        <v>22888905.010000002</v>
      </c>
      <c r="Q125" s="125">
        <f t="shared" si="23"/>
        <v>107049097.65000002</v>
      </c>
      <c r="R125" s="140"/>
      <c r="S125" s="197"/>
      <c r="T125" s="3"/>
      <c r="U125" s="118"/>
      <c r="V125" s="118"/>
      <c r="W125" s="118"/>
      <c r="X125" s="118"/>
      <c r="Y125" s="118"/>
      <c r="Z125" s="118"/>
      <c r="AA125" s="118"/>
    </row>
    <row r="126" spans="2:31" s="67" customFormat="1" x14ac:dyDescent="0.25">
      <c r="B126" s="149" t="s">
        <v>972</v>
      </c>
      <c r="C126" s="134">
        <f>C127+C130+C133+C139+C141+C143+C145+C147+C149</f>
        <v>9004339816</v>
      </c>
      <c r="D126" s="134">
        <f>D127+D130+D133+D139+D141+D143+D145+D147+D149</f>
        <v>8527373551.6299992</v>
      </c>
      <c r="E126" s="192">
        <f>E127+E130+E133+E139+E141+E143+E145+E147+E149</f>
        <v>259868247.78999996</v>
      </c>
      <c r="F126" s="192">
        <f t="shared" ref="F126:P126" si="48">F127+F130+F133+F139+F141+F143+F145+F147+F149</f>
        <v>428812636.68000001</v>
      </c>
      <c r="G126" s="192">
        <f t="shared" si="48"/>
        <v>559915306.11000001</v>
      </c>
      <c r="H126" s="192">
        <f t="shared" si="48"/>
        <v>472005573.63000005</v>
      </c>
      <c r="I126" s="192">
        <f t="shared" si="48"/>
        <v>414742295.31999987</v>
      </c>
      <c r="J126" s="192">
        <f t="shared" si="48"/>
        <v>525066326.86000001</v>
      </c>
      <c r="K126" s="192">
        <f t="shared" si="48"/>
        <v>450315756.95999998</v>
      </c>
      <c r="L126" s="192">
        <f t="shared" si="48"/>
        <v>593747332.33999991</v>
      </c>
      <c r="M126" s="192">
        <f t="shared" si="48"/>
        <v>614994294.10000002</v>
      </c>
      <c r="N126" s="192">
        <f t="shared" si="48"/>
        <v>1139725654.1500001</v>
      </c>
      <c r="O126" s="192">
        <f t="shared" si="48"/>
        <v>636422872.41000009</v>
      </c>
      <c r="P126" s="192">
        <f t="shared" si="48"/>
        <v>1746117467.3299999</v>
      </c>
      <c r="Q126" s="134">
        <f t="shared" si="23"/>
        <v>7841733763.6800003</v>
      </c>
      <c r="R126" s="3"/>
      <c r="S126" s="197"/>
      <c r="T126" s="140"/>
      <c r="U126" s="141"/>
      <c r="V126" s="141"/>
      <c r="W126" s="141"/>
      <c r="X126" s="141"/>
      <c r="Y126" s="141"/>
      <c r="Z126" s="141"/>
      <c r="AA126" s="141"/>
    </row>
    <row r="127" spans="2:31" s="67" customFormat="1" x14ac:dyDescent="0.25">
      <c r="B127" s="150" t="s">
        <v>419</v>
      </c>
      <c r="C127" s="134">
        <f>SUM(C128:C129)</f>
        <v>4529780087</v>
      </c>
      <c r="D127" s="134">
        <f>SUM(D128:D129)</f>
        <v>4770643993.8399992</v>
      </c>
      <c r="E127" s="134">
        <f>SUM(E128:E129)</f>
        <v>218184587.28999999</v>
      </c>
      <c r="F127" s="134">
        <f t="shared" ref="F127:P127" si="49">SUM(F128:F129)</f>
        <v>271716064.91000003</v>
      </c>
      <c r="G127" s="134">
        <f t="shared" si="49"/>
        <v>315372107.32000005</v>
      </c>
      <c r="H127" s="134">
        <f t="shared" si="49"/>
        <v>313022467.61000001</v>
      </c>
      <c r="I127" s="134">
        <f t="shared" si="49"/>
        <v>277052668.97999996</v>
      </c>
      <c r="J127" s="134">
        <f t="shared" si="49"/>
        <v>360608217.81999999</v>
      </c>
      <c r="K127" s="134">
        <f t="shared" si="49"/>
        <v>332856257.99000001</v>
      </c>
      <c r="L127" s="134">
        <f t="shared" si="49"/>
        <v>370208635.56</v>
      </c>
      <c r="M127" s="134">
        <f t="shared" si="49"/>
        <v>496387734.54000002</v>
      </c>
      <c r="N127" s="134">
        <f t="shared" si="49"/>
        <v>463980985.82000005</v>
      </c>
      <c r="O127" s="134">
        <f t="shared" si="49"/>
        <v>451017000.61000001</v>
      </c>
      <c r="P127" s="134">
        <f t="shared" si="49"/>
        <v>671747002</v>
      </c>
      <c r="Q127" s="134">
        <f t="shared" si="23"/>
        <v>4542153730.4500008</v>
      </c>
      <c r="R127" s="140"/>
      <c r="S127" s="197"/>
      <c r="T127" s="140"/>
      <c r="U127" s="141"/>
      <c r="V127" s="141"/>
      <c r="W127" s="141"/>
      <c r="X127" s="141"/>
      <c r="Y127" s="141"/>
      <c r="Z127" s="141"/>
      <c r="AA127" s="141"/>
    </row>
    <row r="128" spans="2:31" x14ac:dyDescent="0.25">
      <c r="B128" s="151" t="s">
        <v>420</v>
      </c>
      <c r="C128" s="125">
        <v>4123200126</v>
      </c>
      <c r="D128" s="125">
        <v>4389861165.9399996</v>
      </c>
      <c r="E128" s="125">
        <v>218121594.59</v>
      </c>
      <c r="F128" s="125">
        <v>271028029.71000004</v>
      </c>
      <c r="G128" s="125">
        <v>311548489.10000002</v>
      </c>
      <c r="H128" s="125">
        <v>300399401.42000002</v>
      </c>
      <c r="I128" s="125">
        <v>273794876.71999997</v>
      </c>
      <c r="J128" s="125">
        <v>354305294.75</v>
      </c>
      <c r="K128" s="125">
        <v>325944151.22000003</v>
      </c>
      <c r="L128" s="125">
        <v>314305003.44</v>
      </c>
      <c r="M128" s="125">
        <v>449953335</v>
      </c>
      <c r="N128" s="125">
        <v>441857917.66000003</v>
      </c>
      <c r="O128" s="125">
        <v>388535015.01999998</v>
      </c>
      <c r="P128" s="125">
        <v>534701889.16000003</v>
      </c>
      <c r="Q128" s="125">
        <f t="shared" si="23"/>
        <v>4184494997.79</v>
      </c>
      <c r="R128" s="140"/>
      <c r="S128" s="197"/>
      <c r="T128" s="3"/>
      <c r="U128" s="118"/>
      <c r="V128" s="118"/>
      <c r="W128" s="118"/>
      <c r="X128" s="118"/>
      <c r="Y128" s="118"/>
      <c r="Z128" s="118"/>
      <c r="AA128" s="118"/>
    </row>
    <row r="129" spans="2:27" x14ac:dyDescent="0.25">
      <c r="B129" s="151" t="s">
        <v>921</v>
      </c>
      <c r="C129" s="125">
        <v>406579961</v>
      </c>
      <c r="D129" s="125">
        <v>380782827.90000004</v>
      </c>
      <c r="E129" s="125">
        <v>62992.7</v>
      </c>
      <c r="F129" s="125">
        <v>688035.2</v>
      </c>
      <c r="G129" s="125">
        <v>3823618.2200000007</v>
      </c>
      <c r="H129" s="125">
        <v>12623066.189999999</v>
      </c>
      <c r="I129" s="125">
        <v>3257792.26</v>
      </c>
      <c r="J129" s="125">
        <v>6302923.0700000003</v>
      </c>
      <c r="K129" s="125">
        <v>6912106.7699999996</v>
      </c>
      <c r="L129" s="125">
        <v>55903632.119999997</v>
      </c>
      <c r="M129" s="125">
        <v>46434399.539999999</v>
      </c>
      <c r="N129" s="125">
        <v>22123068.16</v>
      </c>
      <c r="O129" s="125">
        <v>62481985.590000004</v>
      </c>
      <c r="P129" s="125">
        <v>137045112.84</v>
      </c>
      <c r="Q129" s="125">
        <f t="shared" si="23"/>
        <v>357658732.65999997</v>
      </c>
      <c r="R129" s="3"/>
      <c r="S129" s="197"/>
      <c r="T129" s="3"/>
      <c r="U129" s="118"/>
      <c r="V129" s="118"/>
      <c r="W129" s="118"/>
      <c r="X129" s="118"/>
      <c r="Y129" s="118"/>
      <c r="Z129" s="118"/>
      <c r="AA129" s="118"/>
    </row>
    <row r="130" spans="2:27" s="67" customFormat="1" x14ac:dyDescent="0.25">
      <c r="B130" s="150" t="s">
        <v>421</v>
      </c>
      <c r="C130" s="134">
        <f t="shared" ref="C130" si="50">SUM(C131:C132)</f>
        <v>13175000</v>
      </c>
      <c r="D130" s="134">
        <f>SUM(D131:D132)</f>
        <v>39820784.579999998</v>
      </c>
      <c r="E130" s="134">
        <f>SUM(E131:E132)</f>
        <v>0</v>
      </c>
      <c r="F130" s="134">
        <f t="shared" ref="F130:L130" si="51">SUM(F131:F132)</f>
        <v>1089045.1000000001</v>
      </c>
      <c r="G130" s="134">
        <f t="shared" si="51"/>
        <v>689136.58</v>
      </c>
      <c r="H130" s="134">
        <f t="shared" si="51"/>
        <v>2824920</v>
      </c>
      <c r="I130" s="134">
        <f t="shared" si="51"/>
        <v>523920</v>
      </c>
      <c r="J130" s="134">
        <f t="shared" si="51"/>
        <v>988960</v>
      </c>
      <c r="K130" s="134">
        <f t="shared" si="51"/>
        <v>1770000</v>
      </c>
      <c r="L130" s="134">
        <f t="shared" si="51"/>
        <v>275000</v>
      </c>
      <c r="M130" s="134">
        <f>SUM(M131:M132)</f>
        <v>916900.48</v>
      </c>
      <c r="N130" s="134">
        <f>SUM(N131:N132)</f>
        <v>275000</v>
      </c>
      <c r="O130" s="134">
        <f>SUM(O131:O132)</f>
        <v>2775767.51</v>
      </c>
      <c r="P130" s="134">
        <f>SUM(P131:P132)</f>
        <v>969411.53</v>
      </c>
      <c r="Q130" s="134">
        <f t="shared" si="23"/>
        <v>13098061.199999999</v>
      </c>
      <c r="R130" s="3"/>
      <c r="S130" s="197"/>
      <c r="T130" s="140"/>
      <c r="U130" s="141"/>
      <c r="V130" s="141"/>
      <c r="W130" s="141"/>
      <c r="X130" s="141"/>
      <c r="Y130" s="141"/>
      <c r="Z130" s="141"/>
      <c r="AA130" s="141"/>
    </row>
    <row r="131" spans="2:27" x14ac:dyDescent="0.25">
      <c r="B131" s="151" t="s">
        <v>422</v>
      </c>
      <c r="C131" s="125">
        <v>7380000</v>
      </c>
      <c r="D131" s="125">
        <v>24137000</v>
      </c>
      <c r="E131" s="125">
        <v>0</v>
      </c>
      <c r="F131" s="125">
        <v>0</v>
      </c>
      <c r="G131" s="125">
        <v>0</v>
      </c>
      <c r="H131" s="125">
        <v>0</v>
      </c>
      <c r="I131" s="125"/>
      <c r="J131" s="125">
        <v>0</v>
      </c>
      <c r="K131" s="125">
        <v>0</v>
      </c>
      <c r="L131" s="125">
        <v>0</v>
      </c>
      <c r="M131" s="125">
        <v>0</v>
      </c>
      <c r="N131" s="125">
        <v>0</v>
      </c>
      <c r="O131" s="125">
        <v>0</v>
      </c>
      <c r="P131" s="125">
        <v>1250</v>
      </c>
      <c r="Q131" s="125">
        <f t="shared" si="23"/>
        <v>1250</v>
      </c>
      <c r="R131" s="140"/>
      <c r="S131" s="197"/>
      <c r="T131" s="3"/>
      <c r="U131" s="118"/>
      <c r="V131" s="118"/>
      <c r="W131" s="118"/>
      <c r="X131" s="118"/>
      <c r="Y131" s="118"/>
      <c r="Z131" s="118"/>
      <c r="AA131" s="118"/>
    </row>
    <row r="132" spans="2:27" x14ac:dyDescent="0.25">
      <c r="B132" s="151" t="s">
        <v>423</v>
      </c>
      <c r="C132" s="125">
        <v>5795000</v>
      </c>
      <c r="D132" s="125">
        <v>15683784.58</v>
      </c>
      <c r="E132" s="125">
        <v>0</v>
      </c>
      <c r="F132" s="125">
        <v>1089045.1000000001</v>
      </c>
      <c r="G132" s="125">
        <v>689136.58</v>
      </c>
      <c r="H132" s="125">
        <v>2824920</v>
      </c>
      <c r="I132" s="125">
        <v>523920</v>
      </c>
      <c r="J132" s="125">
        <v>988960</v>
      </c>
      <c r="K132" s="125">
        <v>1770000</v>
      </c>
      <c r="L132" s="125">
        <v>275000</v>
      </c>
      <c r="M132" s="125">
        <v>916900.48</v>
      </c>
      <c r="N132" s="125">
        <v>275000</v>
      </c>
      <c r="O132" s="125">
        <v>2775767.51</v>
      </c>
      <c r="P132" s="125">
        <v>968161.53</v>
      </c>
      <c r="Q132" s="125">
        <f t="shared" si="23"/>
        <v>13096811.199999999</v>
      </c>
      <c r="R132" s="3"/>
      <c r="S132" s="197"/>
      <c r="T132" s="3"/>
      <c r="U132" s="118"/>
      <c r="V132" s="118"/>
      <c r="W132" s="118"/>
      <c r="X132" s="118"/>
      <c r="Y132" s="118"/>
      <c r="Z132" s="118"/>
      <c r="AA132" s="118"/>
    </row>
    <row r="133" spans="2:27" s="67" customFormat="1" x14ac:dyDescent="0.25">
      <c r="B133" s="150" t="s">
        <v>424</v>
      </c>
      <c r="C133" s="134">
        <f>SUM(C134:C138)</f>
        <v>149433330</v>
      </c>
      <c r="D133" s="134">
        <f>SUM(D134:D138)</f>
        <v>243558078.41000003</v>
      </c>
      <c r="E133" s="134">
        <f>SUM(E134:E138)</f>
        <v>5941475.2000000002</v>
      </c>
      <c r="F133" s="134">
        <f t="shared" ref="F133:P133" si="52">SUM(F134:F138)</f>
        <v>15870597</v>
      </c>
      <c r="G133" s="134">
        <f t="shared" si="52"/>
        <v>12153688.969999999</v>
      </c>
      <c r="H133" s="134">
        <f t="shared" si="52"/>
        <v>9860380.9499999993</v>
      </c>
      <c r="I133" s="134">
        <f t="shared" si="52"/>
        <v>12374998.09</v>
      </c>
      <c r="J133" s="134">
        <f t="shared" si="52"/>
        <v>8632848.5399999991</v>
      </c>
      <c r="K133" s="134">
        <f t="shared" si="52"/>
        <v>17137977.27</v>
      </c>
      <c r="L133" s="134">
        <f t="shared" si="52"/>
        <v>16940760.129999999</v>
      </c>
      <c r="M133" s="134">
        <f t="shared" si="52"/>
        <v>13678085.810000001</v>
      </c>
      <c r="N133" s="134">
        <f t="shared" si="52"/>
        <v>17316438.120000001</v>
      </c>
      <c r="O133" s="134">
        <f t="shared" si="52"/>
        <v>17197997.310000002</v>
      </c>
      <c r="P133" s="134">
        <f t="shared" si="52"/>
        <v>38206839.719999999</v>
      </c>
      <c r="Q133" s="134">
        <f t="shared" si="23"/>
        <v>185312087.11000001</v>
      </c>
      <c r="R133" s="3"/>
      <c r="S133" s="197"/>
      <c r="T133" s="140"/>
      <c r="U133" s="141"/>
      <c r="V133" s="141"/>
      <c r="W133" s="141"/>
      <c r="X133" s="141"/>
      <c r="Y133" s="141"/>
      <c r="Z133" s="141"/>
      <c r="AA133" s="141"/>
    </row>
    <row r="134" spans="2:27" x14ac:dyDescent="0.25">
      <c r="B134" s="151" t="s">
        <v>425</v>
      </c>
      <c r="C134" s="125">
        <v>2563146</v>
      </c>
      <c r="D134" s="125">
        <v>3694065.3</v>
      </c>
      <c r="E134" s="125">
        <v>70833.33</v>
      </c>
      <c r="F134" s="125">
        <v>88500</v>
      </c>
      <c r="G134" s="125">
        <v>115550</v>
      </c>
      <c r="H134" s="125">
        <v>10650</v>
      </c>
      <c r="I134" s="125">
        <v>81500</v>
      </c>
      <c r="J134" s="125">
        <v>112066</v>
      </c>
      <c r="K134" s="125">
        <v>81563</v>
      </c>
      <c r="L134" s="125">
        <v>63653.67</v>
      </c>
      <c r="M134" s="125">
        <v>62500</v>
      </c>
      <c r="N134" s="125">
        <v>2512500</v>
      </c>
      <c r="O134" s="125">
        <v>187500</v>
      </c>
      <c r="P134" s="125">
        <v>151748</v>
      </c>
      <c r="Q134" s="125">
        <f t="shared" si="23"/>
        <v>3538564</v>
      </c>
      <c r="R134" s="140"/>
      <c r="S134" s="197"/>
      <c r="T134" s="3"/>
      <c r="U134" s="118"/>
      <c r="V134" s="118"/>
      <c r="W134" s="118"/>
      <c r="X134" s="118"/>
      <c r="Y134" s="118"/>
      <c r="Z134" s="118"/>
      <c r="AA134" s="118"/>
    </row>
    <row r="135" spans="2:27" x14ac:dyDescent="0.25">
      <c r="B135" s="151" t="s">
        <v>426</v>
      </c>
      <c r="C135" s="125">
        <v>35497936</v>
      </c>
      <c r="D135" s="125">
        <v>102239409.25999999</v>
      </c>
      <c r="E135" s="125">
        <v>4540083.33</v>
      </c>
      <c r="F135" s="125">
        <v>12106501.85</v>
      </c>
      <c r="G135" s="125">
        <v>4783777.3499999996</v>
      </c>
      <c r="H135" s="125">
        <v>1017954.05</v>
      </c>
      <c r="I135" s="125">
        <v>4909233.1500000004</v>
      </c>
      <c r="J135" s="125">
        <v>5115846.63</v>
      </c>
      <c r="K135" s="125">
        <v>6815069.9900000002</v>
      </c>
      <c r="L135" s="125">
        <v>9099163.25</v>
      </c>
      <c r="M135" s="125">
        <v>6182244.5199999996</v>
      </c>
      <c r="N135" s="125">
        <v>7460292.1600000001</v>
      </c>
      <c r="O135" s="125">
        <v>7162082.96</v>
      </c>
      <c r="P135" s="125">
        <v>15002108.939999999</v>
      </c>
      <c r="Q135" s="125">
        <f t="shared" si="23"/>
        <v>84194358.180000007</v>
      </c>
      <c r="R135" s="3"/>
      <c r="S135" s="197"/>
      <c r="T135" s="3"/>
      <c r="U135" s="118"/>
      <c r="V135" s="118"/>
      <c r="W135" s="118"/>
      <c r="X135" s="118"/>
      <c r="Y135" s="118"/>
      <c r="Z135" s="118"/>
      <c r="AA135" s="118"/>
    </row>
    <row r="136" spans="2:27" x14ac:dyDescent="0.25">
      <c r="B136" s="151" t="s">
        <v>427</v>
      </c>
      <c r="C136" s="125">
        <v>22028194</v>
      </c>
      <c r="D136" s="125">
        <v>12364192.570000002</v>
      </c>
      <c r="E136" s="125">
        <v>67916.67</v>
      </c>
      <c r="F136" s="125">
        <v>596982.55000000005</v>
      </c>
      <c r="G136" s="125">
        <v>402363.63</v>
      </c>
      <c r="H136" s="125">
        <v>1655236.6</v>
      </c>
      <c r="I136" s="125">
        <v>1064034.9099999999</v>
      </c>
      <c r="J136" s="125">
        <v>128845.4</v>
      </c>
      <c r="K136" s="125">
        <v>107597.04000000001</v>
      </c>
      <c r="L136" s="125">
        <v>1264434.8500000001</v>
      </c>
      <c r="M136" s="125">
        <v>510895.07</v>
      </c>
      <c r="N136" s="125">
        <v>159643.47</v>
      </c>
      <c r="O136" s="125">
        <v>1427718.46</v>
      </c>
      <c r="P136" s="125">
        <v>5309087.01</v>
      </c>
      <c r="Q136" s="125">
        <f t="shared" si="23"/>
        <v>12694755.66</v>
      </c>
      <c r="R136" s="3"/>
      <c r="S136" s="197"/>
      <c r="T136" s="3"/>
      <c r="U136" s="118"/>
      <c r="V136" s="118"/>
      <c r="W136" s="118"/>
      <c r="X136" s="118"/>
      <c r="Y136" s="118"/>
      <c r="Z136" s="118"/>
      <c r="AA136" s="118"/>
    </row>
    <row r="137" spans="2:27" x14ac:dyDescent="0.25">
      <c r="B137" s="151" t="s">
        <v>428</v>
      </c>
      <c r="C137" s="125">
        <v>89126790</v>
      </c>
      <c r="D137" s="125">
        <v>125060411.28000002</v>
      </c>
      <c r="E137" s="125">
        <v>1262641.8700000001</v>
      </c>
      <c r="F137" s="125">
        <v>3078612.6</v>
      </c>
      <c r="G137" s="125">
        <v>6851997.9900000002</v>
      </c>
      <c r="H137" s="125">
        <v>7176540.2999999998</v>
      </c>
      <c r="I137" s="125">
        <v>6320230.0299999993</v>
      </c>
      <c r="J137" s="125">
        <v>3276090.51</v>
      </c>
      <c r="K137" s="125">
        <v>10133747.24</v>
      </c>
      <c r="L137" s="125">
        <v>6513508.3599999994</v>
      </c>
      <c r="M137" s="125">
        <v>6922446.2200000007</v>
      </c>
      <c r="N137" s="125">
        <v>7184002.4900000002</v>
      </c>
      <c r="O137" s="125">
        <v>8420695.8900000006</v>
      </c>
      <c r="P137" s="125">
        <v>17743895.77</v>
      </c>
      <c r="Q137" s="125">
        <f t="shared" si="23"/>
        <v>84884409.269999996</v>
      </c>
      <c r="R137" s="3"/>
      <c r="S137" s="197"/>
      <c r="T137" s="3"/>
      <c r="U137" s="118"/>
      <c r="V137" s="118"/>
      <c r="W137" s="118"/>
      <c r="X137" s="118"/>
      <c r="Y137" s="118"/>
      <c r="Z137" s="118"/>
      <c r="AA137" s="118"/>
    </row>
    <row r="138" spans="2:27" x14ac:dyDescent="0.25">
      <c r="B138" s="151" t="s">
        <v>429</v>
      </c>
      <c r="C138" s="125">
        <v>217264</v>
      </c>
      <c r="D138" s="125">
        <v>200000</v>
      </c>
      <c r="E138" s="125">
        <v>0</v>
      </c>
      <c r="F138" s="125"/>
      <c r="G138" s="125"/>
      <c r="H138" s="125">
        <v>0</v>
      </c>
      <c r="I138" s="125"/>
      <c r="J138" s="125"/>
      <c r="K138" s="125">
        <v>0</v>
      </c>
      <c r="L138" s="125">
        <v>0</v>
      </c>
      <c r="M138" s="125"/>
      <c r="N138" s="125"/>
      <c r="O138" s="125"/>
      <c r="P138" s="125">
        <v>0</v>
      </c>
      <c r="Q138" s="125">
        <f t="shared" si="23"/>
        <v>0</v>
      </c>
      <c r="R138" s="3"/>
      <c r="S138" s="197"/>
      <c r="T138" s="3"/>
      <c r="U138" s="118"/>
      <c r="V138" s="118"/>
      <c r="W138" s="118"/>
      <c r="X138" s="118"/>
      <c r="Y138" s="118"/>
      <c r="Z138" s="118"/>
      <c r="AA138" s="118"/>
    </row>
    <row r="139" spans="2:27" s="67" customFormat="1" x14ac:dyDescent="0.25">
      <c r="B139" s="150" t="s">
        <v>430</v>
      </c>
      <c r="C139" s="134">
        <f>SUM(C140)</f>
        <v>486664715</v>
      </c>
      <c r="D139" s="134">
        <f>SUM(D140)</f>
        <v>444715895.09999996</v>
      </c>
      <c r="E139" s="134">
        <f>SUM(E140)</f>
        <v>5524710.7599999998</v>
      </c>
      <c r="F139" s="134">
        <f t="shared" ref="F139:P139" si="53">SUM(F140)</f>
        <v>11313304.33</v>
      </c>
      <c r="G139" s="134">
        <f t="shared" si="53"/>
        <v>21470931.650000002</v>
      </c>
      <c r="H139" s="134">
        <f t="shared" si="53"/>
        <v>18582944.010000002</v>
      </c>
      <c r="I139" s="134">
        <f t="shared" si="53"/>
        <v>17856092.370000001</v>
      </c>
      <c r="J139" s="134">
        <f t="shared" si="53"/>
        <v>26770919.510000002</v>
      </c>
      <c r="K139" s="134">
        <f t="shared" si="53"/>
        <v>22970479.629999999</v>
      </c>
      <c r="L139" s="134">
        <f t="shared" si="53"/>
        <v>22277435.199999999</v>
      </c>
      <c r="M139" s="134">
        <f t="shared" si="53"/>
        <v>25201296.289999999</v>
      </c>
      <c r="N139" s="134">
        <f t="shared" si="53"/>
        <v>37836577.280000001</v>
      </c>
      <c r="O139" s="134">
        <f t="shared" si="53"/>
        <v>41482974.630000003</v>
      </c>
      <c r="P139" s="134">
        <f t="shared" si="53"/>
        <v>191513682.29999998</v>
      </c>
      <c r="Q139" s="134">
        <f t="shared" ref="Q139:Q204" si="54">E139+F139+G139+H139+I139+J139+K139+L139+M139+O139+N139+P139</f>
        <v>442801347.95999998</v>
      </c>
      <c r="R139" s="3"/>
      <c r="S139" s="197"/>
      <c r="T139" s="140"/>
      <c r="U139" s="141"/>
      <c r="V139" s="141"/>
      <c r="W139" s="141"/>
      <c r="X139" s="141"/>
      <c r="Y139" s="141"/>
      <c r="Z139" s="141"/>
      <c r="AA139" s="141"/>
    </row>
    <row r="140" spans="2:27" x14ac:dyDescent="0.25">
      <c r="B140" s="151" t="s">
        <v>431</v>
      </c>
      <c r="C140" s="125">
        <v>486664715</v>
      </c>
      <c r="D140" s="125">
        <v>444715895.09999996</v>
      </c>
      <c r="E140" s="125">
        <v>5524710.7599999998</v>
      </c>
      <c r="F140" s="125">
        <v>11313304.33</v>
      </c>
      <c r="G140" s="125">
        <v>21470931.650000002</v>
      </c>
      <c r="H140" s="125">
        <v>18582944.010000002</v>
      </c>
      <c r="I140" s="125">
        <v>17856092.370000001</v>
      </c>
      <c r="J140" s="125">
        <v>26770919.510000002</v>
      </c>
      <c r="K140" s="125">
        <v>22970479.629999999</v>
      </c>
      <c r="L140" s="125">
        <v>22277435.199999999</v>
      </c>
      <c r="M140" s="125">
        <v>25201296.289999999</v>
      </c>
      <c r="N140" s="125">
        <v>37836577.280000001</v>
      </c>
      <c r="O140" s="125">
        <v>41482974.630000003</v>
      </c>
      <c r="P140" s="125">
        <v>191513682.29999998</v>
      </c>
      <c r="Q140" s="125">
        <f t="shared" si="54"/>
        <v>442801347.95999998</v>
      </c>
      <c r="R140" s="140"/>
      <c r="S140" s="197"/>
      <c r="T140" s="3"/>
      <c r="U140" s="118"/>
      <c r="V140" s="118"/>
      <c r="W140" s="118"/>
      <c r="X140" s="118"/>
      <c r="Y140" s="118"/>
      <c r="Z140" s="118"/>
      <c r="AA140" s="118"/>
    </row>
    <row r="141" spans="2:27" s="67" customFormat="1" x14ac:dyDescent="0.25">
      <c r="B141" s="150" t="s">
        <v>432</v>
      </c>
      <c r="C141" s="134">
        <f t="shared" ref="C141:P141" si="55">SUM(C142)</f>
        <v>161619504</v>
      </c>
      <c r="D141" s="134">
        <f t="shared" si="55"/>
        <v>172107970.71000001</v>
      </c>
      <c r="E141" s="134">
        <f t="shared" si="55"/>
        <v>1043200.33</v>
      </c>
      <c r="F141" s="134">
        <f t="shared" si="55"/>
        <v>10266214.130000001</v>
      </c>
      <c r="G141" s="134">
        <f t="shared" si="55"/>
        <v>10318189.130000001</v>
      </c>
      <c r="H141" s="134">
        <f t="shared" si="55"/>
        <v>19457869.600000001</v>
      </c>
      <c r="I141" s="134">
        <f t="shared" si="55"/>
        <v>837825.33</v>
      </c>
      <c r="J141" s="134">
        <f t="shared" si="55"/>
        <v>10419614.130000001</v>
      </c>
      <c r="K141" s="134">
        <f t="shared" si="55"/>
        <v>991225.33</v>
      </c>
      <c r="L141" s="134">
        <f t="shared" si="55"/>
        <v>991225.33</v>
      </c>
      <c r="M141" s="134">
        <f t="shared" si="55"/>
        <v>1876225.33</v>
      </c>
      <c r="N141" s="134">
        <f t="shared" si="55"/>
        <v>1584765.33</v>
      </c>
      <c r="O141" s="134">
        <f t="shared" si="55"/>
        <v>3092892.0300000012</v>
      </c>
      <c r="P141" s="134">
        <f t="shared" si="55"/>
        <v>60410414</v>
      </c>
      <c r="Q141" s="134">
        <f t="shared" si="54"/>
        <v>121289660</v>
      </c>
      <c r="R141" s="3"/>
      <c r="S141" s="197"/>
      <c r="T141" s="140"/>
      <c r="U141" s="141"/>
      <c r="V141" s="141"/>
      <c r="W141" s="141"/>
      <c r="X141" s="141"/>
      <c r="Y141" s="141"/>
      <c r="Z141" s="141"/>
      <c r="AA141" s="141"/>
    </row>
    <row r="142" spans="2:27" x14ac:dyDescent="0.25">
      <c r="B142" s="151" t="s">
        <v>433</v>
      </c>
      <c r="C142" s="125">
        <v>161619504</v>
      </c>
      <c r="D142" s="125">
        <v>172107970.71000001</v>
      </c>
      <c r="E142" s="125">
        <v>1043200.33</v>
      </c>
      <c r="F142" s="125">
        <v>10266214.130000001</v>
      </c>
      <c r="G142" s="125">
        <v>10318189.130000001</v>
      </c>
      <c r="H142" s="125">
        <v>19457869.600000001</v>
      </c>
      <c r="I142" s="125">
        <v>837825.33</v>
      </c>
      <c r="J142" s="125">
        <v>10419614.130000001</v>
      </c>
      <c r="K142" s="125">
        <v>991225.33</v>
      </c>
      <c r="L142" s="125">
        <v>991225.33</v>
      </c>
      <c r="M142" s="125">
        <v>1876225.33</v>
      </c>
      <c r="N142" s="125">
        <v>1584765.33</v>
      </c>
      <c r="O142" s="125">
        <v>3092892.0300000012</v>
      </c>
      <c r="P142" s="125">
        <v>60410414</v>
      </c>
      <c r="Q142" s="125">
        <f t="shared" si="54"/>
        <v>121289660</v>
      </c>
      <c r="R142" s="140"/>
      <c r="S142" s="197"/>
      <c r="T142" s="3"/>
      <c r="U142" s="118"/>
      <c r="V142" s="118"/>
      <c r="W142" s="118"/>
      <c r="X142" s="118"/>
      <c r="Y142" s="118"/>
      <c r="Z142" s="118"/>
      <c r="AA142" s="118"/>
    </row>
    <row r="143" spans="2:27" s="67" customFormat="1" x14ac:dyDescent="0.25">
      <c r="B143" s="150" t="s">
        <v>434</v>
      </c>
      <c r="C143" s="134">
        <f t="shared" ref="C143:P143" si="56">SUM(C144)</f>
        <v>7796000</v>
      </c>
      <c r="D143" s="134">
        <f t="shared" si="56"/>
        <v>10052760</v>
      </c>
      <c r="E143" s="134">
        <f t="shared" si="56"/>
        <v>252860</v>
      </c>
      <c r="F143" s="134">
        <f t="shared" si="56"/>
        <v>677892.1</v>
      </c>
      <c r="G143" s="134">
        <f t="shared" si="56"/>
        <v>456626.05</v>
      </c>
      <c r="H143" s="134">
        <f t="shared" si="56"/>
        <v>506026.05</v>
      </c>
      <c r="I143" s="134">
        <f t="shared" si="56"/>
        <v>317360</v>
      </c>
      <c r="J143" s="134">
        <f t="shared" si="56"/>
        <v>408260</v>
      </c>
      <c r="K143" s="134">
        <f t="shared" si="56"/>
        <v>643298.15</v>
      </c>
      <c r="L143" s="134">
        <f t="shared" si="56"/>
        <v>188000</v>
      </c>
      <c r="M143" s="134">
        <f t="shared" si="56"/>
        <v>565759.02</v>
      </c>
      <c r="N143" s="134">
        <f t="shared" si="56"/>
        <v>675385.11</v>
      </c>
      <c r="O143" s="134">
        <f t="shared" si="56"/>
        <v>289766.05</v>
      </c>
      <c r="P143" s="134">
        <f t="shared" si="56"/>
        <v>193206.02</v>
      </c>
      <c r="Q143" s="134">
        <f t="shared" si="54"/>
        <v>5174438.55</v>
      </c>
      <c r="R143" s="3"/>
      <c r="S143" s="197"/>
      <c r="T143" s="140"/>
      <c r="U143" s="141"/>
      <c r="V143" s="141"/>
      <c r="W143" s="141"/>
      <c r="X143" s="141"/>
      <c r="Y143" s="141"/>
      <c r="Z143" s="141"/>
      <c r="AA143" s="141"/>
    </row>
    <row r="144" spans="2:27" x14ac:dyDescent="0.25">
      <c r="B144" s="151" t="s">
        <v>435</v>
      </c>
      <c r="C144" s="125">
        <v>7796000</v>
      </c>
      <c r="D144" s="125">
        <v>10052760</v>
      </c>
      <c r="E144" s="125">
        <v>252860</v>
      </c>
      <c r="F144" s="125">
        <v>677892.1</v>
      </c>
      <c r="G144" s="125">
        <v>456626.05</v>
      </c>
      <c r="H144" s="125">
        <v>506026.05</v>
      </c>
      <c r="I144" s="125">
        <v>317360</v>
      </c>
      <c r="J144" s="125">
        <v>408260</v>
      </c>
      <c r="K144" s="125">
        <v>643298.15</v>
      </c>
      <c r="L144" s="125">
        <v>188000</v>
      </c>
      <c r="M144" s="125">
        <v>565759.02</v>
      </c>
      <c r="N144" s="125">
        <v>675385.11</v>
      </c>
      <c r="O144" s="125">
        <v>289766.05</v>
      </c>
      <c r="P144" s="125">
        <v>193206.02</v>
      </c>
      <c r="Q144" s="125">
        <f t="shared" si="54"/>
        <v>5174438.55</v>
      </c>
      <c r="R144" s="140"/>
      <c r="S144" s="197"/>
      <c r="T144" s="3"/>
      <c r="U144" s="118"/>
      <c r="V144" s="118"/>
      <c r="W144" s="118"/>
      <c r="X144" s="118"/>
      <c r="Y144" s="118"/>
      <c r="Z144" s="118"/>
      <c r="AA144" s="118"/>
    </row>
    <row r="145" spans="2:27" s="67" customFormat="1" x14ac:dyDescent="0.25">
      <c r="B145" s="150" t="s">
        <v>436</v>
      </c>
      <c r="C145" s="134">
        <f t="shared" ref="C145:P145" si="57">SUM(C146)</f>
        <v>29320664</v>
      </c>
      <c r="D145" s="134">
        <f t="shared" si="57"/>
        <v>30431100</v>
      </c>
      <c r="E145" s="134">
        <f t="shared" si="57"/>
        <v>0</v>
      </c>
      <c r="F145" s="134">
        <f t="shared" si="57"/>
        <v>300000</v>
      </c>
      <c r="G145" s="134">
        <f t="shared" si="57"/>
        <v>0</v>
      </c>
      <c r="H145" s="134">
        <f t="shared" si="57"/>
        <v>0</v>
      </c>
      <c r="I145" s="134">
        <f t="shared" si="57"/>
        <v>0</v>
      </c>
      <c r="J145" s="134">
        <f t="shared" si="57"/>
        <v>0</v>
      </c>
      <c r="K145" s="134">
        <f t="shared" si="57"/>
        <v>0</v>
      </c>
      <c r="L145" s="134">
        <f t="shared" si="57"/>
        <v>0</v>
      </c>
      <c r="M145" s="134">
        <f t="shared" si="57"/>
        <v>1131842.98</v>
      </c>
      <c r="N145" s="134">
        <f t="shared" si="57"/>
        <v>0</v>
      </c>
      <c r="O145" s="134">
        <f t="shared" si="57"/>
        <v>0</v>
      </c>
      <c r="P145" s="134">
        <f t="shared" si="57"/>
        <v>0</v>
      </c>
      <c r="Q145" s="134">
        <f t="shared" si="54"/>
        <v>1431842.98</v>
      </c>
      <c r="R145" s="3"/>
      <c r="S145" s="197"/>
      <c r="T145" s="140"/>
      <c r="U145" s="141"/>
      <c r="V145" s="141"/>
      <c r="W145" s="141"/>
      <c r="X145" s="141"/>
      <c r="Y145" s="141"/>
      <c r="Z145" s="141"/>
      <c r="AA145" s="141"/>
    </row>
    <row r="146" spans="2:27" x14ac:dyDescent="0.25">
      <c r="B146" s="151" t="s">
        <v>437</v>
      </c>
      <c r="C146" s="125">
        <v>29320664</v>
      </c>
      <c r="D146" s="125">
        <v>30431100</v>
      </c>
      <c r="E146" s="125">
        <v>0</v>
      </c>
      <c r="F146" s="125">
        <v>300000</v>
      </c>
      <c r="G146" s="125">
        <v>0</v>
      </c>
      <c r="H146" s="125">
        <v>0</v>
      </c>
      <c r="I146" s="125">
        <v>0</v>
      </c>
      <c r="J146" s="125"/>
      <c r="K146" s="125">
        <v>0</v>
      </c>
      <c r="L146" s="125"/>
      <c r="M146" s="125">
        <v>1131842.98</v>
      </c>
      <c r="N146" s="125">
        <v>0</v>
      </c>
      <c r="O146" s="125">
        <v>0</v>
      </c>
      <c r="P146" s="125">
        <v>0</v>
      </c>
      <c r="Q146" s="125">
        <f t="shared" si="54"/>
        <v>1431842.98</v>
      </c>
      <c r="R146" s="140"/>
      <c r="S146" s="197"/>
      <c r="T146" s="3"/>
      <c r="U146" s="118"/>
      <c r="V146" s="118"/>
      <c r="W146" s="118"/>
      <c r="X146" s="118"/>
      <c r="Y146" s="118"/>
      <c r="Z146" s="118"/>
      <c r="AA146" s="118"/>
    </row>
    <row r="147" spans="2:27" s="67" customFormat="1" x14ac:dyDescent="0.25">
      <c r="B147" s="150" t="s">
        <v>438</v>
      </c>
      <c r="C147" s="134">
        <f t="shared" ref="C147:P147" si="58">SUM(C148)</f>
        <v>138380683</v>
      </c>
      <c r="D147" s="134">
        <f t="shared" si="58"/>
        <v>196074339.08000004</v>
      </c>
      <c r="E147" s="134">
        <f t="shared" si="58"/>
        <v>1964735.67</v>
      </c>
      <c r="F147" s="134">
        <f t="shared" si="58"/>
        <v>10427905.59</v>
      </c>
      <c r="G147" s="134">
        <f t="shared" si="58"/>
        <v>6287933.1600000001</v>
      </c>
      <c r="H147" s="134">
        <f t="shared" si="58"/>
        <v>8894308.0500000007</v>
      </c>
      <c r="I147" s="134">
        <f t="shared" si="58"/>
        <v>25007377.210000001</v>
      </c>
      <c r="J147" s="134">
        <f t="shared" si="58"/>
        <v>5556428.1299999999</v>
      </c>
      <c r="K147" s="134">
        <f t="shared" si="58"/>
        <v>5930154.04</v>
      </c>
      <c r="L147" s="134">
        <f t="shared" si="58"/>
        <v>13257770.120000001</v>
      </c>
      <c r="M147" s="134">
        <f t="shared" si="58"/>
        <v>9039136.3699999992</v>
      </c>
      <c r="N147" s="134">
        <f t="shared" si="58"/>
        <v>15557140.18</v>
      </c>
      <c r="O147" s="134">
        <f t="shared" si="58"/>
        <v>8946386.4900000002</v>
      </c>
      <c r="P147" s="134">
        <f t="shared" si="58"/>
        <v>38671450.039999999</v>
      </c>
      <c r="Q147" s="134">
        <f t="shared" si="54"/>
        <v>149540725.05000001</v>
      </c>
      <c r="R147" s="3"/>
      <c r="S147" s="197"/>
      <c r="T147" s="140"/>
      <c r="U147" s="141"/>
      <c r="V147" s="141"/>
      <c r="W147" s="141"/>
      <c r="X147" s="141"/>
      <c r="Y147" s="141"/>
      <c r="Z147" s="141"/>
      <c r="AA147" s="141"/>
    </row>
    <row r="148" spans="2:27" x14ac:dyDescent="0.25">
      <c r="B148" s="151" t="s">
        <v>439</v>
      </c>
      <c r="C148" s="125">
        <v>138380683</v>
      </c>
      <c r="D148" s="125">
        <v>196074339.08000004</v>
      </c>
      <c r="E148" s="125">
        <v>1964735.67</v>
      </c>
      <c r="F148" s="125">
        <v>10427905.59</v>
      </c>
      <c r="G148" s="125">
        <v>6287933.1600000001</v>
      </c>
      <c r="H148" s="125">
        <v>8894308.0500000007</v>
      </c>
      <c r="I148" s="125">
        <v>25007377.210000001</v>
      </c>
      <c r="J148" s="125">
        <v>5556428.1299999999</v>
      </c>
      <c r="K148" s="125">
        <v>5930154.04</v>
      </c>
      <c r="L148" s="125">
        <v>13257770.120000001</v>
      </c>
      <c r="M148" s="125">
        <v>9039136.3699999992</v>
      </c>
      <c r="N148" s="125">
        <v>15557140.18</v>
      </c>
      <c r="O148" s="125">
        <v>8946386.4900000002</v>
      </c>
      <c r="P148" s="125">
        <v>38671450.039999999</v>
      </c>
      <c r="Q148" s="125">
        <f t="shared" si="54"/>
        <v>149540725.05000001</v>
      </c>
      <c r="R148" s="140"/>
      <c r="S148" s="197"/>
      <c r="T148" s="3"/>
      <c r="U148" s="118"/>
      <c r="V148" s="118"/>
      <c r="W148" s="118"/>
      <c r="X148" s="118"/>
      <c r="Y148" s="118"/>
      <c r="Z148" s="118"/>
      <c r="AA148" s="118"/>
    </row>
    <row r="149" spans="2:27" s="67" customFormat="1" x14ac:dyDescent="0.25">
      <c r="B149" s="150" t="s">
        <v>440</v>
      </c>
      <c r="C149" s="134">
        <f t="shared" ref="C149:P149" si="59">SUM(C150)</f>
        <v>3488169833</v>
      </c>
      <c r="D149" s="134">
        <f t="shared" si="59"/>
        <v>2619968629.9100003</v>
      </c>
      <c r="E149" s="134">
        <f t="shared" si="59"/>
        <v>26956678.539999999</v>
      </c>
      <c r="F149" s="134">
        <f t="shared" si="59"/>
        <v>107151613.52</v>
      </c>
      <c r="G149" s="134">
        <f t="shared" si="59"/>
        <v>193166693.25</v>
      </c>
      <c r="H149" s="134">
        <f t="shared" si="59"/>
        <v>98856657.359999999</v>
      </c>
      <c r="I149" s="134">
        <f t="shared" si="59"/>
        <v>80772053.339999989</v>
      </c>
      <c r="J149" s="134">
        <f t="shared" si="59"/>
        <v>111681078.73</v>
      </c>
      <c r="K149" s="134">
        <f t="shared" si="59"/>
        <v>68016364.549999997</v>
      </c>
      <c r="L149" s="134">
        <f t="shared" si="59"/>
        <v>169608506</v>
      </c>
      <c r="M149" s="134">
        <f t="shared" si="59"/>
        <v>66197313.279999971</v>
      </c>
      <c r="N149" s="134">
        <f t="shared" si="59"/>
        <v>602499362.31000006</v>
      </c>
      <c r="O149" s="134">
        <f t="shared" si="59"/>
        <v>111620087.78</v>
      </c>
      <c r="P149" s="134">
        <f t="shared" si="59"/>
        <v>744405461.72000003</v>
      </c>
      <c r="Q149" s="134">
        <f t="shared" si="54"/>
        <v>2380931870.3800001</v>
      </c>
      <c r="R149" s="3"/>
      <c r="S149" s="197"/>
      <c r="T149" s="140"/>
      <c r="U149" s="141"/>
      <c r="V149" s="141"/>
      <c r="W149" s="141"/>
      <c r="X149" s="141"/>
      <c r="Y149" s="141"/>
      <c r="Z149" s="141"/>
      <c r="AA149" s="141"/>
    </row>
    <row r="150" spans="2:27" x14ac:dyDescent="0.25">
      <c r="B150" s="151" t="s">
        <v>441</v>
      </c>
      <c r="C150" s="125">
        <v>3488169833</v>
      </c>
      <c r="D150" s="125">
        <v>2619968629.9100003</v>
      </c>
      <c r="E150" s="125">
        <v>26956678.539999999</v>
      </c>
      <c r="F150" s="125">
        <v>107151613.52</v>
      </c>
      <c r="G150" s="125">
        <v>193166693.25</v>
      </c>
      <c r="H150" s="125">
        <v>98856657.359999999</v>
      </c>
      <c r="I150" s="125">
        <v>80772053.339999989</v>
      </c>
      <c r="J150" s="125">
        <v>111681078.73</v>
      </c>
      <c r="K150" s="125">
        <v>68016364.549999997</v>
      </c>
      <c r="L150" s="125">
        <v>169608506</v>
      </c>
      <c r="M150" s="125">
        <v>66197313.279999971</v>
      </c>
      <c r="N150" s="125">
        <v>602499362.31000006</v>
      </c>
      <c r="O150" s="125">
        <v>111620087.78</v>
      </c>
      <c r="P150" s="125">
        <v>744405461.72000003</v>
      </c>
      <c r="Q150" s="125">
        <f t="shared" si="54"/>
        <v>2380931870.3800001</v>
      </c>
      <c r="R150" s="140"/>
      <c r="S150" s="197"/>
      <c r="T150" s="3"/>
      <c r="U150" s="118"/>
      <c r="V150" s="118"/>
      <c r="W150" s="118"/>
      <c r="X150" s="118"/>
      <c r="Y150" s="118"/>
      <c r="Z150" s="118"/>
      <c r="AA150" s="118"/>
    </row>
    <row r="151" spans="2:27" s="67" customFormat="1" x14ac:dyDescent="0.25">
      <c r="B151" s="149" t="s">
        <v>151</v>
      </c>
      <c r="C151" s="134">
        <f>C152+C154+C156+C158+C160+C162+C164+C166</f>
        <v>5701364399</v>
      </c>
      <c r="D151" s="134">
        <f>D152+D154+D156+D158+D160+D162+D164+D166</f>
        <v>6745399603.2400007</v>
      </c>
      <c r="E151" s="134">
        <f>E152+E154+E156+E158+E160+E162+E164+E166</f>
        <v>322757998.03999996</v>
      </c>
      <c r="F151" s="134">
        <f t="shared" ref="F151:P151" si="60">F152+F154+F156+F158+F160+F162+F164+F166</f>
        <v>930837618.73000002</v>
      </c>
      <c r="G151" s="134">
        <f t="shared" si="60"/>
        <v>481033056.36999995</v>
      </c>
      <c r="H151" s="134">
        <f t="shared" si="60"/>
        <v>332144512.25</v>
      </c>
      <c r="I151" s="134">
        <f t="shared" si="60"/>
        <v>496875045.73000002</v>
      </c>
      <c r="J151" s="134">
        <f t="shared" si="60"/>
        <v>416769701.06999993</v>
      </c>
      <c r="K151" s="134">
        <f t="shared" si="60"/>
        <v>429661011.61999995</v>
      </c>
      <c r="L151" s="134">
        <f t="shared" si="60"/>
        <v>376651878.55000001</v>
      </c>
      <c r="M151" s="134">
        <f t="shared" si="60"/>
        <v>459047463.19000006</v>
      </c>
      <c r="N151" s="134">
        <f t="shared" si="60"/>
        <v>631288772.84000003</v>
      </c>
      <c r="O151" s="134">
        <f t="shared" si="60"/>
        <v>715308314.61000013</v>
      </c>
      <c r="P151" s="134">
        <f t="shared" si="60"/>
        <v>1053523307.49</v>
      </c>
      <c r="Q151" s="134">
        <f t="shared" si="54"/>
        <v>6645898680.4899998</v>
      </c>
      <c r="R151" s="3"/>
      <c r="S151" s="197"/>
      <c r="T151" s="140"/>
      <c r="U151" s="141"/>
      <c r="V151" s="141"/>
      <c r="W151" s="141"/>
      <c r="X151" s="141"/>
      <c r="Y151" s="141"/>
      <c r="Z151" s="141"/>
      <c r="AA151" s="141"/>
    </row>
    <row r="152" spans="2:27" s="67" customFormat="1" x14ac:dyDescent="0.25">
      <c r="B152" s="150" t="s">
        <v>442</v>
      </c>
      <c r="C152" s="134">
        <f t="shared" ref="C152:P152" si="61">SUM(C153)</f>
        <v>405755260</v>
      </c>
      <c r="D152" s="134">
        <f t="shared" si="61"/>
        <v>291775791.56000006</v>
      </c>
      <c r="E152" s="134">
        <f t="shared" si="61"/>
        <v>5497237.2599999998</v>
      </c>
      <c r="F152" s="134">
        <f t="shared" si="61"/>
        <v>12815552.039999999</v>
      </c>
      <c r="G152" s="134">
        <f t="shared" si="61"/>
        <v>11916747.949999999</v>
      </c>
      <c r="H152" s="134">
        <f t="shared" si="61"/>
        <v>5467387.3799999999</v>
      </c>
      <c r="I152" s="134">
        <f t="shared" si="61"/>
        <v>13778437.23</v>
      </c>
      <c r="J152" s="134">
        <f t="shared" si="61"/>
        <v>869948</v>
      </c>
      <c r="K152" s="134">
        <f t="shared" si="61"/>
        <v>23485416.649999999</v>
      </c>
      <c r="L152" s="134">
        <f t="shared" si="61"/>
        <v>14910462.140000001</v>
      </c>
      <c r="M152" s="134">
        <f t="shared" si="61"/>
        <v>23405429.210000001</v>
      </c>
      <c r="N152" s="134">
        <f t="shared" si="61"/>
        <v>2285941.48</v>
      </c>
      <c r="O152" s="134">
        <f t="shared" si="61"/>
        <v>121244282.06</v>
      </c>
      <c r="P152" s="134">
        <f t="shared" si="61"/>
        <v>18780946.390000001</v>
      </c>
      <c r="Q152" s="134">
        <f t="shared" si="54"/>
        <v>254457787.78999996</v>
      </c>
      <c r="R152" s="140"/>
      <c r="S152" s="197"/>
      <c r="T152" s="140"/>
      <c r="U152" s="141"/>
      <c r="V152" s="141"/>
      <c r="W152" s="141"/>
      <c r="X152" s="141"/>
      <c r="Y152" s="141"/>
      <c r="Z152" s="141"/>
      <c r="AA152" s="141"/>
    </row>
    <row r="153" spans="2:27" x14ac:dyDescent="0.25">
      <c r="B153" s="151" t="s">
        <v>443</v>
      </c>
      <c r="C153" s="143">
        <v>405755260</v>
      </c>
      <c r="D153" s="143">
        <v>291775791.56000006</v>
      </c>
      <c r="E153" s="143">
        <v>5497237.2599999998</v>
      </c>
      <c r="F153" s="143">
        <v>12815552.039999999</v>
      </c>
      <c r="G153" s="143">
        <v>11916747.949999999</v>
      </c>
      <c r="H153" s="143">
        <v>5467387.3799999999</v>
      </c>
      <c r="I153" s="143">
        <v>13778437.23</v>
      </c>
      <c r="J153" s="143">
        <v>869948</v>
      </c>
      <c r="K153" s="143">
        <v>23485416.649999999</v>
      </c>
      <c r="L153" s="143">
        <v>14910462.140000001</v>
      </c>
      <c r="M153" s="143">
        <v>23405429.210000001</v>
      </c>
      <c r="N153" s="143">
        <v>2285941.48</v>
      </c>
      <c r="O153" s="143">
        <v>121244282.06</v>
      </c>
      <c r="P153" s="143">
        <v>18780946.390000001</v>
      </c>
      <c r="Q153" s="143">
        <f t="shared" si="54"/>
        <v>254457787.78999996</v>
      </c>
      <c r="R153" s="140"/>
      <c r="S153" s="197"/>
      <c r="T153" s="3"/>
      <c r="U153" s="118"/>
      <c r="V153" s="118"/>
      <c r="W153" s="118"/>
      <c r="X153" s="118"/>
      <c r="Y153" s="118"/>
      <c r="Z153" s="118"/>
      <c r="AA153" s="118"/>
    </row>
    <row r="154" spans="2:27" s="67" customFormat="1" x14ac:dyDescent="0.25">
      <c r="B154" s="150" t="s">
        <v>444</v>
      </c>
      <c r="C154" s="134">
        <f t="shared" ref="C154:P154" si="62">SUM(C155)</f>
        <v>1419909952</v>
      </c>
      <c r="D154" s="134">
        <f t="shared" si="62"/>
        <v>1924103443.1700001</v>
      </c>
      <c r="E154" s="134">
        <f t="shared" si="62"/>
        <v>71051101.029999986</v>
      </c>
      <c r="F154" s="134">
        <f t="shared" si="62"/>
        <v>539328971.10000002</v>
      </c>
      <c r="G154" s="134">
        <f t="shared" si="62"/>
        <v>98598252.199999988</v>
      </c>
      <c r="H154" s="134">
        <f t="shared" si="62"/>
        <v>62867675.469999999</v>
      </c>
      <c r="I154" s="134">
        <f t="shared" si="62"/>
        <v>91795738.050000012</v>
      </c>
      <c r="J154" s="134">
        <f t="shared" si="62"/>
        <v>144896716.19999999</v>
      </c>
      <c r="K154" s="134">
        <f t="shared" si="62"/>
        <v>16262600.23</v>
      </c>
      <c r="L154" s="134">
        <f t="shared" si="62"/>
        <v>75524305.019999996</v>
      </c>
      <c r="M154" s="134">
        <f t="shared" si="62"/>
        <v>163885835.11000001</v>
      </c>
      <c r="N154" s="134">
        <f t="shared" si="62"/>
        <v>201712475.11000001</v>
      </c>
      <c r="O154" s="134">
        <f t="shared" si="62"/>
        <v>279694032.02000004</v>
      </c>
      <c r="P154" s="134">
        <f t="shared" si="62"/>
        <v>183692808.01999998</v>
      </c>
      <c r="Q154" s="134">
        <f t="shared" si="54"/>
        <v>1929310509.5599999</v>
      </c>
      <c r="R154" s="3"/>
      <c r="S154" s="197"/>
      <c r="T154" s="140"/>
      <c r="U154" s="141"/>
      <c r="V154" s="141"/>
      <c r="W154" s="141"/>
      <c r="X154" s="141"/>
      <c r="Y154" s="141"/>
      <c r="Z154" s="141"/>
      <c r="AA154" s="141"/>
    </row>
    <row r="155" spans="2:27" x14ac:dyDescent="0.25">
      <c r="B155" s="151" t="s">
        <v>445</v>
      </c>
      <c r="C155" s="125">
        <v>1419909952</v>
      </c>
      <c r="D155" s="125">
        <v>1924103443.1700001</v>
      </c>
      <c r="E155" s="125">
        <v>71051101.029999986</v>
      </c>
      <c r="F155" s="125">
        <v>539328971.10000002</v>
      </c>
      <c r="G155" s="125">
        <v>98598252.199999988</v>
      </c>
      <c r="H155" s="125">
        <v>62867675.469999999</v>
      </c>
      <c r="I155" s="125">
        <v>91795738.050000012</v>
      </c>
      <c r="J155" s="125">
        <v>144896716.19999999</v>
      </c>
      <c r="K155" s="125">
        <v>16262600.23</v>
      </c>
      <c r="L155" s="125">
        <v>75524305.019999996</v>
      </c>
      <c r="M155" s="125">
        <v>163885835.11000001</v>
      </c>
      <c r="N155" s="125">
        <v>201712475.11000001</v>
      </c>
      <c r="O155" s="125">
        <v>279694032.02000004</v>
      </c>
      <c r="P155" s="125">
        <v>183692808.01999998</v>
      </c>
      <c r="Q155" s="125">
        <f t="shared" si="54"/>
        <v>1929310509.5599999</v>
      </c>
      <c r="R155" s="140"/>
      <c r="S155" s="197"/>
      <c r="T155" s="3"/>
      <c r="U155" s="118"/>
      <c r="V155" s="118"/>
      <c r="W155" s="118"/>
      <c r="X155" s="118"/>
      <c r="Y155" s="118"/>
      <c r="Z155" s="118"/>
      <c r="AA155" s="118"/>
    </row>
    <row r="156" spans="2:27" s="67" customFormat="1" x14ac:dyDescent="0.25">
      <c r="B156" s="150" t="s">
        <v>446</v>
      </c>
      <c r="C156" s="134">
        <f t="shared" ref="C156:P156" si="63">SUM(C157)</f>
        <v>3702341048</v>
      </c>
      <c r="D156" s="134">
        <f t="shared" si="63"/>
        <v>4348660783.3100004</v>
      </c>
      <c r="E156" s="134">
        <f t="shared" si="63"/>
        <v>233709659.75</v>
      </c>
      <c r="F156" s="134">
        <f t="shared" si="63"/>
        <v>364265755.59000003</v>
      </c>
      <c r="G156" s="134">
        <f t="shared" si="63"/>
        <v>350012270.08999997</v>
      </c>
      <c r="H156" s="134">
        <f t="shared" si="63"/>
        <v>251309449.40000001</v>
      </c>
      <c r="I156" s="134">
        <f t="shared" si="63"/>
        <v>378800870.44999999</v>
      </c>
      <c r="J156" s="134">
        <f t="shared" si="63"/>
        <v>258503036.86999997</v>
      </c>
      <c r="K156" s="134">
        <f t="shared" si="63"/>
        <v>373454581.39999998</v>
      </c>
      <c r="L156" s="134">
        <f t="shared" si="63"/>
        <v>273682777.44999999</v>
      </c>
      <c r="M156" s="134">
        <f t="shared" si="63"/>
        <v>259238059.87</v>
      </c>
      <c r="N156" s="134">
        <f t="shared" si="63"/>
        <v>401964269.73000002</v>
      </c>
      <c r="O156" s="134">
        <f t="shared" si="63"/>
        <v>314370000.53000003</v>
      </c>
      <c r="P156" s="134">
        <f t="shared" si="63"/>
        <v>829840423.96000004</v>
      </c>
      <c r="Q156" s="134">
        <f t="shared" si="54"/>
        <v>4289151155.0900002</v>
      </c>
      <c r="R156" s="3"/>
      <c r="S156" s="197"/>
      <c r="T156" s="140"/>
      <c r="U156" s="141"/>
      <c r="V156" s="141"/>
      <c r="W156" s="141"/>
      <c r="X156" s="141"/>
      <c r="Y156" s="141"/>
      <c r="Z156" s="141"/>
      <c r="AA156" s="141"/>
    </row>
    <row r="157" spans="2:27" x14ac:dyDescent="0.25">
      <c r="B157" s="151" t="s">
        <v>447</v>
      </c>
      <c r="C157" s="125">
        <v>3702341048</v>
      </c>
      <c r="D157" s="125">
        <v>4348660783.3100004</v>
      </c>
      <c r="E157" s="125">
        <v>233709659.75</v>
      </c>
      <c r="F157" s="125">
        <v>364265755.59000003</v>
      </c>
      <c r="G157" s="125">
        <v>350012270.08999997</v>
      </c>
      <c r="H157" s="125">
        <v>251309449.40000001</v>
      </c>
      <c r="I157" s="125">
        <v>378800870.44999999</v>
      </c>
      <c r="J157" s="125">
        <v>258503036.86999997</v>
      </c>
      <c r="K157" s="125">
        <v>373454581.39999998</v>
      </c>
      <c r="L157" s="125">
        <v>273682777.44999999</v>
      </c>
      <c r="M157" s="125">
        <v>259238059.87</v>
      </c>
      <c r="N157" s="125">
        <v>401964269.73000002</v>
      </c>
      <c r="O157" s="125">
        <v>314370000.53000003</v>
      </c>
      <c r="P157" s="125">
        <v>829840423.96000004</v>
      </c>
      <c r="Q157" s="125">
        <f t="shared" si="54"/>
        <v>4289151155.0900002</v>
      </c>
      <c r="R157" s="140"/>
      <c r="S157" s="197"/>
      <c r="T157" s="3"/>
      <c r="U157" s="118"/>
      <c r="V157" s="118"/>
      <c r="W157" s="118"/>
      <c r="X157" s="118"/>
      <c r="Y157" s="118"/>
      <c r="Z157" s="118"/>
      <c r="AA157" s="118"/>
    </row>
    <row r="158" spans="2:27" s="67" customFormat="1" x14ac:dyDescent="0.25">
      <c r="B158" s="150" t="s">
        <v>448</v>
      </c>
      <c r="C158" s="134">
        <f t="shared" ref="C158:P158" si="64">SUM(C159)</f>
        <v>150000000</v>
      </c>
      <c r="D158" s="134">
        <f t="shared" si="64"/>
        <v>150000000</v>
      </c>
      <c r="E158" s="134">
        <f t="shared" si="64"/>
        <v>12500000</v>
      </c>
      <c r="F158" s="134">
        <f t="shared" si="64"/>
        <v>12500000</v>
      </c>
      <c r="G158" s="134">
        <f t="shared" si="64"/>
        <v>12500000</v>
      </c>
      <c r="H158" s="134">
        <f t="shared" si="64"/>
        <v>12500000</v>
      </c>
      <c r="I158" s="134">
        <f t="shared" si="64"/>
        <v>12500000</v>
      </c>
      <c r="J158" s="134">
        <f t="shared" si="64"/>
        <v>12500000</v>
      </c>
      <c r="K158" s="134">
        <f t="shared" si="64"/>
        <v>12500000</v>
      </c>
      <c r="L158" s="134">
        <f t="shared" si="64"/>
        <v>12500000</v>
      </c>
      <c r="M158" s="134">
        <f t="shared" si="64"/>
        <v>12500000</v>
      </c>
      <c r="N158" s="134">
        <f t="shared" si="64"/>
        <v>25000000</v>
      </c>
      <c r="O158" s="134">
        <f t="shared" si="64"/>
        <v>0</v>
      </c>
      <c r="P158" s="134">
        <f t="shared" si="64"/>
        <v>12500000</v>
      </c>
      <c r="Q158" s="134">
        <f t="shared" si="54"/>
        <v>150000000</v>
      </c>
      <c r="R158" s="3"/>
      <c r="S158" s="197"/>
      <c r="T158" s="140"/>
      <c r="U158" s="141"/>
      <c r="V158" s="141"/>
      <c r="W158" s="141"/>
      <c r="X158" s="141"/>
      <c r="Y158" s="141"/>
      <c r="Z158" s="141"/>
      <c r="AA158" s="141"/>
    </row>
    <row r="159" spans="2:27" x14ac:dyDescent="0.25">
      <c r="B159" s="151" t="s">
        <v>449</v>
      </c>
      <c r="C159" s="125">
        <v>150000000</v>
      </c>
      <c r="D159" s="125">
        <v>150000000</v>
      </c>
      <c r="E159" s="125">
        <v>12500000</v>
      </c>
      <c r="F159" s="125">
        <v>12500000</v>
      </c>
      <c r="G159" s="125">
        <v>12500000</v>
      </c>
      <c r="H159" s="125">
        <v>12500000</v>
      </c>
      <c r="I159" s="125">
        <v>12500000</v>
      </c>
      <c r="J159" s="125">
        <v>12500000</v>
      </c>
      <c r="K159" s="125">
        <v>12500000</v>
      </c>
      <c r="L159" s="125">
        <v>12500000</v>
      </c>
      <c r="M159" s="125">
        <v>12500000</v>
      </c>
      <c r="N159" s="125">
        <v>25000000</v>
      </c>
      <c r="O159" s="125">
        <v>0</v>
      </c>
      <c r="P159" s="125">
        <v>12500000</v>
      </c>
      <c r="Q159" s="125">
        <f t="shared" si="54"/>
        <v>150000000</v>
      </c>
      <c r="R159" s="140"/>
      <c r="S159" s="197"/>
      <c r="T159" s="3"/>
      <c r="U159" s="118"/>
      <c r="V159" s="118"/>
      <c r="W159" s="118"/>
      <c r="X159" s="118"/>
      <c r="Y159" s="118"/>
      <c r="Z159" s="118"/>
      <c r="AA159" s="118"/>
    </row>
    <row r="160" spans="2:27" s="67" customFormat="1" x14ac:dyDescent="0.25">
      <c r="B160" s="150" t="s">
        <v>450</v>
      </c>
      <c r="C160" s="134">
        <f t="shared" ref="C160:L160" si="65">SUM(C161)</f>
        <v>0</v>
      </c>
      <c r="D160" s="134">
        <f t="shared" si="65"/>
        <v>0</v>
      </c>
      <c r="E160" s="134">
        <f t="shared" si="65"/>
        <v>0</v>
      </c>
      <c r="F160" s="134">
        <f t="shared" si="65"/>
        <v>0</v>
      </c>
      <c r="G160" s="134">
        <f t="shared" si="65"/>
        <v>0</v>
      </c>
      <c r="H160" s="134">
        <f t="shared" si="65"/>
        <v>0</v>
      </c>
      <c r="I160" s="134">
        <f t="shared" si="65"/>
        <v>0</v>
      </c>
      <c r="J160" s="134">
        <f t="shared" si="65"/>
        <v>0</v>
      </c>
      <c r="K160" s="134">
        <f t="shared" si="65"/>
        <v>0</v>
      </c>
      <c r="L160" s="134">
        <f t="shared" si="65"/>
        <v>0</v>
      </c>
      <c r="M160" s="134">
        <v>0</v>
      </c>
      <c r="N160" s="134">
        <v>0</v>
      </c>
      <c r="O160" s="134">
        <v>0</v>
      </c>
      <c r="P160" s="134">
        <v>0</v>
      </c>
      <c r="Q160" s="134">
        <f t="shared" si="54"/>
        <v>0</v>
      </c>
      <c r="R160" s="3"/>
      <c r="S160" s="197"/>
      <c r="T160" s="140"/>
      <c r="U160" s="141"/>
      <c r="V160" s="141"/>
      <c r="W160" s="141"/>
      <c r="X160" s="141"/>
      <c r="Y160" s="141"/>
      <c r="Z160" s="141"/>
      <c r="AA160" s="141"/>
    </row>
    <row r="161" spans="2:27" x14ac:dyDescent="0.25">
      <c r="B161" s="151" t="s">
        <v>451</v>
      </c>
      <c r="C161" s="125">
        <v>0</v>
      </c>
      <c r="D161" s="125">
        <v>0</v>
      </c>
      <c r="E161" s="125">
        <v>0</v>
      </c>
      <c r="F161" s="125">
        <v>0</v>
      </c>
      <c r="G161" s="125">
        <v>0</v>
      </c>
      <c r="H161" s="125">
        <v>0</v>
      </c>
      <c r="I161" s="125">
        <v>0</v>
      </c>
      <c r="J161" s="125">
        <v>0</v>
      </c>
      <c r="K161" s="125">
        <v>0</v>
      </c>
      <c r="L161" s="125">
        <v>0</v>
      </c>
      <c r="M161" s="125">
        <v>0</v>
      </c>
      <c r="N161" s="125">
        <v>0</v>
      </c>
      <c r="O161" s="125">
        <v>0</v>
      </c>
      <c r="P161" s="125">
        <v>0</v>
      </c>
      <c r="Q161" s="125">
        <f t="shared" si="54"/>
        <v>0</v>
      </c>
      <c r="R161" s="140"/>
      <c r="S161" s="197"/>
      <c r="T161" s="3"/>
      <c r="U161" s="118"/>
      <c r="V161" s="118"/>
      <c r="W161" s="118"/>
      <c r="X161" s="118"/>
      <c r="Y161" s="118"/>
      <c r="Z161" s="118"/>
      <c r="AA161" s="118"/>
    </row>
    <row r="162" spans="2:27" x14ac:dyDescent="0.25">
      <c r="B162" s="150" t="s">
        <v>922</v>
      </c>
      <c r="C162" s="125">
        <f t="shared" ref="C162:E162" si="66">SUM(C163)</f>
        <v>100000</v>
      </c>
      <c r="D162" s="125">
        <f t="shared" si="66"/>
        <v>100000</v>
      </c>
      <c r="E162" s="125">
        <f t="shared" si="66"/>
        <v>0</v>
      </c>
      <c r="F162" s="125">
        <f>SUM(F163)</f>
        <v>0</v>
      </c>
      <c r="G162" s="125">
        <v>0</v>
      </c>
      <c r="H162" s="125">
        <v>0</v>
      </c>
      <c r="I162" s="125">
        <v>0</v>
      </c>
      <c r="J162" s="125">
        <v>0</v>
      </c>
      <c r="K162" s="125">
        <v>0</v>
      </c>
      <c r="L162" s="125">
        <v>0</v>
      </c>
      <c r="M162" s="125">
        <v>0</v>
      </c>
      <c r="N162" s="125">
        <v>0</v>
      </c>
      <c r="O162" s="125">
        <v>0</v>
      </c>
      <c r="P162" s="125">
        <v>0</v>
      </c>
      <c r="Q162" s="125">
        <f t="shared" si="54"/>
        <v>0</v>
      </c>
      <c r="R162" s="3"/>
      <c r="S162" s="197"/>
      <c r="T162" s="3"/>
      <c r="U162" s="118"/>
      <c r="V162" s="118"/>
      <c r="W162" s="118"/>
      <c r="X162" s="118"/>
      <c r="Y162" s="118"/>
      <c r="Z162" s="118"/>
      <c r="AA162" s="118"/>
    </row>
    <row r="163" spans="2:27" x14ac:dyDescent="0.25">
      <c r="B163" s="151" t="s">
        <v>923</v>
      </c>
      <c r="C163" s="125">
        <v>100000</v>
      </c>
      <c r="D163" s="125">
        <v>100000</v>
      </c>
      <c r="E163" s="125">
        <v>0</v>
      </c>
      <c r="F163" s="125">
        <v>0</v>
      </c>
      <c r="G163" s="125">
        <v>0</v>
      </c>
      <c r="H163" s="125">
        <v>0</v>
      </c>
      <c r="I163" s="125">
        <v>0</v>
      </c>
      <c r="J163" s="125">
        <v>0</v>
      </c>
      <c r="K163" s="125">
        <v>0</v>
      </c>
      <c r="L163" s="125">
        <v>0</v>
      </c>
      <c r="M163" s="125">
        <v>0</v>
      </c>
      <c r="N163" s="125">
        <v>0</v>
      </c>
      <c r="O163" s="125">
        <v>0</v>
      </c>
      <c r="P163" s="125">
        <v>0</v>
      </c>
      <c r="Q163" s="125">
        <f t="shared" si="54"/>
        <v>0</v>
      </c>
      <c r="R163" s="3"/>
      <c r="S163" s="197"/>
      <c r="T163" s="3"/>
      <c r="U163" s="118"/>
      <c r="V163" s="118"/>
      <c r="W163" s="118"/>
      <c r="X163" s="118"/>
      <c r="Y163" s="118"/>
      <c r="Z163" s="118"/>
      <c r="AA163" s="118"/>
    </row>
    <row r="164" spans="2:27" s="67" customFormat="1" x14ac:dyDescent="0.25">
      <c r="B164" s="150" t="s">
        <v>452</v>
      </c>
      <c r="C164" s="134">
        <f t="shared" ref="C164:L164" si="67">SUM(C165)</f>
        <v>100000</v>
      </c>
      <c r="D164" s="134">
        <f t="shared" si="67"/>
        <v>100000</v>
      </c>
      <c r="E164" s="134">
        <f t="shared" si="67"/>
        <v>0</v>
      </c>
      <c r="F164" s="134">
        <f t="shared" si="67"/>
        <v>0</v>
      </c>
      <c r="G164" s="134">
        <f t="shared" si="67"/>
        <v>0</v>
      </c>
      <c r="H164" s="134">
        <f t="shared" si="67"/>
        <v>0</v>
      </c>
      <c r="I164" s="134">
        <f t="shared" si="67"/>
        <v>0</v>
      </c>
      <c r="J164" s="134">
        <f t="shared" si="67"/>
        <v>0</v>
      </c>
      <c r="K164" s="134">
        <f t="shared" si="67"/>
        <v>0</v>
      </c>
      <c r="L164" s="134">
        <f t="shared" si="67"/>
        <v>0</v>
      </c>
      <c r="M164" s="134">
        <v>0</v>
      </c>
      <c r="N164" s="134">
        <v>0</v>
      </c>
      <c r="O164" s="134">
        <v>0</v>
      </c>
      <c r="P164" s="134">
        <v>0</v>
      </c>
      <c r="Q164" s="134">
        <f t="shared" si="54"/>
        <v>0</v>
      </c>
      <c r="R164" s="3"/>
      <c r="S164" s="197"/>
      <c r="T164" s="140"/>
      <c r="U164" s="141"/>
      <c r="V164" s="141"/>
      <c r="W164" s="141"/>
      <c r="X164" s="141"/>
      <c r="Y164" s="141"/>
      <c r="Z164" s="141"/>
      <c r="AA164" s="141"/>
    </row>
    <row r="165" spans="2:27" x14ac:dyDescent="0.25">
      <c r="B165" s="151" t="s">
        <v>453</v>
      </c>
      <c r="C165" s="125">
        <v>100000</v>
      </c>
      <c r="D165" s="125">
        <v>100000</v>
      </c>
      <c r="E165" s="125">
        <v>0</v>
      </c>
      <c r="F165" s="125">
        <v>0</v>
      </c>
      <c r="G165" s="125">
        <v>0</v>
      </c>
      <c r="H165" s="125">
        <v>0</v>
      </c>
      <c r="I165" s="125">
        <v>0</v>
      </c>
      <c r="J165" s="125">
        <v>0</v>
      </c>
      <c r="K165" s="125">
        <v>0</v>
      </c>
      <c r="L165" s="125">
        <v>0</v>
      </c>
      <c r="M165" s="125">
        <v>0</v>
      </c>
      <c r="N165" s="125">
        <v>0</v>
      </c>
      <c r="O165" s="125">
        <v>0</v>
      </c>
      <c r="P165" s="125">
        <v>0</v>
      </c>
      <c r="Q165" s="125">
        <f t="shared" si="54"/>
        <v>0</v>
      </c>
      <c r="R165" s="3"/>
      <c r="S165" s="197"/>
      <c r="T165" s="3"/>
      <c r="U165" s="118"/>
      <c r="V165" s="118"/>
      <c r="W165" s="118"/>
      <c r="X165" s="118"/>
      <c r="Y165" s="118"/>
      <c r="Z165" s="118"/>
      <c r="AA165" s="118"/>
    </row>
    <row r="166" spans="2:27" s="67" customFormat="1" x14ac:dyDescent="0.25">
      <c r="B166" s="150" t="s">
        <v>454</v>
      </c>
      <c r="C166" s="134">
        <f t="shared" ref="C166:P166" si="68">SUM(C167)</f>
        <v>23158139</v>
      </c>
      <c r="D166" s="134">
        <f t="shared" si="68"/>
        <v>30659585.200000003</v>
      </c>
      <c r="E166" s="134">
        <f t="shared" si="68"/>
        <v>0</v>
      </c>
      <c r="F166" s="134">
        <f t="shared" si="68"/>
        <v>1927340</v>
      </c>
      <c r="G166" s="134">
        <f t="shared" si="68"/>
        <v>8005786.1299999999</v>
      </c>
      <c r="H166" s="134">
        <f t="shared" si="68"/>
        <v>0</v>
      </c>
      <c r="I166" s="134">
        <f t="shared" si="68"/>
        <v>0</v>
      </c>
      <c r="J166" s="134">
        <f t="shared" si="68"/>
        <v>0</v>
      </c>
      <c r="K166" s="134">
        <f t="shared" si="68"/>
        <v>3958413.34</v>
      </c>
      <c r="L166" s="134">
        <f t="shared" si="68"/>
        <v>34333.94</v>
      </c>
      <c r="M166" s="134">
        <f t="shared" si="68"/>
        <v>18139</v>
      </c>
      <c r="N166" s="134">
        <f t="shared" si="68"/>
        <v>326086.52</v>
      </c>
      <c r="O166" s="134">
        <f t="shared" si="68"/>
        <v>0</v>
      </c>
      <c r="P166" s="134">
        <f t="shared" si="68"/>
        <v>8709129.1199999992</v>
      </c>
      <c r="Q166" s="134">
        <f t="shared" si="54"/>
        <v>22979228.049999997</v>
      </c>
      <c r="R166" s="3"/>
      <c r="S166" s="197"/>
      <c r="T166" s="140"/>
      <c r="U166" s="141"/>
      <c r="V166" s="141"/>
      <c r="W166" s="141"/>
      <c r="X166" s="141"/>
      <c r="Y166" s="141"/>
      <c r="Z166" s="141"/>
      <c r="AA166" s="141"/>
    </row>
    <row r="167" spans="2:27" x14ac:dyDescent="0.25">
      <c r="B167" s="151" t="s">
        <v>455</v>
      </c>
      <c r="C167" s="125">
        <v>23158139</v>
      </c>
      <c r="D167" s="125">
        <v>30659585.200000003</v>
      </c>
      <c r="E167" s="125">
        <v>0</v>
      </c>
      <c r="F167" s="125">
        <v>1927340</v>
      </c>
      <c r="G167" s="125">
        <v>8005786.1299999999</v>
      </c>
      <c r="H167" s="125">
        <v>0</v>
      </c>
      <c r="I167" s="125">
        <v>0</v>
      </c>
      <c r="J167" s="125">
        <v>0</v>
      </c>
      <c r="K167" s="125">
        <v>3958413.34</v>
      </c>
      <c r="L167" s="125">
        <v>34333.94</v>
      </c>
      <c r="M167" s="125">
        <v>18139</v>
      </c>
      <c r="N167" s="125">
        <v>326086.52</v>
      </c>
      <c r="O167" s="125">
        <v>0</v>
      </c>
      <c r="P167" s="125">
        <v>8709129.1199999992</v>
      </c>
      <c r="Q167" s="125">
        <f t="shared" si="54"/>
        <v>22979228.049999997</v>
      </c>
      <c r="R167" s="3"/>
      <c r="S167" s="197"/>
      <c r="T167" s="3"/>
      <c r="U167" s="118"/>
      <c r="V167" s="118"/>
      <c r="W167" s="118"/>
      <c r="X167" s="118"/>
      <c r="Y167" s="118"/>
      <c r="Z167" s="118"/>
      <c r="AA167" s="118"/>
    </row>
    <row r="168" spans="2:27" s="67" customFormat="1" x14ac:dyDescent="0.25">
      <c r="B168" s="149" t="s">
        <v>973</v>
      </c>
      <c r="C168" s="134">
        <f>C169+C178+C188</f>
        <v>3827807810</v>
      </c>
      <c r="D168" s="134">
        <f>D169+D178+D188</f>
        <v>4576430988.0100002</v>
      </c>
      <c r="E168" s="134">
        <f>E169+E178+E188</f>
        <v>41886309.240000002</v>
      </c>
      <c r="F168" s="134">
        <f t="shared" ref="F168:P168" si="69">F169+F178+F188</f>
        <v>101520346.7</v>
      </c>
      <c r="G168" s="134">
        <f t="shared" si="69"/>
        <v>513573856.93000001</v>
      </c>
      <c r="H168" s="134">
        <f t="shared" si="69"/>
        <v>102129092.15999998</v>
      </c>
      <c r="I168" s="134">
        <f t="shared" si="69"/>
        <v>325505516.48999995</v>
      </c>
      <c r="J168" s="134">
        <f t="shared" si="69"/>
        <v>305949574.96999997</v>
      </c>
      <c r="K168" s="134">
        <f t="shared" si="69"/>
        <v>206781306.21000001</v>
      </c>
      <c r="L168" s="134">
        <f t="shared" si="69"/>
        <v>321891639.02999997</v>
      </c>
      <c r="M168" s="134">
        <f t="shared" si="69"/>
        <v>203680288.47999999</v>
      </c>
      <c r="N168" s="134">
        <f t="shared" si="69"/>
        <v>332612284.10000002</v>
      </c>
      <c r="O168" s="134">
        <f t="shared" si="69"/>
        <v>451808562.07000005</v>
      </c>
      <c r="P168" s="134">
        <f t="shared" si="69"/>
        <v>668522762.70000017</v>
      </c>
      <c r="Q168" s="134">
        <f t="shared" si="54"/>
        <v>3575861539.0800004</v>
      </c>
      <c r="R168" s="3"/>
      <c r="S168" s="197"/>
      <c r="T168" s="140"/>
      <c r="U168" s="141"/>
      <c r="V168" s="141"/>
      <c r="W168" s="141"/>
      <c r="X168" s="141"/>
      <c r="Y168" s="141"/>
      <c r="Z168" s="141"/>
      <c r="AA168" s="141"/>
    </row>
    <row r="169" spans="2:27" s="67" customFormat="1" x14ac:dyDescent="0.25">
      <c r="B169" s="150" t="s">
        <v>456</v>
      </c>
      <c r="C169" s="134">
        <f>SUM(C170:C177)</f>
        <v>1418035707</v>
      </c>
      <c r="D169" s="134">
        <f>SUM(D170:D177)</f>
        <v>1254785659.9100001</v>
      </c>
      <c r="E169" s="134">
        <f>SUM(E170:E177)</f>
        <v>16633084.420000002</v>
      </c>
      <c r="F169" s="134">
        <f t="shared" ref="F169:P169" si="70">SUM(F170:F177)</f>
        <v>24505703.140000001</v>
      </c>
      <c r="G169" s="134">
        <f t="shared" si="70"/>
        <v>137819889.76000002</v>
      </c>
      <c r="H169" s="134">
        <f t="shared" si="70"/>
        <v>30080293.709999997</v>
      </c>
      <c r="I169" s="134">
        <f t="shared" si="70"/>
        <v>86113691.969999999</v>
      </c>
      <c r="J169" s="134">
        <f t="shared" si="70"/>
        <v>76828692.940000013</v>
      </c>
      <c r="K169" s="134">
        <f t="shared" si="70"/>
        <v>51780359.140000001</v>
      </c>
      <c r="L169" s="134">
        <f t="shared" si="70"/>
        <v>65195970.640000001</v>
      </c>
      <c r="M169" s="134">
        <f t="shared" si="70"/>
        <v>21669073.359999996</v>
      </c>
      <c r="N169" s="134">
        <f t="shared" si="70"/>
        <v>144896859.42000002</v>
      </c>
      <c r="O169" s="134">
        <f t="shared" si="70"/>
        <v>88974936.989999995</v>
      </c>
      <c r="P169" s="134">
        <f t="shared" si="70"/>
        <v>154615973.47000003</v>
      </c>
      <c r="Q169" s="134">
        <f t="shared" si="54"/>
        <v>899114528.96000004</v>
      </c>
      <c r="R169" s="140"/>
      <c r="S169" s="197"/>
      <c r="T169" s="140"/>
      <c r="U169" s="141"/>
      <c r="V169" s="141"/>
      <c r="W169" s="141"/>
      <c r="X169" s="141"/>
      <c r="Y169" s="141"/>
      <c r="Z169" s="141"/>
      <c r="AA169" s="141"/>
    </row>
    <row r="170" spans="2:27" x14ac:dyDescent="0.25">
      <c r="B170" s="151" t="s">
        <v>457</v>
      </c>
      <c r="C170" s="125">
        <v>494897892</v>
      </c>
      <c r="D170" s="125">
        <v>512815486.19000006</v>
      </c>
      <c r="E170" s="125">
        <v>6757772.7000000002</v>
      </c>
      <c r="F170" s="125">
        <v>12780041.23</v>
      </c>
      <c r="G170" s="125">
        <v>16683874.85</v>
      </c>
      <c r="H170" s="125">
        <v>19286062.23</v>
      </c>
      <c r="I170" s="125">
        <v>9398030.0699999984</v>
      </c>
      <c r="J170" s="125">
        <v>25202249.140000001</v>
      </c>
      <c r="K170" s="125">
        <v>31936633.710000005</v>
      </c>
      <c r="L170" s="125">
        <v>18310567.620000001</v>
      </c>
      <c r="M170" s="125">
        <v>7992016.9900000002</v>
      </c>
      <c r="N170" s="125">
        <v>83067966.309999987</v>
      </c>
      <c r="O170" s="125">
        <v>26643290.919999998</v>
      </c>
      <c r="P170" s="125">
        <v>76617317.680000007</v>
      </c>
      <c r="Q170" s="125">
        <f t="shared" si="54"/>
        <v>334675823.44999999</v>
      </c>
      <c r="R170" s="3"/>
      <c r="S170" s="197"/>
      <c r="T170" s="3"/>
      <c r="U170" s="118"/>
      <c r="V170" s="118"/>
      <c r="W170" s="118"/>
      <c r="X170" s="118"/>
      <c r="Y170" s="118"/>
      <c r="Z170" s="118"/>
      <c r="AA170" s="118"/>
    </row>
    <row r="171" spans="2:27" x14ac:dyDescent="0.25">
      <c r="B171" s="151" t="s">
        <v>458</v>
      </c>
      <c r="C171" s="125">
        <v>238823356</v>
      </c>
      <c r="D171" s="125">
        <v>167011080.87</v>
      </c>
      <c r="E171" s="125">
        <v>3243731.8100000005</v>
      </c>
      <c r="F171" s="125">
        <v>7946288.5499999998</v>
      </c>
      <c r="G171" s="125">
        <v>13846772.339999998</v>
      </c>
      <c r="H171" s="125">
        <v>5912136.2300000004</v>
      </c>
      <c r="I171" s="125">
        <v>6934028.1500000004</v>
      </c>
      <c r="J171" s="125">
        <v>17710382.100000001</v>
      </c>
      <c r="K171" s="125">
        <v>6835801.5700000003</v>
      </c>
      <c r="L171" s="125">
        <v>7280876.8300000001</v>
      </c>
      <c r="M171" s="125">
        <v>5361986.46</v>
      </c>
      <c r="N171" s="125">
        <v>7792861.8799999999</v>
      </c>
      <c r="O171" s="125">
        <v>10563277.949999999</v>
      </c>
      <c r="P171" s="125">
        <v>18988916.879999999</v>
      </c>
      <c r="Q171" s="125">
        <f t="shared" si="54"/>
        <v>112417060.74999999</v>
      </c>
      <c r="R171" s="140"/>
      <c r="S171" s="197"/>
      <c r="T171" s="3"/>
      <c r="U171" s="118"/>
      <c r="V171" s="118"/>
      <c r="W171" s="118"/>
      <c r="X171" s="118"/>
      <c r="Y171" s="118"/>
      <c r="Z171" s="118"/>
      <c r="AA171" s="118"/>
    </row>
    <row r="172" spans="2:27" x14ac:dyDescent="0.25">
      <c r="B172" s="151" t="s">
        <v>459</v>
      </c>
      <c r="C172" s="125">
        <v>31813772</v>
      </c>
      <c r="D172" s="125">
        <v>15720452.57</v>
      </c>
      <c r="E172" s="125">
        <v>48939.33</v>
      </c>
      <c r="F172" s="125">
        <v>78493.33</v>
      </c>
      <c r="G172" s="125">
        <v>48993.330000000009</v>
      </c>
      <c r="H172" s="125">
        <v>36493.33</v>
      </c>
      <c r="I172" s="125">
        <v>119793.33</v>
      </c>
      <c r="J172" s="125">
        <v>1286356.33</v>
      </c>
      <c r="K172" s="125">
        <v>48993.33</v>
      </c>
      <c r="L172" s="125">
        <v>141280.15000000002</v>
      </c>
      <c r="M172" s="125">
        <v>85221.94</v>
      </c>
      <c r="N172" s="125">
        <v>1152339.7</v>
      </c>
      <c r="O172" s="125">
        <v>37500</v>
      </c>
      <c r="P172" s="125">
        <v>1330150</v>
      </c>
      <c r="Q172" s="125">
        <f t="shared" si="54"/>
        <v>4414554.0999999996</v>
      </c>
      <c r="R172" s="3"/>
      <c r="S172" s="197"/>
      <c r="T172" s="3"/>
      <c r="U172" s="118"/>
      <c r="V172" s="118"/>
      <c r="W172" s="118"/>
      <c r="X172" s="118"/>
      <c r="Y172" s="118"/>
      <c r="Z172" s="118"/>
      <c r="AA172" s="118"/>
    </row>
    <row r="173" spans="2:27" x14ac:dyDescent="0.25">
      <c r="B173" s="151" t="s">
        <v>460</v>
      </c>
      <c r="C173" s="125">
        <v>147372924</v>
      </c>
      <c r="D173" s="125">
        <v>133491919.00000001</v>
      </c>
      <c r="E173" s="125">
        <v>6386320.5800000001</v>
      </c>
      <c r="F173" s="125">
        <v>1215530.67</v>
      </c>
      <c r="G173" s="125">
        <v>35471034.490000002</v>
      </c>
      <c r="H173" s="125">
        <v>3412755.59</v>
      </c>
      <c r="I173" s="125">
        <v>30794386.98</v>
      </c>
      <c r="J173" s="125">
        <v>9260142.790000001</v>
      </c>
      <c r="K173" s="125">
        <v>4148476.29</v>
      </c>
      <c r="L173" s="125">
        <v>17819492.710000001</v>
      </c>
      <c r="M173" s="125">
        <v>1281295.04</v>
      </c>
      <c r="N173" s="125">
        <v>11729880.710000001</v>
      </c>
      <c r="O173" s="125">
        <v>25333792.899999999</v>
      </c>
      <c r="P173" s="125">
        <v>2201728.4499999997</v>
      </c>
      <c r="Q173" s="125">
        <f t="shared" si="54"/>
        <v>149054837.20000002</v>
      </c>
      <c r="R173" s="140"/>
      <c r="S173" s="197"/>
      <c r="T173" s="3"/>
      <c r="U173" s="118"/>
      <c r="V173" s="118"/>
      <c r="W173" s="118"/>
      <c r="X173" s="118"/>
      <c r="Y173" s="118"/>
      <c r="Z173" s="118"/>
      <c r="AA173" s="118"/>
    </row>
    <row r="174" spans="2:27" x14ac:dyDescent="0.25">
      <c r="B174" s="151" t="s">
        <v>461</v>
      </c>
      <c r="C174" s="125">
        <v>75000</v>
      </c>
      <c r="D174" s="125">
        <v>175000</v>
      </c>
      <c r="E174" s="125">
        <v>4166.67</v>
      </c>
      <c r="F174" s="125">
        <v>4166.67</v>
      </c>
      <c r="G174" s="125">
        <v>4166.67</v>
      </c>
      <c r="H174" s="125">
        <v>0</v>
      </c>
      <c r="I174" s="125">
        <v>4166.67</v>
      </c>
      <c r="J174" s="125">
        <v>4166.67</v>
      </c>
      <c r="K174" s="125">
        <v>4166.67</v>
      </c>
      <c r="L174" s="125">
        <v>4166.67</v>
      </c>
      <c r="M174" s="125">
        <v>4166.67</v>
      </c>
      <c r="N174" s="125">
        <v>4166.67</v>
      </c>
      <c r="O174" s="125">
        <v>12499.97</v>
      </c>
      <c r="P174" s="125">
        <v>0</v>
      </c>
      <c r="Q174" s="125">
        <f t="shared" si="54"/>
        <v>49999.999999999993</v>
      </c>
      <c r="R174" s="140"/>
      <c r="S174" s="197"/>
      <c r="T174" s="3"/>
      <c r="U174" s="118"/>
      <c r="V174" s="118"/>
      <c r="W174" s="118"/>
      <c r="X174" s="118"/>
      <c r="Y174" s="118"/>
      <c r="Z174" s="118"/>
      <c r="AA174" s="118"/>
    </row>
    <row r="175" spans="2:27" x14ac:dyDescent="0.25">
      <c r="B175" s="151" t="s">
        <v>462</v>
      </c>
      <c r="C175" s="125">
        <v>449678557</v>
      </c>
      <c r="D175" s="125">
        <v>358314024.85000002</v>
      </c>
      <c r="E175" s="125">
        <v>83045</v>
      </c>
      <c r="F175" s="125">
        <v>1122593</v>
      </c>
      <c r="G175" s="125">
        <v>67877310.120000005</v>
      </c>
      <c r="H175" s="125">
        <v>428219.63</v>
      </c>
      <c r="I175" s="125">
        <v>37890799.770000003</v>
      </c>
      <c r="J175" s="125">
        <v>22534818.460000001</v>
      </c>
      <c r="K175" s="125">
        <v>4621315.47</v>
      </c>
      <c r="L175" s="125">
        <v>18365157</v>
      </c>
      <c r="M175" s="125">
        <v>6021854.6200000001</v>
      </c>
      <c r="N175" s="125">
        <v>33534557.699999999</v>
      </c>
      <c r="O175" s="125">
        <v>21041615.719999999</v>
      </c>
      <c r="P175" s="125">
        <v>49764526.440000005</v>
      </c>
      <c r="Q175" s="125">
        <f t="shared" si="54"/>
        <v>263285812.93000001</v>
      </c>
      <c r="R175" s="3"/>
      <c r="S175" s="197"/>
      <c r="T175" s="3"/>
      <c r="U175" s="118"/>
      <c r="V175" s="118"/>
      <c r="W175" s="118"/>
      <c r="X175" s="118"/>
      <c r="Y175" s="118"/>
      <c r="Z175" s="118"/>
      <c r="AA175" s="118"/>
    </row>
    <row r="176" spans="2:27" x14ac:dyDescent="0.25">
      <c r="B176" s="151" t="s">
        <v>463</v>
      </c>
      <c r="C176" s="125">
        <v>48269715</v>
      </c>
      <c r="D176" s="125">
        <v>60172705.43</v>
      </c>
      <c r="E176" s="125">
        <v>98650</v>
      </c>
      <c r="F176" s="125">
        <v>1348131.36</v>
      </c>
      <c r="G176" s="125">
        <v>3877279.63</v>
      </c>
      <c r="H176" s="125">
        <v>1004626.7</v>
      </c>
      <c r="I176" s="125">
        <v>962028.67</v>
      </c>
      <c r="J176" s="125">
        <v>820119.12</v>
      </c>
      <c r="K176" s="125">
        <v>4174513.7700000005</v>
      </c>
      <c r="L176" s="125">
        <v>3263971.33</v>
      </c>
      <c r="M176" s="125">
        <v>912073.31</v>
      </c>
      <c r="N176" s="125">
        <v>7604628.1200000001</v>
      </c>
      <c r="O176" s="125">
        <v>5282204.9000000004</v>
      </c>
      <c r="P176" s="125">
        <v>5711334.0199999996</v>
      </c>
      <c r="Q176" s="125">
        <f t="shared" si="54"/>
        <v>35059560.93</v>
      </c>
      <c r="R176" s="3"/>
      <c r="S176" s="197"/>
      <c r="T176" s="3"/>
      <c r="U176" s="118"/>
      <c r="V176" s="118"/>
      <c r="W176" s="118"/>
      <c r="X176" s="118"/>
      <c r="Y176" s="118"/>
      <c r="Z176" s="118"/>
      <c r="AA176" s="118"/>
    </row>
    <row r="177" spans="2:27" x14ac:dyDescent="0.25">
      <c r="B177" s="151" t="s">
        <v>464</v>
      </c>
      <c r="C177" s="125">
        <v>7104491</v>
      </c>
      <c r="D177" s="125">
        <v>7084991</v>
      </c>
      <c r="E177" s="125">
        <v>10458.33</v>
      </c>
      <c r="F177" s="125">
        <v>10458.33</v>
      </c>
      <c r="G177" s="125">
        <v>10458.33</v>
      </c>
      <c r="H177" s="125">
        <v>0</v>
      </c>
      <c r="I177" s="125">
        <v>10458.33</v>
      </c>
      <c r="J177" s="125">
        <v>10458.33</v>
      </c>
      <c r="K177" s="125">
        <v>10458.33</v>
      </c>
      <c r="L177" s="125">
        <v>10458.33</v>
      </c>
      <c r="M177" s="125">
        <v>10458.33</v>
      </c>
      <c r="N177" s="125">
        <v>10458.33</v>
      </c>
      <c r="O177" s="125">
        <v>60754.63</v>
      </c>
      <c r="P177" s="125">
        <v>2000</v>
      </c>
      <c r="Q177" s="125">
        <f t="shared" si="54"/>
        <v>156879.59999999998</v>
      </c>
      <c r="R177" s="3"/>
      <c r="S177" s="197"/>
      <c r="T177" s="3"/>
      <c r="U177" s="118"/>
      <c r="V177" s="118"/>
      <c r="W177" s="118"/>
      <c r="X177" s="118"/>
      <c r="Y177" s="118"/>
      <c r="Z177" s="118"/>
      <c r="AA177" s="118"/>
    </row>
    <row r="178" spans="2:27" s="67" customFormat="1" x14ac:dyDescent="0.25">
      <c r="B178" s="150" t="s">
        <v>465</v>
      </c>
      <c r="C178" s="134">
        <f>SUM(C179:C187)</f>
        <v>2407276384</v>
      </c>
      <c r="D178" s="134">
        <f>SUM(D179:D187)</f>
        <v>3248552808.8899999</v>
      </c>
      <c r="E178" s="134">
        <f>SUM(E179:E187)</f>
        <v>25194891.490000002</v>
      </c>
      <c r="F178" s="134">
        <f t="shared" ref="F178:P178" si="71">SUM(F179:F187)</f>
        <v>76956310.230000004</v>
      </c>
      <c r="G178" s="134">
        <f t="shared" si="71"/>
        <v>375695633.84000003</v>
      </c>
      <c r="H178" s="134">
        <f t="shared" si="71"/>
        <v>71990465.11999999</v>
      </c>
      <c r="I178" s="134">
        <f t="shared" si="71"/>
        <v>239333491.18999997</v>
      </c>
      <c r="J178" s="134">
        <f t="shared" si="71"/>
        <v>229062548.69999996</v>
      </c>
      <c r="K178" s="134">
        <f t="shared" si="71"/>
        <v>153932533.73000002</v>
      </c>
      <c r="L178" s="134">
        <f t="shared" si="71"/>
        <v>235445796.92000002</v>
      </c>
      <c r="M178" s="134">
        <f t="shared" si="71"/>
        <v>181002396.5</v>
      </c>
      <c r="N178" s="134">
        <f t="shared" si="71"/>
        <v>165362400.30000001</v>
      </c>
      <c r="O178" s="134">
        <f t="shared" si="71"/>
        <v>339842013.09000003</v>
      </c>
      <c r="P178" s="134">
        <f t="shared" si="71"/>
        <v>511126675.88000005</v>
      </c>
      <c r="Q178" s="134">
        <f t="shared" si="54"/>
        <v>2604945156.9899998</v>
      </c>
      <c r="R178" s="3"/>
      <c r="S178" s="197"/>
      <c r="T178" s="140"/>
      <c r="U178" s="141"/>
      <c r="V178" s="141"/>
      <c r="W178" s="141"/>
      <c r="X178" s="141"/>
      <c r="Y178" s="141"/>
      <c r="Z178" s="141"/>
      <c r="AA178" s="141"/>
    </row>
    <row r="179" spans="2:27" x14ac:dyDescent="0.25">
      <c r="B179" s="151" t="s">
        <v>466</v>
      </c>
      <c r="C179" s="125">
        <v>48694353</v>
      </c>
      <c r="D179" s="125">
        <v>43435874.370000005</v>
      </c>
      <c r="E179" s="125">
        <v>561166.66</v>
      </c>
      <c r="F179" s="125">
        <v>3796100.05</v>
      </c>
      <c r="G179" s="125">
        <v>1181607.79</v>
      </c>
      <c r="H179" s="125">
        <v>2004227.53</v>
      </c>
      <c r="I179" s="125">
        <v>1886336.51</v>
      </c>
      <c r="J179" s="125">
        <v>369485.4</v>
      </c>
      <c r="K179" s="125">
        <v>1219569.26</v>
      </c>
      <c r="L179" s="125">
        <v>1818463.65</v>
      </c>
      <c r="M179" s="125">
        <v>448229.02</v>
      </c>
      <c r="N179" s="125">
        <v>4217758.33</v>
      </c>
      <c r="O179" s="125">
        <v>2970083.27</v>
      </c>
      <c r="P179" s="125">
        <v>2305477.91</v>
      </c>
      <c r="Q179" s="125">
        <f t="shared" si="54"/>
        <v>22778505.379999999</v>
      </c>
      <c r="R179" s="3"/>
      <c r="S179" s="197"/>
      <c r="T179" s="3"/>
      <c r="U179" s="118"/>
      <c r="V179" s="118"/>
      <c r="W179" s="118"/>
      <c r="X179" s="118"/>
      <c r="Y179" s="118"/>
      <c r="Z179" s="118"/>
      <c r="AA179" s="118"/>
    </row>
    <row r="180" spans="2:27" x14ac:dyDescent="0.25">
      <c r="B180" s="151" t="s">
        <v>467</v>
      </c>
      <c r="C180" s="125">
        <v>230698526</v>
      </c>
      <c r="D180" s="125">
        <v>277181573.42000002</v>
      </c>
      <c r="E180" s="125">
        <v>160025</v>
      </c>
      <c r="F180" s="125">
        <v>11469039.970000001</v>
      </c>
      <c r="G180" s="125">
        <v>7540813.0899999999</v>
      </c>
      <c r="H180" s="125">
        <v>4187327.79</v>
      </c>
      <c r="I180" s="125">
        <v>5349807.9400000004</v>
      </c>
      <c r="J180" s="125">
        <v>10638497.23</v>
      </c>
      <c r="K180" s="125">
        <v>6321904.1799999997</v>
      </c>
      <c r="L180" s="125">
        <v>8775996.2899999991</v>
      </c>
      <c r="M180" s="125">
        <v>5315796.05</v>
      </c>
      <c r="N180" s="125">
        <v>43506636.770000003</v>
      </c>
      <c r="O180" s="125">
        <v>25931516.419999998</v>
      </c>
      <c r="P180" s="125">
        <v>45497912.440000005</v>
      </c>
      <c r="Q180" s="125">
        <f t="shared" si="54"/>
        <v>174695273.16999999</v>
      </c>
      <c r="R180" s="3"/>
      <c r="S180" s="197"/>
      <c r="T180" s="3"/>
      <c r="U180" s="118"/>
      <c r="V180" s="118"/>
      <c r="W180" s="118"/>
      <c r="X180" s="118"/>
      <c r="Y180" s="118"/>
      <c r="Z180" s="118"/>
      <c r="AA180" s="118"/>
    </row>
    <row r="181" spans="2:27" x14ac:dyDescent="0.25">
      <c r="B181" s="151" t="s">
        <v>468</v>
      </c>
      <c r="C181" s="125">
        <v>6460000</v>
      </c>
      <c r="D181" s="125">
        <v>10124807</v>
      </c>
      <c r="E181" s="125">
        <v>375000</v>
      </c>
      <c r="F181" s="125">
        <v>375000</v>
      </c>
      <c r="G181" s="125"/>
      <c r="H181" s="125"/>
      <c r="I181" s="125">
        <v>33425</v>
      </c>
      <c r="J181" s="125"/>
      <c r="K181" s="125"/>
      <c r="L181" s="125"/>
      <c r="M181" s="125">
        <v>0</v>
      </c>
      <c r="N181" s="125">
        <v>100000</v>
      </c>
      <c r="O181" s="125">
        <v>83287.5</v>
      </c>
      <c r="P181" s="125">
        <v>296100.13</v>
      </c>
      <c r="Q181" s="125">
        <f t="shared" si="54"/>
        <v>1262812.6299999999</v>
      </c>
      <c r="R181" s="3"/>
      <c r="S181" s="197"/>
      <c r="T181" s="3"/>
      <c r="U181" s="118"/>
      <c r="V181" s="118"/>
      <c r="W181" s="118"/>
      <c r="X181" s="118"/>
      <c r="Y181" s="118"/>
      <c r="Z181" s="118"/>
      <c r="AA181" s="118"/>
    </row>
    <row r="182" spans="2:27" x14ac:dyDescent="0.25">
      <c r="B182" s="151" t="s">
        <v>469</v>
      </c>
      <c r="C182" s="125">
        <v>11101329</v>
      </c>
      <c r="D182" s="125">
        <v>148686241.94999996</v>
      </c>
      <c r="E182" s="125">
        <v>5033.33</v>
      </c>
      <c r="F182" s="125">
        <v>5033.33</v>
      </c>
      <c r="G182" s="125">
        <v>46333.33</v>
      </c>
      <c r="H182" s="125">
        <v>760396.4</v>
      </c>
      <c r="I182" s="125">
        <v>517605.2</v>
      </c>
      <c r="J182" s="125">
        <v>361741.27</v>
      </c>
      <c r="K182" s="125">
        <v>328759.69</v>
      </c>
      <c r="L182" s="125">
        <v>423345.32</v>
      </c>
      <c r="M182" s="125">
        <v>482588.99999999994</v>
      </c>
      <c r="N182" s="125">
        <v>752086.3</v>
      </c>
      <c r="O182" s="125">
        <v>3218700.62</v>
      </c>
      <c r="P182" s="125">
        <v>2804858.02</v>
      </c>
      <c r="Q182" s="125">
        <f t="shared" si="54"/>
        <v>9706481.8100000005</v>
      </c>
      <c r="R182" s="3"/>
      <c r="S182" s="197"/>
      <c r="T182" s="3"/>
      <c r="U182" s="118"/>
      <c r="V182" s="118"/>
      <c r="W182" s="118"/>
      <c r="X182" s="118"/>
      <c r="Y182" s="118"/>
      <c r="Z182" s="118"/>
      <c r="AA182" s="118"/>
    </row>
    <row r="183" spans="2:27" x14ac:dyDescent="0.25">
      <c r="B183" s="151" t="s">
        <v>470</v>
      </c>
      <c r="C183" s="125">
        <v>34625600</v>
      </c>
      <c r="D183" s="125">
        <v>65672887.350000009</v>
      </c>
      <c r="E183" s="125">
        <v>303349.58</v>
      </c>
      <c r="F183" s="125">
        <v>53349.58</v>
      </c>
      <c r="G183" s="125">
        <v>3358237.59</v>
      </c>
      <c r="H183" s="125">
        <v>2960788.23</v>
      </c>
      <c r="I183" s="125">
        <v>174524.95999999996</v>
      </c>
      <c r="J183" s="125">
        <v>116479.58</v>
      </c>
      <c r="K183" s="125">
        <v>229992.58</v>
      </c>
      <c r="L183" s="125">
        <v>4360649.05</v>
      </c>
      <c r="M183" s="125">
        <v>126971.58</v>
      </c>
      <c r="N183" s="125">
        <v>113096.25</v>
      </c>
      <c r="O183" s="125">
        <v>951000.99</v>
      </c>
      <c r="P183" s="125">
        <v>37044832.109999999</v>
      </c>
      <c r="Q183" s="125">
        <f t="shared" si="54"/>
        <v>49793272.079999998</v>
      </c>
      <c r="R183" s="140"/>
      <c r="S183" s="197"/>
      <c r="T183" s="3"/>
      <c r="U183" s="118"/>
      <c r="V183" s="118"/>
      <c r="W183" s="118"/>
      <c r="X183" s="118"/>
      <c r="Y183" s="118"/>
      <c r="Z183" s="118"/>
      <c r="AA183" s="118"/>
    </row>
    <row r="184" spans="2:27" x14ac:dyDescent="0.25">
      <c r="B184" s="151" t="s">
        <v>471</v>
      </c>
      <c r="C184" s="125">
        <v>1294573814</v>
      </c>
      <c r="D184" s="125">
        <v>1968248701.2799997</v>
      </c>
      <c r="E184" s="125">
        <v>17632902.02</v>
      </c>
      <c r="F184" s="125">
        <v>46937900.509999998</v>
      </c>
      <c r="G184" s="125">
        <v>183143735.22999999</v>
      </c>
      <c r="H184" s="125">
        <v>39980679.559999995</v>
      </c>
      <c r="I184" s="125">
        <v>165617842.05999997</v>
      </c>
      <c r="J184" s="125">
        <v>177124179.91999999</v>
      </c>
      <c r="K184" s="125">
        <v>115940210.11</v>
      </c>
      <c r="L184" s="125">
        <v>139295458.27000001</v>
      </c>
      <c r="M184" s="125">
        <v>159112561.94</v>
      </c>
      <c r="N184" s="125">
        <v>101356184.62</v>
      </c>
      <c r="O184" s="125">
        <v>213684599.66000003</v>
      </c>
      <c r="P184" s="125">
        <v>300089135.52000004</v>
      </c>
      <c r="Q184" s="125">
        <f t="shared" si="54"/>
        <v>1659915389.4200001</v>
      </c>
      <c r="R184" s="3"/>
      <c r="S184" s="197"/>
      <c r="T184" s="3"/>
      <c r="U184" s="118"/>
      <c r="V184" s="118"/>
      <c r="W184" s="118"/>
      <c r="X184" s="118"/>
      <c r="Y184" s="118"/>
      <c r="Z184" s="118"/>
      <c r="AA184" s="118"/>
    </row>
    <row r="185" spans="2:27" x14ac:dyDescent="0.25">
      <c r="B185" s="151" t="s">
        <v>472</v>
      </c>
      <c r="C185" s="125">
        <v>181456948</v>
      </c>
      <c r="D185" s="125">
        <v>60699325.519999988</v>
      </c>
      <c r="E185" s="125">
        <v>1229425.3500000001</v>
      </c>
      <c r="F185" s="125">
        <v>3156694.35</v>
      </c>
      <c r="G185" s="125">
        <v>3872284.05</v>
      </c>
      <c r="H185" s="125">
        <v>8551069.2300000004</v>
      </c>
      <c r="I185" s="125">
        <v>2464575.7999999998</v>
      </c>
      <c r="J185" s="125">
        <v>2348498.9400000004</v>
      </c>
      <c r="K185" s="125">
        <v>1802505.28</v>
      </c>
      <c r="L185" s="125">
        <v>2927917.3</v>
      </c>
      <c r="M185" s="125">
        <v>3907443.1599999997</v>
      </c>
      <c r="N185" s="125">
        <v>2610502.64</v>
      </c>
      <c r="O185" s="125">
        <v>9303943.6099999994</v>
      </c>
      <c r="P185" s="125">
        <v>8434651.7899999991</v>
      </c>
      <c r="Q185" s="125">
        <f t="shared" si="54"/>
        <v>50609511.500000007</v>
      </c>
      <c r="R185" s="3"/>
      <c r="S185" s="197"/>
      <c r="T185" s="3"/>
      <c r="U185" s="118"/>
      <c r="V185" s="118"/>
      <c r="W185" s="118"/>
      <c r="X185" s="118"/>
      <c r="Y185" s="118"/>
      <c r="Z185" s="118"/>
      <c r="AA185" s="118"/>
    </row>
    <row r="186" spans="2:27" x14ac:dyDescent="0.25">
      <c r="B186" s="151" t="s">
        <v>473</v>
      </c>
      <c r="C186" s="125">
        <v>584690214</v>
      </c>
      <c r="D186" s="125">
        <v>662157443.80000019</v>
      </c>
      <c r="E186" s="125">
        <v>3986322.88</v>
      </c>
      <c r="F186" s="125">
        <v>6634627.7699999996</v>
      </c>
      <c r="G186" s="125">
        <v>175985956.09</v>
      </c>
      <c r="H186" s="125">
        <v>13540096.379999999</v>
      </c>
      <c r="I186" s="125">
        <v>62720465.049999997</v>
      </c>
      <c r="J186" s="125">
        <v>37358217.689999998</v>
      </c>
      <c r="K186" s="125">
        <v>27829759.300000001</v>
      </c>
      <c r="L186" s="125">
        <v>77534133.239999995</v>
      </c>
      <c r="M186" s="125">
        <v>11590867.549999999</v>
      </c>
      <c r="N186" s="125">
        <v>12678107.390000001</v>
      </c>
      <c r="O186" s="125">
        <v>83689781.019999996</v>
      </c>
      <c r="P186" s="125">
        <v>114567469.56</v>
      </c>
      <c r="Q186" s="125">
        <f t="shared" si="54"/>
        <v>628115803.92000008</v>
      </c>
      <c r="R186" s="3"/>
      <c r="S186" s="197"/>
      <c r="T186" s="3"/>
      <c r="U186" s="118"/>
      <c r="V186" s="118"/>
      <c r="W186" s="118"/>
      <c r="X186" s="118"/>
      <c r="Y186" s="118"/>
      <c r="Z186" s="118"/>
      <c r="AA186" s="118"/>
    </row>
    <row r="187" spans="2:27" x14ac:dyDescent="0.25">
      <c r="B187" s="151" t="s">
        <v>474</v>
      </c>
      <c r="C187" s="125">
        <v>14975600</v>
      </c>
      <c r="D187" s="125">
        <v>12345954.199999999</v>
      </c>
      <c r="E187" s="125">
        <v>941666.67</v>
      </c>
      <c r="F187" s="125">
        <v>4528564.67</v>
      </c>
      <c r="G187" s="125">
        <v>566666.67000000004</v>
      </c>
      <c r="H187" s="125">
        <v>5880</v>
      </c>
      <c r="I187" s="125">
        <v>568908.67000000004</v>
      </c>
      <c r="J187" s="125">
        <v>745448.67</v>
      </c>
      <c r="K187" s="125">
        <v>259833.33</v>
      </c>
      <c r="L187" s="125">
        <v>309833.8</v>
      </c>
      <c r="M187" s="125">
        <v>17938.2</v>
      </c>
      <c r="N187" s="125">
        <v>28028</v>
      </c>
      <c r="O187" s="125">
        <v>9100</v>
      </c>
      <c r="P187" s="125">
        <v>86238.399999999994</v>
      </c>
      <c r="Q187" s="125">
        <f t="shared" si="54"/>
        <v>8068107.0800000001</v>
      </c>
      <c r="R187" s="3"/>
      <c r="S187" s="197"/>
      <c r="T187" s="3"/>
      <c r="U187" s="118"/>
      <c r="V187" s="118"/>
      <c r="W187" s="118"/>
      <c r="X187" s="118"/>
      <c r="Y187" s="118"/>
      <c r="Z187" s="118"/>
      <c r="AA187" s="118"/>
    </row>
    <row r="188" spans="2:27" s="67" customFormat="1" x14ac:dyDescent="0.25">
      <c r="B188" s="150" t="s">
        <v>475</v>
      </c>
      <c r="C188" s="134">
        <f>SUM(C189)</f>
        <v>2495719</v>
      </c>
      <c r="D188" s="134">
        <f>SUM(D189)</f>
        <v>73092519.209999993</v>
      </c>
      <c r="E188" s="134">
        <f>SUM(E189)</f>
        <v>58333.33</v>
      </c>
      <c r="F188" s="134">
        <f t="shared" ref="F188:P188" si="72">SUM(F189)</f>
        <v>58333.33</v>
      </c>
      <c r="G188" s="134">
        <f t="shared" si="72"/>
        <v>58333.33</v>
      </c>
      <c r="H188" s="134">
        <f t="shared" si="72"/>
        <v>58333.33</v>
      </c>
      <c r="I188" s="134">
        <f t="shared" si="72"/>
        <v>58333.33</v>
      </c>
      <c r="J188" s="134">
        <f t="shared" si="72"/>
        <v>58333.33</v>
      </c>
      <c r="K188" s="134">
        <f t="shared" si="72"/>
        <v>1068413.3400000001</v>
      </c>
      <c r="L188" s="134">
        <f t="shared" si="72"/>
        <v>21249871.469999999</v>
      </c>
      <c r="M188" s="134">
        <f t="shared" si="72"/>
        <v>1008818.62</v>
      </c>
      <c r="N188" s="134">
        <f t="shared" si="72"/>
        <v>22353024.379999999</v>
      </c>
      <c r="O188" s="134">
        <f t="shared" si="72"/>
        <v>22991611.989999998</v>
      </c>
      <c r="P188" s="134">
        <f t="shared" si="72"/>
        <v>2780113.35</v>
      </c>
      <c r="Q188" s="134">
        <f t="shared" si="54"/>
        <v>71801853.129999995</v>
      </c>
      <c r="R188" s="3"/>
      <c r="S188" s="197"/>
      <c r="T188" s="140"/>
      <c r="U188" s="141"/>
      <c r="V188" s="141"/>
      <c r="W188" s="141"/>
      <c r="X188" s="141"/>
      <c r="Y188" s="141"/>
      <c r="Z188" s="141"/>
      <c r="AA188" s="141"/>
    </row>
    <row r="189" spans="2:27" x14ac:dyDescent="0.25">
      <c r="B189" s="151" t="s">
        <v>476</v>
      </c>
      <c r="C189" s="125">
        <v>2495719</v>
      </c>
      <c r="D189" s="125">
        <v>73092519.209999993</v>
      </c>
      <c r="E189" s="125">
        <v>58333.33</v>
      </c>
      <c r="F189" s="125">
        <v>58333.33</v>
      </c>
      <c r="G189" s="125">
        <v>58333.33</v>
      </c>
      <c r="H189" s="125">
        <v>58333.33</v>
      </c>
      <c r="I189" s="125">
        <v>58333.33</v>
      </c>
      <c r="J189" s="125">
        <v>58333.33</v>
      </c>
      <c r="K189" s="125">
        <v>1068413.3400000001</v>
      </c>
      <c r="L189" s="125">
        <v>21249871.469999999</v>
      </c>
      <c r="M189" s="125">
        <v>1008818.62</v>
      </c>
      <c r="N189" s="125">
        <v>22353024.379999999</v>
      </c>
      <c r="O189" s="125">
        <v>22991611.989999998</v>
      </c>
      <c r="P189" s="125">
        <v>2780113.35</v>
      </c>
      <c r="Q189" s="125">
        <f t="shared" si="54"/>
        <v>71801853.129999995</v>
      </c>
      <c r="R189" s="3"/>
      <c r="S189" s="197"/>
      <c r="T189" s="3"/>
      <c r="U189" s="118"/>
      <c r="V189" s="118"/>
      <c r="W189" s="118"/>
      <c r="X189" s="118"/>
      <c r="Y189" s="118"/>
      <c r="Z189" s="118"/>
      <c r="AA189" s="118"/>
    </row>
    <row r="190" spans="2:27" s="67" customFormat="1" x14ac:dyDescent="0.25">
      <c r="B190" s="149" t="s">
        <v>153</v>
      </c>
      <c r="C190" s="134">
        <f>C191+C194+C197+C199+C201+C205+C210+C217+C221</f>
        <v>16955750469</v>
      </c>
      <c r="D190" s="134">
        <f>D191+D194+D197+D199+D201+D205+D210+D217+D221</f>
        <v>17047047091.74</v>
      </c>
      <c r="E190" s="134">
        <f>E191+E194+E197+E199+E201+E205+E210+E217+E221</f>
        <v>261156324.02000001</v>
      </c>
      <c r="F190" s="134">
        <f t="shared" ref="F190:P190" si="73">F191+F194+F197+F199+F201+F205+F210+F217+F221</f>
        <v>657006966.28000009</v>
      </c>
      <c r="G190" s="134">
        <f t="shared" si="73"/>
        <v>1142563223.5799999</v>
      </c>
      <c r="H190" s="134">
        <f t="shared" si="73"/>
        <v>696291521.96000004</v>
      </c>
      <c r="I190" s="134">
        <f t="shared" si="73"/>
        <v>816554632.39999986</v>
      </c>
      <c r="J190" s="134">
        <f t="shared" si="73"/>
        <v>675959676.9000001</v>
      </c>
      <c r="K190" s="134">
        <f t="shared" si="73"/>
        <v>636408347.99000001</v>
      </c>
      <c r="L190" s="134">
        <f t="shared" si="73"/>
        <v>776159518.30999994</v>
      </c>
      <c r="M190" s="134">
        <f t="shared" si="73"/>
        <v>827646452.74000001</v>
      </c>
      <c r="N190" s="134">
        <f t="shared" si="73"/>
        <v>997886342.29000008</v>
      </c>
      <c r="O190" s="134">
        <f t="shared" si="73"/>
        <v>1854950632.9999998</v>
      </c>
      <c r="P190" s="134">
        <f t="shared" si="73"/>
        <v>4277150131.98</v>
      </c>
      <c r="Q190" s="134">
        <f t="shared" si="54"/>
        <v>13619733771.450001</v>
      </c>
      <c r="R190" s="3"/>
      <c r="S190" s="197"/>
      <c r="T190" s="140"/>
      <c r="U190" s="141"/>
      <c r="V190" s="141"/>
      <c r="W190" s="141"/>
      <c r="X190" s="141"/>
      <c r="Y190" s="141"/>
      <c r="Z190" s="141"/>
      <c r="AA190" s="141"/>
    </row>
    <row r="191" spans="2:27" s="67" customFormat="1" x14ac:dyDescent="0.25">
      <c r="B191" s="150" t="s">
        <v>477</v>
      </c>
      <c r="C191" s="134">
        <f>SUM(C192)</f>
        <v>24653042</v>
      </c>
      <c r="D191" s="134">
        <f>SUM(D192:D193)</f>
        <v>118428181.04000001</v>
      </c>
      <c r="E191" s="134">
        <f>SUM(E192:E193)</f>
        <v>1099999.99</v>
      </c>
      <c r="F191" s="134">
        <f t="shared" ref="F191:P191" si="74">SUM(F192:F193)</f>
        <v>2741666.66</v>
      </c>
      <c r="G191" s="134">
        <f t="shared" si="74"/>
        <v>2591666.66</v>
      </c>
      <c r="H191" s="134">
        <f t="shared" si="74"/>
        <v>1708333.33</v>
      </c>
      <c r="I191" s="134">
        <f t="shared" si="74"/>
        <v>7561666.6600000001</v>
      </c>
      <c r="J191" s="134">
        <f t="shared" si="74"/>
        <v>1095277.9099999999</v>
      </c>
      <c r="K191" s="134">
        <f t="shared" si="74"/>
        <v>3602341.91</v>
      </c>
      <c r="L191" s="134">
        <f t="shared" si="74"/>
        <v>2591341.91</v>
      </c>
      <c r="M191" s="134">
        <f t="shared" si="74"/>
        <v>5758915.1299999999</v>
      </c>
      <c r="N191" s="134">
        <f t="shared" si="74"/>
        <v>67408100.640000001</v>
      </c>
      <c r="O191" s="134">
        <f t="shared" si="74"/>
        <v>11736409.15</v>
      </c>
      <c r="P191" s="134">
        <f t="shared" si="74"/>
        <v>13737861.199999999</v>
      </c>
      <c r="Q191" s="134">
        <f t="shared" si="54"/>
        <v>121633581.15000001</v>
      </c>
      <c r="R191" s="3"/>
      <c r="S191" s="197"/>
      <c r="T191" s="140"/>
      <c r="U191" s="141"/>
      <c r="V191" s="141"/>
      <c r="W191" s="141"/>
      <c r="X191" s="141"/>
      <c r="Y191" s="141"/>
      <c r="Z191" s="141"/>
      <c r="AA191" s="141"/>
    </row>
    <row r="192" spans="2:27" x14ac:dyDescent="0.25">
      <c r="B192" s="151" t="s">
        <v>478</v>
      </c>
      <c r="C192" s="125">
        <v>24653042</v>
      </c>
      <c r="D192" s="125">
        <v>60448510.520000003</v>
      </c>
      <c r="E192" s="125">
        <v>1099999.99</v>
      </c>
      <c r="F192" s="125">
        <v>2741666.66</v>
      </c>
      <c r="G192" s="125">
        <v>2591666.66</v>
      </c>
      <c r="H192" s="125">
        <v>1708333.33</v>
      </c>
      <c r="I192" s="125">
        <v>7561666.6600000001</v>
      </c>
      <c r="J192" s="125">
        <v>1095277.9099999999</v>
      </c>
      <c r="K192" s="125">
        <v>3602341.91</v>
      </c>
      <c r="L192" s="125">
        <v>2591341.91</v>
      </c>
      <c r="M192" s="125">
        <v>5758915.1299999999</v>
      </c>
      <c r="N192" s="125">
        <v>29145897.460000001</v>
      </c>
      <c r="O192" s="125">
        <v>3131409.15</v>
      </c>
      <c r="P192" s="125">
        <v>3868888.88</v>
      </c>
      <c r="Q192" s="125">
        <f t="shared" si="54"/>
        <v>64897405.649999999</v>
      </c>
      <c r="R192" s="3"/>
      <c r="S192" s="197"/>
      <c r="T192" s="3"/>
      <c r="U192" s="118"/>
      <c r="V192" s="118"/>
      <c r="W192" s="118"/>
      <c r="X192" s="118"/>
      <c r="Y192" s="118"/>
      <c r="Z192" s="118"/>
      <c r="AA192" s="118"/>
    </row>
    <row r="193" spans="2:27" x14ac:dyDescent="0.25">
      <c r="B193" s="151" t="s">
        <v>974</v>
      </c>
      <c r="C193" s="125">
        <v>0</v>
      </c>
      <c r="D193" s="125">
        <v>57979670.520000003</v>
      </c>
      <c r="E193" s="125"/>
      <c r="F193" s="125"/>
      <c r="G193" s="125"/>
      <c r="H193" s="125"/>
      <c r="I193" s="125"/>
      <c r="J193" s="125"/>
      <c r="K193" s="125"/>
      <c r="L193" s="125"/>
      <c r="M193" s="125"/>
      <c r="N193" s="125">
        <v>38262203.18</v>
      </c>
      <c r="O193" s="125">
        <v>8605000</v>
      </c>
      <c r="P193" s="125">
        <v>9868972.3200000003</v>
      </c>
      <c r="Q193" s="125">
        <f t="shared" si="54"/>
        <v>56736175.5</v>
      </c>
      <c r="R193" s="140"/>
      <c r="S193" s="197"/>
      <c r="T193" s="3"/>
      <c r="U193" s="118"/>
      <c r="V193" s="118"/>
      <c r="W193" s="118"/>
      <c r="X193" s="118"/>
      <c r="Y193" s="118"/>
      <c r="Z193" s="118"/>
      <c r="AA193" s="118"/>
    </row>
    <row r="194" spans="2:27" s="67" customFormat="1" x14ac:dyDescent="0.25">
      <c r="B194" s="150" t="s">
        <v>479</v>
      </c>
      <c r="C194" s="134">
        <f t="shared" ref="C194:P194" si="75">SUM(C195)</f>
        <v>105450372</v>
      </c>
      <c r="D194" s="134">
        <f>SUM(D195:D196)</f>
        <v>816833980.54999995</v>
      </c>
      <c r="E194" s="134">
        <f t="shared" si="75"/>
        <v>4130522.61</v>
      </c>
      <c r="F194" s="134">
        <f t="shared" si="75"/>
        <v>3686006.96</v>
      </c>
      <c r="G194" s="134">
        <f t="shared" si="75"/>
        <v>4581905.08</v>
      </c>
      <c r="H194" s="134">
        <f t="shared" si="75"/>
        <v>3471586.81</v>
      </c>
      <c r="I194" s="134">
        <f t="shared" si="75"/>
        <v>14913852.109999999</v>
      </c>
      <c r="J194" s="134">
        <f t="shared" si="75"/>
        <v>3424709.5799999996</v>
      </c>
      <c r="K194" s="134">
        <f t="shared" si="75"/>
        <v>3034300.71</v>
      </c>
      <c r="L194" s="134">
        <f t="shared" si="75"/>
        <v>4993812.3999999994</v>
      </c>
      <c r="M194" s="134">
        <f t="shared" si="75"/>
        <v>7951951.5099999998</v>
      </c>
      <c r="N194" s="134">
        <f t="shared" si="75"/>
        <v>-874917.92999999993</v>
      </c>
      <c r="O194" s="134">
        <f t="shared" si="75"/>
        <v>694471999.26999998</v>
      </c>
      <c r="P194" s="134">
        <f t="shared" si="75"/>
        <v>29523396.039999999</v>
      </c>
      <c r="Q194" s="134">
        <f t="shared" si="54"/>
        <v>773309125.14999998</v>
      </c>
      <c r="R194" s="3"/>
      <c r="S194" s="197"/>
      <c r="T194" s="140"/>
      <c r="U194" s="141"/>
      <c r="V194" s="141"/>
      <c r="W194" s="141"/>
      <c r="X194" s="141"/>
      <c r="Y194" s="141"/>
      <c r="Z194" s="141"/>
      <c r="AA194" s="141"/>
    </row>
    <row r="195" spans="2:27" x14ac:dyDescent="0.25">
      <c r="B195" s="151" t="s">
        <v>480</v>
      </c>
      <c r="C195" s="125">
        <v>105450372</v>
      </c>
      <c r="D195" s="125">
        <v>816813980.54999995</v>
      </c>
      <c r="E195" s="125">
        <v>4130522.61</v>
      </c>
      <c r="F195" s="125">
        <v>3686006.96</v>
      </c>
      <c r="G195" s="125">
        <v>4581905.08</v>
      </c>
      <c r="H195" s="125">
        <v>3471586.81</v>
      </c>
      <c r="I195" s="125">
        <v>14913852.109999999</v>
      </c>
      <c r="J195" s="125">
        <v>3424709.5799999996</v>
      </c>
      <c r="K195" s="125">
        <v>3034300.71</v>
      </c>
      <c r="L195" s="125">
        <v>4993812.3999999994</v>
      </c>
      <c r="M195" s="125">
        <v>7951951.5099999998</v>
      </c>
      <c r="N195" s="125">
        <v>-874917.92999999993</v>
      </c>
      <c r="O195" s="125">
        <v>694471999.26999998</v>
      </c>
      <c r="P195" s="125">
        <v>29523396.039999999</v>
      </c>
      <c r="Q195" s="125">
        <f t="shared" si="54"/>
        <v>773309125.14999998</v>
      </c>
      <c r="R195" s="140"/>
      <c r="S195" s="197"/>
      <c r="T195" s="3"/>
      <c r="U195" s="118"/>
      <c r="V195" s="118"/>
      <c r="W195" s="118"/>
      <c r="X195" s="118"/>
      <c r="Y195" s="118"/>
      <c r="Z195" s="118"/>
      <c r="AA195" s="118"/>
    </row>
    <row r="196" spans="2:27" x14ac:dyDescent="0.25">
      <c r="B196" s="151" t="s">
        <v>481</v>
      </c>
      <c r="C196" s="125">
        <v>0</v>
      </c>
      <c r="D196" s="125">
        <v>20000</v>
      </c>
      <c r="E196" s="125">
        <v>0</v>
      </c>
      <c r="F196" s="125"/>
      <c r="G196" s="125"/>
      <c r="H196" s="125"/>
      <c r="I196" s="125"/>
      <c r="J196" s="125"/>
      <c r="K196" s="125"/>
      <c r="L196" s="125"/>
      <c r="M196" s="125"/>
      <c r="N196" s="125"/>
      <c r="O196" s="125"/>
      <c r="P196" s="125"/>
      <c r="Q196" s="125">
        <f t="shared" si="54"/>
        <v>0</v>
      </c>
      <c r="R196" s="140"/>
      <c r="S196" s="197"/>
      <c r="T196" s="3"/>
      <c r="U196" s="118"/>
      <c r="V196" s="118"/>
      <c r="W196" s="118"/>
      <c r="X196" s="118"/>
      <c r="Y196" s="118"/>
      <c r="Z196" s="118"/>
      <c r="AA196" s="118"/>
    </row>
    <row r="197" spans="2:27" s="67" customFormat="1" x14ac:dyDescent="0.25">
      <c r="B197" s="150" t="s">
        <v>482</v>
      </c>
      <c r="C197" s="134">
        <f t="shared" ref="C197:P197" si="76">SUM(C198)</f>
        <v>109377370</v>
      </c>
      <c r="D197" s="134">
        <f t="shared" si="76"/>
        <v>212748540.09999999</v>
      </c>
      <c r="E197" s="134">
        <f t="shared" si="76"/>
        <v>19788592</v>
      </c>
      <c r="F197" s="134">
        <f t="shared" si="76"/>
        <v>17244498.399999999</v>
      </c>
      <c r="G197" s="134">
        <f t="shared" si="76"/>
        <v>36457740.359999999</v>
      </c>
      <c r="H197" s="134">
        <f t="shared" si="76"/>
        <v>25809295.170000002</v>
      </c>
      <c r="I197" s="134">
        <f t="shared" si="76"/>
        <v>7265725.8499999996</v>
      </c>
      <c r="J197" s="134">
        <f t="shared" si="76"/>
        <v>1321099.75</v>
      </c>
      <c r="K197" s="134">
        <f t="shared" si="76"/>
        <v>692183.08</v>
      </c>
      <c r="L197" s="134">
        <f t="shared" si="76"/>
        <v>4868277.6500000004</v>
      </c>
      <c r="M197" s="134">
        <f t="shared" si="76"/>
        <v>25092942.789999999</v>
      </c>
      <c r="N197" s="134">
        <f t="shared" si="76"/>
        <v>4084509.56</v>
      </c>
      <c r="O197" s="134">
        <f t="shared" si="76"/>
        <v>6399995.8700000001</v>
      </c>
      <c r="P197" s="134">
        <f t="shared" si="76"/>
        <v>15416483.780000001</v>
      </c>
      <c r="Q197" s="134">
        <f t="shared" si="54"/>
        <v>164441344.25999999</v>
      </c>
      <c r="R197" s="3"/>
      <c r="S197" s="197"/>
      <c r="T197" s="140"/>
      <c r="U197" s="141"/>
      <c r="V197" s="141"/>
      <c r="W197" s="141"/>
      <c r="X197" s="141"/>
      <c r="Y197" s="141"/>
      <c r="Z197" s="141"/>
      <c r="AA197" s="141"/>
    </row>
    <row r="198" spans="2:27" x14ac:dyDescent="0.25">
      <c r="B198" s="151" t="s">
        <v>483</v>
      </c>
      <c r="C198" s="125">
        <v>109377370</v>
      </c>
      <c r="D198" s="125">
        <v>212748540.09999999</v>
      </c>
      <c r="E198" s="125">
        <v>19788592</v>
      </c>
      <c r="F198" s="125">
        <v>17244498.399999999</v>
      </c>
      <c r="G198" s="125">
        <v>36457740.359999999</v>
      </c>
      <c r="H198" s="125">
        <v>25809295.170000002</v>
      </c>
      <c r="I198" s="125">
        <v>7265725.8499999996</v>
      </c>
      <c r="J198" s="125">
        <v>1321099.75</v>
      </c>
      <c r="K198" s="125">
        <v>692183.08</v>
      </c>
      <c r="L198" s="125">
        <v>4868277.6500000004</v>
      </c>
      <c r="M198" s="125">
        <v>25092942.789999999</v>
      </c>
      <c r="N198" s="125">
        <v>4084509.56</v>
      </c>
      <c r="O198" s="125">
        <v>6399995.8700000001</v>
      </c>
      <c r="P198" s="125">
        <v>15416483.780000001</v>
      </c>
      <c r="Q198" s="125">
        <f t="shared" si="54"/>
        <v>164441344.25999999</v>
      </c>
      <c r="R198" s="3"/>
      <c r="S198" s="197"/>
      <c r="T198" s="3"/>
      <c r="U198" s="118"/>
      <c r="V198" s="118"/>
      <c r="W198" s="118"/>
      <c r="X198" s="118"/>
      <c r="Y198" s="118"/>
      <c r="Z198" s="118"/>
      <c r="AA198" s="118"/>
    </row>
    <row r="199" spans="2:27" s="67" customFormat="1" x14ac:dyDescent="0.25">
      <c r="B199" s="150" t="s">
        <v>484</v>
      </c>
      <c r="C199" s="134">
        <f t="shared" ref="C199:P199" si="77">SUM(C200)</f>
        <v>24928120</v>
      </c>
      <c r="D199" s="134">
        <f t="shared" si="77"/>
        <v>70475407.719999999</v>
      </c>
      <c r="E199" s="134">
        <f t="shared" si="77"/>
        <v>3855351.14</v>
      </c>
      <c r="F199" s="134">
        <f t="shared" si="77"/>
        <v>4939716.1900000004</v>
      </c>
      <c r="G199" s="134">
        <f t="shared" si="77"/>
        <v>7187671.6900000004</v>
      </c>
      <c r="H199" s="134">
        <f t="shared" si="77"/>
        <v>2742070.7</v>
      </c>
      <c r="I199" s="134">
        <f t="shared" si="77"/>
        <v>5531746.9900000002</v>
      </c>
      <c r="J199" s="134">
        <f t="shared" si="77"/>
        <v>3466672.15</v>
      </c>
      <c r="K199" s="134">
        <f t="shared" si="77"/>
        <v>2064288.37</v>
      </c>
      <c r="L199" s="134">
        <f t="shared" si="77"/>
        <v>6808888.8399999999</v>
      </c>
      <c r="M199" s="134">
        <f t="shared" si="77"/>
        <v>4500872.87</v>
      </c>
      <c r="N199" s="134">
        <f t="shared" si="77"/>
        <v>5670007.7999999998</v>
      </c>
      <c r="O199" s="134">
        <f t="shared" si="77"/>
        <v>4851028.42</v>
      </c>
      <c r="P199" s="134">
        <f t="shared" si="77"/>
        <v>9926539</v>
      </c>
      <c r="Q199" s="134">
        <f t="shared" si="54"/>
        <v>61544854.159999996</v>
      </c>
      <c r="R199" s="3"/>
      <c r="S199" s="197"/>
      <c r="T199" s="140"/>
      <c r="U199" s="141"/>
      <c r="V199" s="141"/>
      <c r="W199" s="141"/>
      <c r="X199" s="141"/>
      <c r="Y199" s="141"/>
      <c r="Z199" s="141"/>
      <c r="AA199" s="141"/>
    </row>
    <row r="200" spans="2:27" x14ac:dyDescent="0.25">
      <c r="B200" s="151" t="s">
        <v>485</v>
      </c>
      <c r="C200" s="125">
        <v>24928120</v>
      </c>
      <c r="D200" s="125">
        <v>70475407.719999999</v>
      </c>
      <c r="E200" s="125">
        <v>3855351.14</v>
      </c>
      <c r="F200" s="125">
        <v>4939716.1900000004</v>
      </c>
      <c r="G200" s="125">
        <v>7187671.6900000004</v>
      </c>
      <c r="H200" s="125">
        <v>2742070.7</v>
      </c>
      <c r="I200" s="125">
        <v>5531746.9900000002</v>
      </c>
      <c r="J200" s="125">
        <v>3466672.15</v>
      </c>
      <c r="K200" s="125">
        <v>2064288.37</v>
      </c>
      <c r="L200" s="125">
        <v>6808888.8399999999</v>
      </c>
      <c r="M200" s="125">
        <v>4500872.87</v>
      </c>
      <c r="N200" s="125">
        <v>5670007.7999999998</v>
      </c>
      <c r="O200" s="125">
        <v>4851028.42</v>
      </c>
      <c r="P200" s="125">
        <v>9926539</v>
      </c>
      <c r="Q200" s="125">
        <f t="shared" si="54"/>
        <v>61544854.159999996</v>
      </c>
      <c r="R200" s="3"/>
      <c r="S200" s="197"/>
      <c r="T200" s="3"/>
      <c r="U200" s="118"/>
      <c r="V200" s="118"/>
      <c r="W200" s="118"/>
      <c r="X200" s="118"/>
      <c r="Y200" s="118"/>
      <c r="Z200" s="118"/>
      <c r="AA200" s="118"/>
    </row>
    <row r="201" spans="2:27" s="67" customFormat="1" x14ac:dyDescent="0.25">
      <c r="B201" s="150" t="s">
        <v>486</v>
      </c>
      <c r="C201" s="134">
        <f>SUM(C202:C204)</f>
        <v>281263056</v>
      </c>
      <c r="D201" s="134">
        <f>SUM(D202:D204)</f>
        <v>271435671.02000004</v>
      </c>
      <c r="E201" s="134">
        <f>SUM(E202:E204)</f>
        <v>5885340.6400000006</v>
      </c>
      <c r="F201" s="134">
        <f t="shared" ref="F201:P201" si="78">SUM(F202:F204)</f>
        <v>9456854.7699999996</v>
      </c>
      <c r="G201" s="134">
        <f t="shared" si="78"/>
        <v>17990884.539999999</v>
      </c>
      <c r="H201" s="134">
        <f t="shared" si="78"/>
        <v>11969092.32</v>
      </c>
      <c r="I201" s="134">
        <f t="shared" si="78"/>
        <v>15566186.030000001</v>
      </c>
      <c r="J201" s="134">
        <f t="shared" si="78"/>
        <v>16031254.969999999</v>
      </c>
      <c r="K201" s="134">
        <f t="shared" si="78"/>
        <v>11291887.280000001</v>
      </c>
      <c r="L201" s="134">
        <f t="shared" si="78"/>
        <v>14447106.92</v>
      </c>
      <c r="M201" s="134">
        <f t="shared" si="78"/>
        <v>16046405.959999999</v>
      </c>
      <c r="N201" s="134">
        <f t="shared" si="78"/>
        <v>20575403.509999998</v>
      </c>
      <c r="O201" s="134">
        <f t="shared" si="78"/>
        <v>22363520.719999999</v>
      </c>
      <c r="P201" s="134">
        <f t="shared" si="78"/>
        <v>48738185.829999998</v>
      </c>
      <c r="Q201" s="134">
        <f t="shared" si="54"/>
        <v>210362123.48999995</v>
      </c>
      <c r="R201" s="140"/>
      <c r="S201" s="197"/>
      <c r="T201" s="140"/>
      <c r="U201" s="141"/>
      <c r="V201" s="141"/>
      <c r="W201" s="141"/>
      <c r="X201" s="141"/>
      <c r="Y201" s="141"/>
      <c r="Z201" s="141"/>
      <c r="AA201" s="141"/>
    </row>
    <row r="202" spans="2:27" x14ac:dyDescent="0.25">
      <c r="B202" s="151" t="s">
        <v>487</v>
      </c>
      <c r="C202" s="125">
        <v>145368988</v>
      </c>
      <c r="D202" s="125">
        <v>117733371.19000003</v>
      </c>
      <c r="E202" s="125">
        <v>480116.67000000004</v>
      </c>
      <c r="F202" s="125">
        <v>2139520.1900000004</v>
      </c>
      <c r="G202" s="125">
        <v>5306269.3</v>
      </c>
      <c r="H202" s="125">
        <v>3590286.89</v>
      </c>
      <c r="I202" s="125">
        <v>4618897.17</v>
      </c>
      <c r="J202" s="125">
        <v>3684360.85</v>
      </c>
      <c r="K202" s="125">
        <v>3471230.23</v>
      </c>
      <c r="L202" s="125">
        <v>6536778.9100000001</v>
      </c>
      <c r="M202" s="125">
        <v>4348537.5999999996</v>
      </c>
      <c r="N202" s="125">
        <v>6957077.7599999998</v>
      </c>
      <c r="O202" s="125">
        <v>7068178.7700000005</v>
      </c>
      <c r="P202" s="125">
        <v>18860022.740000002</v>
      </c>
      <c r="Q202" s="125">
        <f t="shared" si="54"/>
        <v>67061277.080000006</v>
      </c>
      <c r="R202" s="3"/>
      <c r="S202" s="197"/>
      <c r="T202" s="3"/>
      <c r="U202" s="118"/>
      <c r="V202" s="118"/>
      <c r="W202" s="118"/>
      <c r="X202" s="118"/>
      <c r="Y202" s="118"/>
      <c r="Z202" s="118"/>
      <c r="AA202" s="118"/>
    </row>
    <row r="203" spans="2:27" x14ac:dyDescent="0.25">
      <c r="B203" s="151" t="s">
        <v>488</v>
      </c>
      <c r="C203" s="125">
        <v>14120465</v>
      </c>
      <c r="D203" s="125">
        <v>10244841.77</v>
      </c>
      <c r="E203" s="125">
        <v>124358.39999999999</v>
      </c>
      <c r="F203" s="125">
        <v>347990</v>
      </c>
      <c r="G203" s="125">
        <v>386999.8</v>
      </c>
      <c r="H203" s="125">
        <v>650541.16</v>
      </c>
      <c r="I203" s="125">
        <v>205375.25</v>
      </c>
      <c r="J203" s="125">
        <v>538112.68000000005</v>
      </c>
      <c r="K203" s="125">
        <v>675407.06</v>
      </c>
      <c r="L203" s="125">
        <v>693480.04</v>
      </c>
      <c r="M203" s="125">
        <v>489189.17</v>
      </c>
      <c r="N203" s="125">
        <v>426018.35</v>
      </c>
      <c r="O203" s="125">
        <v>678648.45</v>
      </c>
      <c r="P203" s="125">
        <v>1313579.1499999999</v>
      </c>
      <c r="Q203" s="125">
        <f t="shared" si="54"/>
        <v>6529699.5099999998</v>
      </c>
      <c r="R203" s="140"/>
      <c r="S203" s="197"/>
      <c r="T203" s="3"/>
      <c r="U203" s="118"/>
      <c r="V203" s="118"/>
      <c r="W203" s="118"/>
      <c r="X203" s="118"/>
      <c r="Y203" s="118"/>
      <c r="Z203" s="118"/>
      <c r="AA203" s="118"/>
    </row>
    <row r="204" spans="2:27" x14ac:dyDescent="0.25">
      <c r="B204" s="151" t="s">
        <v>489</v>
      </c>
      <c r="C204" s="125">
        <v>121773603</v>
      </c>
      <c r="D204" s="125">
        <v>143457458.06</v>
      </c>
      <c r="E204" s="125">
        <v>5280865.57</v>
      </c>
      <c r="F204" s="125">
        <v>6969344.5800000001</v>
      </c>
      <c r="G204" s="125">
        <v>12297615.439999999</v>
      </c>
      <c r="H204" s="125">
        <v>7728264.2699999996</v>
      </c>
      <c r="I204" s="125">
        <v>10741913.610000001</v>
      </c>
      <c r="J204" s="125">
        <v>11808781.439999999</v>
      </c>
      <c r="K204" s="125">
        <v>7145249.9900000002</v>
      </c>
      <c r="L204" s="125">
        <v>7216847.9699999997</v>
      </c>
      <c r="M204" s="125">
        <v>11208679.189999999</v>
      </c>
      <c r="N204" s="125">
        <v>13192307.4</v>
      </c>
      <c r="O204" s="125">
        <v>14616693.5</v>
      </c>
      <c r="P204" s="125">
        <v>28564583.940000001</v>
      </c>
      <c r="Q204" s="125">
        <f t="shared" si="54"/>
        <v>136771146.90000001</v>
      </c>
      <c r="R204" s="3"/>
      <c r="S204" s="197"/>
      <c r="T204" s="3"/>
      <c r="U204" s="118"/>
      <c r="V204" s="118"/>
      <c r="W204" s="118"/>
      <c r="X204" s="118"/>
      <c r="Y204" s="118"/>
      <c r="Z204" s="118"/>
      <c r="AA204" s="118"/>
    </row>
    <row r="205" spans="2:27" s="67" customFormat="1" x14ac:dyDescent="0.25">
      <c r="B205" s="150" t="s">
        <v>490</v>
      </c>
      <c r="C205" s="134">
        <f>SUM(C206:C209)</f>
        <v>2325272492</v>
      </c>
      <c r="D205" s="134">
        <f>SUM(D206:D209)</f>
        <v>3958737421.1300001</v>
      </c>
      <c r="E205" s="134">
        <f>SUM(E206:E209)</f>
        <v>48688485.329999998</v>
      </c>
      <c r="F205" s="134">
        <f t="shared" ref="F205:P205" si="79">SUM(F206:F209)</f>
        <v>118098693.47</v>
      </c>
      <c r="G205" s="134">
        <f t="shared" si="79"/>
        <v>234883722.88999999</v>
      </c>
      <c r="H205" s="134">
        <f t="shared" si="79"/>
        <v>155449726.42000002</v>
      </c>
      <c r="I205" s="134">
        <f t="shared" si="79"/>
        <v>234021284.90999997</v>
      </c>
      <c r="J205" s="134">
        <f t="shared" si="79"/>
        <v>123653092.61999999</v>
      </c>
      <c r="K205" s="134">
        <f t="shared" si="79"/>
        <v>126094765.50999999</v>
      </c>
      <c r="L205" s="134">
        <f t="shared" si="79"/>
        <v>218818191.25999999</v>
      </c>
      <c r="M205" s="134">
        <f t="shared" si="79"/>
        <v>161264260.10000002</v>
      </c>
      <c r="N205" s="134">
        <f t="shared" si="79"/>
        <v>349299458.79000002</v>
      </c>
      <c r="O205" s="134">
        <f t="shared" si="79"/>
        <v>257336353.68000001</v>
      </c>
      <c r="P205" s="134">
        <f t="shared" si="79"/>
        <v>1892301122.73</v>
      </c>
      <c r="Q205" s="134">
        <f t="shared" ref="Q205:Q268" si="80">E205+F205+G205+H205+I205+J205+K205+L205+M205+O205+N205+P205</f>
        <v>3919909157.71</v>
      </c>
      <c r="R205" s="140"/>
      <c r="S205" s="197"/>
      <c r="T205" s="140"/>
      <c r="U205" s="141"/>
      <c r="V205" s="141"/>
      <c r="W205" s="141"/>
      <c r="X205" s="141"/>
      <c r="Y205" s="141"/>
      <c r="Z205" s="141"/>
      <c r="AA205" s="141"/>
    </row>
    <row r="206" spans="2:27" x14ac:dyDescent="0.25">
      <c r="B206" s="151" t="s">
        <v>491</v>
      </c>
      <c r="C206" s="125">
        <v>2208113557</v>
      </c>
      <c r="D206" s="125">
        <v>3812107617.7199998</v>
      </c>
      <c r="E206" s="125">
        <v>43678842.32</v>
      </c>
      <c r="F206" s="125">
        <v>110599093.38</v>
      </c>
      <c r="G206" s="125">
        <v>224375946.88</v>
      </c>
      <c r="H206" s="125">
        <v>143747055.90000004</v>
      </c>
      <c r="I206" s="125">
        <v>232370324.89999998</v>
      </c>
      <c r="J206" s="125">
        <v>123222822.58999999</v>
      </c>
      <c r="K206" s="125">
        <v>124929499.52</v>
      </c>
      <c r="L206" s="125">
        <v>214343223.10999998</v>
      </c>
      <c r="M206" s="125">
        <v>153936593.11000001</v>
      </c>
      <c r="N206" s="125">
        <v>343998079.5</v>
      </c>
      <c r="O206" s="125">
        <v>252012456.81999999</v>
      </c>
      <c r="P206" s="125">
        <v>1883881217.55</v>
      </c>
      <c r="Q206" s="125">
        <f t="shared" si="80"/>
        <v>3851095155.5799999</v>
      </c>
      <c r="R206" s="3"/>
      <c r="S206" s="197"/>
      <c r="T206" s="3"/>
      <c r="U206" s="118"/>
      <c r="V206" s="118"/>
      <c r="W206" s="118"/>
      <c r="X206" s="118"/>
      <c r="Y206" s="118"/>
      <c r="Z206" s="118"/>
      <c r="AA206" s="118"/>
    </row>
    <row r="207" spans="2:27" x14ac:dyDescent="0.25">
      <c r="B207" s="151" t="s">
        <v>492</v>
      </c>
      <c r="C207" s="125">
        <v>79057960</v>
      </c>
      <c r="D207" s="125">
        <v>89095143.840000004</v>
      </c>
      <c r="E207" s="125">
        <v>4763128.34</v>
      </c>
      <c r="F207" s="125">
        <v>3216152.34</v>
      </c>
      <c r="G207" s="125">
        <v>9890109.3399999999</v>
      </c>
      <c r="H207" s="125">
        <v>6019980.1699999999</v>
      </c>
      <c r="I207" s="125">
        <v>1579793.34</v>
      </c>
      <c r="J207" s="125">
        <v>334323.36</v>
      </c>
      <c r="K207" s="125">
        <v>1068599.33</v>
      </c>
      <c r="L207" s="125">
        <v>1292073.33</v>
      </c>
      <c r="M207" s="125">
        <v>6736530.3300000001</v>
      </c>
      <c r="N207" s="125">
        <v>3336263.62</v>
      </c>
      <c r="O207" s="125">
        <v>3510842.53</v>
      </c>
      <c r="P207" s="125">
        <v>3382199.69</v>
      </c>
      <c r="Q207" s="125">
        <f t="shared" si="80"/>
        <v>45129995.719999991</v>
      </c>
      <c r="R207" s="3"/>
      <c r="S207" s="197"/>
      <c r="T207" s="3"/>
      <c r="U207" s="118"/>
      <c r="V207" s="118"/>
      <c r="W207" s="118"/>
      <c r="X207" s="118"/>
      <c r="Y207" s="118"/>
      <c r="Z207" s="118"/>
      <c r="AA207" s="118"/>
    </row>
    <row r="208" spans="2:27" x14ac:dyDescent="0.25">
      <c r="B208" s="151" t="s">
        <v>493</v>
      </c>
      <c r="C208" s="125">
        <v>7355000</v>
      </c>
      <c r="D208" s="125">
        <v>4665000</v>
      </c>
      <c r="E208" s="125">
        <v>0</v>
      </c>
      <c r="F208" s="125">
        <v>0</v>
      </c>
      <c r="G208" s="125">
        <v>0</v>
      </c>
      <c r="H208" s="125">
        <v>0</v>
      </c>
      <c r="I208" s="125"/>
      <c r="J208" s="125">
        <v>0</v>
      </c>
      <c r="K208" s="125">
        <v>0</v>
      </c>
      <c r="L208" s="125"/>
      <c r="M208" s="125">
        <v>0</v>
      </c>
      <c r="N208" s="125">
        <v>0</v>
      </c>
      <c r="O208" s="125"/>
      <c r="P208" s="125">
        <v>600</v>
      </c>
      <c r="Q208" s="125">
        <f t="shared" si="80"/>
        <v>600</v>
      </c>
      <c r="R208" s="3"/>
      <c r="S208" s="197"/>
      <c r="T208" s="3"/>
      <c r="U208" s="118"/>
      <c r="V208" s="118"/>
      <c r="W208" s="118"/>
      <c r="X208" s="118"/>
      <c r="Y208" s="118"/>
      <c r="Z208" s="118"/>
      <c r="AA208" s="118"/>
    </row>
    <row r="209" spans="2:27" x14ac:dyDescent="0.25">
      <c r="B209" s="151" t="s">
        <v>494</v>
      </c>
      <c r="C209" s="125">
        <v>30745975</v>
      </c>
      <c r="D209" s="125">
        <v>52869659.569999993</v>
      </c>
      <c r="E209" s="125">
        <v>246514.67</v>
      </c>
      <c r="F209" s="125">
        <v>4283447.75</v>
      </c>
      <c r="G209" s="125">
        <v>617666.67000000004</v>
      </c>
      <c r="H209" s="125">
        <v>5682690.3499999996</v>
      </c>
      <c r="I209" s="125">
        <v>71166.67</v>
      </c>
      <c r="J209" s="125">
        <v>95946.67</v>
      </c>
      <c r="K209" s="125">
        <v>96666.66</v>
      </c>
      <c r="L209" s="125">
        <v>3182894.82</v>
      </c>
      <c r="M209" s="125">
        <v>591136.66</v>
      </c>
      <c r="N209" s="125">
        <v>1965115.67</v>
      </c>
      <c r="O209" s="125">
        <v>1813054.33</v>
      </c>
      <c r="P209" s="125">
        <v>5037105.49</v>
      </c>
      <c r="Q209" s="125">
        <f t="shared" si="80"/>
        <v>23683406.410000004</v>
      </c>
      <c r="R209" s="140"/>
      <c r="S209" s="197"/>
      <c r="T209" s="3"/>
      <c r="U209" s="118"/>
      <c r="V209" s="118"/>
      <c r="W209" s="118"/>
      <c r="X209" s="118"/>
      <c r="Y209" s="118"/>
      <c r="Z209" s="118"/>
      <c r="AA209" s="118"/>
    </row>
    <row r="210" spans="2:27" s="67" customFormat="1" x14ac:dyDescent="0.25">
      <c r="B210" s="150" t="s">
        <v>495</v>
      </c>
      <c r="C210" s="134">
        <f>SUM(C211:C216)</f>
        <v>12678922438</v>
      </c>
      <c r="D210" s="134">
        <f>SUM(D211:D216)</f>
        <v>9644205716.9200001</v>
      </c>
      <c r="E210" s="134">
        <f>SUM(E211:E216)</f>
        <v>71043039.969999999</v>
      </c>
      <c r="F210" s="134">
        <f t="shared" ref="F210:P210" si="81">SUM(F211:F216)</f>
        <v>394985879.9000001</v>
      </c>
      <c r="G210" s="134">
        <f t="shared" si="81"/>
        <v>358571501.20000005</v>
      </c>
      <c r="H210" s="134">
        <f t="shared" si="81"/>
        <v>366320494.58999997</v>
      </c>
      <c r="I210" s="134">
        <f t="shared" si="81"/>
        <v>457680914.82999998</v>
      </c>
      <c r="J210" s="134">
        <f t="shared" si="81"/>
        <v>403455103.38999999</v>
      </c>
      <c r="K210" s="134">
        <f t="shared" si="81"/>
        <v>361400154.85000002</v>
      </c>
      <c r="L210" s="134">
        <f t="shared" si="81"/>
        <v>411131945.14999998</v>
      </c>
      <c r="M210" s="134">
        <f t="shared" si="81"/>
        <v>477799813.12</v>
      </c>
      <c r="N210" s="134">
        <f t="shared" si="81"/>
        <v>446725322.54000002</v>
      </c>
      <c r="O210" s="134">
        <f t="shared" si="81"/>
        <v>652542351.09000003</v>
      </c>
      <c r="P210" s="134">
        <f t="shared" si="81"/>
        <v>2034309179.72</v>
      </c>
      <c r="Q210" s="134">
        <f t="shared" si="80"/>
        <v>6435965700.3500004</v>
      </c>
      <c r="R210" s="3"/>
      <c r="S210" s="197"/>
      <c r="T210" s="140"/>
      <c r="U210" s="141"/>
      <c r="V210" s="141"/>
      <c r="W210" s="141"/>
      <c r="X210" s="141"/>
      <c r="Y210" s="141"/>
      <c r="Z210" s="141"/>
      <c r="AA210" s="141"/>
    </row>
    <row r="211" spans="2:27" x14ac:dyDescent="0.25">
      <c r="B211" s="151" t="s">
        <v>975</v>
      </c>
      <c r="C211" s="125">
        <v>2632553813</v>
      </c>
      <c r="D211" s="125">
        <v>2343213715.96</v>
      </c>
      <c r="E211" s="125">
        <v>21462238.579999998</v>
      </c>
      <c r="F211" s="125">
        <v>169845209.20000002</v>
      </c>
      <c r="G211" s="125">
        <v>63889368.960000001</v>
      </c>
      <c r="H211" s="125">
        <v>119208376.59999999</v>
      </c>
      <c r="I211" s="125">
        <v>303795565.56999999</v>
      </c>
      <c r="J211" s="125">
        <v>93277071.909999996</v>
      </c>
      <c r="K211" s="125">
        <v>89280879.25</v>
      </c>
      <c r="L211" s="125">
        <v>185858429.78</v>
      </c>
      <c r="M211" s="125">
        <v>109228529.89000002</v>
      </c>
      <c r="N211" s="125">
        <v>136334915.84</v>
      </c>
      <c r="O211" s="125">
        <v>43614529.200000003</v>
      </c>
      <c r="P211" s="125">
        <v>528113728.75</v>
      </c>
      <c r="Q211" s="125">
        <f t="shared" si="80"/>
        <v>1863908843.53</v>
      </c>
      <c r="R211" s="3"/>
      <c r="S211" s="197"/>
      <c r="T211" s="3"/>
      <c r="U211" s="118"/>
      <c r="V211" s="118"/>
      <c r="W211" s="118"/>
      <c r="X211" s="118"/>
      <c r="Y211" s="118"/>
      <c r="Z211" s="118"/>
      <c r="AA211" s="118"/>
    </row>
    <row r="212" spans="2:27" x14ac:dyDescent="0.25">
      <c r="B212" s="151" t="s">
        <v>497</v>
      </c>
      <c r="C212" s="125">
        <v>529457459</v>
      </c>
      <c r="D212" s="125">
        <v>616796002.73000002</v>
      </c>
      <c r="E212" s="125">
        <v>5226035.25</v>
      </c>
      <c r="F212" s="125">
        <v>62402819.590000004</v>
      </c>
      <c r="G212" s="125">
        <v>44539128.270000003</v>
      </c>
      <c r="H212" s="125">
        <v>23534649.91</v>
      </c>
      <c r="I212" s="125">
        <v>45312095.509999998</v>
      </c>
      <c r="J212" s="125">
        <v>52649080.560000002</v>
      </c>
      <c r="K212" s="125">
        <v>19796925.370000001</v>
      </c>
      <c r="L212" s="125">
        <v>36922782.170000002</v>
      </c>
      <c r="M212" s="125">
        <v>71505585.450000003</v>
      </c>
      <c r="N212" s="125">
        <v>23341948.73</v>
      </c>
      <c r="O212" s="125">
        <v>32666503.370000001</v>
      </c>
      <c r="P212" s="125">
        <v>200095841.94999999</v>
      </c>
      <c r="Q212" s="125">
        <f t="shared" si="80"/>
        <v>617993396.13</v>
      </c>
      <c r="R212" s="3"/>
      <c r="S212" s="197"/>
      <c r="T212" s="3"/>
      <c r="U212" s="118"/>
      <c r="V212" s="118"/>
      <c r="W212" s="118"/>
      <c r="X212" s="118"/>
      <c r="Y212" s="118"/>
      <c r="Z212" s="118"/>
      <c r="AA212" s="118"/>
    </row>
    <row r="213" spans="2:27" x14ac:dyDescent="0.25">
      <c r="B213" s="151" t="s">
        <v>498</v>
      </c>
      <c r="C213" s="125">
        <v>214652371</v>
      </c>
      <c r="D213" s="125">
        <v>103446158.8</v>
      </c>
      <c r="E213" s="125">
        <v>1407737.34</v>
      </c>
      <c r="F213" s="125">
        <v>4144253.96</v>
      </c>
      <c r="G213" s="125">
        <v>3280958.07</v>
      </c>
      <c r="H213" s="125">
        <v>2423110.67</v>
      </c>
      <c r="I213" s="125">
        <v>3196231.38</v>
      </c>
      <c r="J213" s="125">
        <v>2140910.67</v>
      </c>
      <c r="K213" s="125">
        <v>1117256.6600000001</v>
      </c>
      <c r="L213" s="125">
        <v>1724194.65</v>
      </c>
      <c r="M213" s="125">
        <v>1470738.35</v>
      </c>
      <c r="N213" s="125">
        <v>2440941.64</v>
      </c>
      <c r="O213" s="125">
        <v>19803593.34</v>
      </c>
      <c r="P213" s="125">
        <v>12099541.16</v>
      </c>
      <c r="Q213" s="125">
        <f t="shared" si="80"/>
        <v>55249467.890000001</v>
      </c>
      <c r="R213" s="3"/>
      <c r="S213" s="197"/>
      <c r="T213" s="3"/>
      <c r="U213" s="118"/>
      <c r="V213" s="118"/>
      <c r="W213" s="118"/>
      <c r="X213" s="118"/>
      <c r="Y213" s="118"/>
      <c r="Z213" s="118"/>
      <c r="AA213" s="118"/>
    </row>
    <row r="214" spans="2:27" x14ac:dyDescent="0.25">
      <c r="B214" s="151" t="s">
        <v>499</v>
      </c>
      <c r="C214" s="125">
        <v>1682173531</v>
      </c>
      <c r="D214" s="125">
        <v>1843115939.1700001</v>
      </c>
      <c r="E214" s="125">
        <v>3783619.92</v>
      </c>
      <c r="F214" s="125">
        <v>27266871.240000002</v>
      </c>
      <c r="G214" s="125">
        <v>21508549.799999997</v>
      </c>
      <c r="H214" s="125">
        <v>142432150.61000001</v>
      </c>
      <c r="I214" s="125">
        <v>32618664.879999995</v>
      </c>
      <c r="J214" s="125">
        <v>54490605.210000001</v>
      </c>
      <c r="K214" s="125">
        <v>53001399.460000001</v>
      </c>
      <c r="L214" s="125">
        <v>65478485.800000004</v>
      </c>
      <c r="M214" s="125">
        <v>122450078.14999999</v>
      </c>
      <c r="N214" s="125">
        <v>133799252.53999999</v>
      </c>
      <c r="O214" s="125">
        <v>118739521.01000001</v>
      </c>
      <c r="P214" s="125">
        <v>267712314.92000002</v>
      </c>
      <c r="Q214" s="125">
        <f t="shared" si="80"/>
        <v>1043281513.54</v>
      </c>
      <c r="R214" s="140"/>
      <c r="S214" s="197"/>
      <c r="T214" s="3"/>
      <c r="U214" s="118"/>
      <c r="V214" s="118"/>
      <c r="W214" s="118"/>
      <c r="X214" s="118"/>
      <c r="Y214" s="118"/>
      <c r="Z214" s="118"/>
      <c r="AA214" s="118"/>
    </row>
    <row r="215" spans="2:27" x14ac:dyDescent="0.25">
      <c r="B215" s="151" t="s">
        <v>500</v>
      </c>
      <c r="C215" s="125">
        <v>1178972578</v>
      </c>
      <c r="D215" s="125">
        <v>605056289.55000007</v>
      </c>
      <c r="E215" s="125">
        <v>4263646.05</v>
      </c>
      <c r="F215" s="125">
        <v>4910314.82</v>
      </c>
      <c r="G215" s="125">
        <v>35357258.440000005</v>
      </c>
      <c r="H215" s="125">
        <v>7643451.8499999996</v>
      </c>
      <c r="I215" s="125">
        <v>10374149.289999999</v>
      </c>
      <c r="J215" s="125">
        <v>17825565.02</v>
      </c>
      <c r="K215" s="125">
        <v>22942957.129999999</v>
      </c>
      <c r="L215" s="125">
        <v>55996893.289999999</v>
      </c>
      <c r="M215" s="125">
        <v>27501914.399999999</v>
      </c>
      <c r="N215" s="125">
        <v>23121947.920000002</v>
      </c>
      <c r="O215" s="125">
        <v>21997510.98</v>
      </c>
      <c r="P215" s="125">
        <v>259150664.26000002</v>
      </c>
      <c r="Q215" s="125">
        <f t="shared" si="80"/>
        <v>491086273.45000005</v>
      </c>
      <c r="R215" s="3"/>
      <c r="S215" s="197"/>
      <c r="T215" s="3"/>
      <c r="U215" s="118"/>
      <c r="V215" s="118"/>
      <c r="W215" s="118"/>
      <c r="X215" s="118"/>
      <c r="Y215" s="118"/>
      <c r="Z215" s="118"/>
      <c r="AA215" s="118"/>
    </row>
    <row r="216" spans="2:27" x14ac:dyDescent="0.25">
      <c r="B216" s="151" t="s">
        <v>501</v>
      </c>
      <c r="C216" s="125">
        <v>6441112686</v>
      </c>
      <c r="D216" s="125">
        <v>4132577610.71</v>
      </c>
      <c r="E216" s="125">
        <v>34899762.829999998</v>
      </c>
      <c r="F216" s="125">
        <v>126416411.09</v>
      </c>
      <c r="G216" s="125">
        <v>189996237.66000003</v>
      </c>
      <c r="H216" s="125">
        <v>71078754.950000003</v>
      </c>
      <c r="I216" s="125">
        <v>62384208.200000003</v>
      </c>
      <c r="J216" s="125">
        <v>183071870.02000001</v>
      </c>
      <c r="K216" s="125">
        <v>175260736.97999999</v>
      </c>
      <c r="L216" s="125">
        <v>65151159.460000008</v>
      </c>
      <c r="M216" s="125">
        <v>145642966.88</v>
      </c>
      <c r="N216" s="125">
        <v>127686315.86999999</v>
      </c>
      <c r="O216" s="125">
        <v>415720693.19</v>
      </c>
      <c r="P216" s="125">
        <v>767137088.68000007</v>
      </c>
      <c r="Q216" s="125">
        <f t="shared" si="80"/>
        <v>2364446205.8099999</v>
      </c>
      <c r="R216" s="3"/>
      <c r="S216" s="197"/>
      <c r="T216" s="3"/>
      <c r="U216" s="118"/>
      <c r="V216" s="118"/>
      <c r="W216" s="118"/>
      <c r="X216" s="118"/>
      <c r="Y216" s="118"/>
      <c r="Z216" s="118"/>
      <c r="AA216" s="118"/>
    </row>
    <row r="217" spans="2:27" s="67" customFormat="1" x14ac:dyDescent="0.25">
      <c r="B217" s="150" t="s">
        <v>502</v>
      </c>
      <c r="C217" s="134">
        <f>SUM(C218:C220)</f>
        <v>275573155</v>
      </c>
      <c r="D217" s="134">
        <f>SUM(D218:D220)</f>
        <v>535858647.68999994</v>
      </c>
      <c r="E217" s="134">
        <f>SUM(E218:E220)</f>
        <v>7504844.9400000004</v>
      </c>
      <c r="F217" s="134">
        <f t="shared" ref="F217:P217" si="82">SUM(F218:F220)</f>
        <v>24132836.93</v>
      </c>
      <c r="G217" s="134">
        <f t="shared" si="82"/>
        <v>17150313.91</v>
      </c>
      <c r="H217" s="134">
        <f t="shared" si="82"/>
        <v>36914864.629999995</v>
      </c>
      <c r="I217" s="134">
        <f t="shared" si="82"/>
        <v>18267241.02</v>
      </c>
      <c r="J217" s="134">
        <f t="shared" si="82"/>
        <v>41742515.82</v>
      </c>
      <c r="K217" s="134">
        <f t="shared" si="82"/>
        <v>17420325.280000005</v>
      </c>
      <c r="L217" s="134">
        <f t="shared" si="82"/>
        <v>41090080.18</v>
      </c>
      <c r="M217" s="134">
        <f t="shared" si="82"/>
        <v>54917548.460000001</v>
      </c>
      <c r="N217" s="134">
        <f t="shared" si="82"/>
        <v>26109884.380000003</v>
      </c>
      <c r="O217" s="134">
        <f t="shared" si="82"/>
        <v>104282662.76000001</v>
      </c>
      <c r="P217" s="134">
        <f t="shared" si="82"/>
        <v>116349603.68000001</v>
      </c>
      <c r="Q217" s="134">
        <f t="shared" si="80"/>
        <v>505882721.99000001</v>
      </c>
      <c r="R217" s="3"/>
      <c r="S217" s="197"/>
      <c r="T217" s="140"/>
      <c r="U217" s="141"/>
      <c r="V217" s="141"/>
      <c r="W217" s="141"/>
      <c r="X217" s="141"/>
      <c r="Y217" s="141"/>
      <c r="Z217" s="141"/>
      <c r="AA217" s="141"/>
    </row>
    <row r="218" spans="2:27" x14ac:dyDescent="0.25">
      <c r="B218" s="151" t="s">
        <v>503</v>
      </c>
      <c r="C218" s="125">
        <v>255083473</v>
      </c>
      <c r="D218" s="125">
        <v>511996456.68999994</v>
      </c>
      <c r="E218" s="125">
        <v>6602761.6100000003</v>
      </c>
      <c r="F218" s="125">
        <v>22669186.02</v>
      </c>
      <c r="G218" s="125">
        <v>16426317.16</v>
      </c>
      <c r="H218" s="125">
        <v>36046450.839999996</v>
      </c>
      <c r="I218" s="125">
        <v>17562814.359999999</v>
      </c>
      <c r="J218" s="125">
        <v>40941665.75</v>
      </c>
      <c r="K218" s="125">
        <v>16794511.080000002</v>
      </c>
      <c r="L218" s="125">
        <v>40406863.549999997</v>
      </c>
      <c r="M218" s="125">
        <v>54286035.469999999</v>
      </c>
      <c r="N218" s="125">
        <v>24489435.790000003</v>
      </c>
      <c r="O218" s="125">
        <v>102636922.94</v>
      </c>
      <c r="P218" s="125">
        <v>115802257.56</v>
      </c>
      <c r="Q218" s="125">
        <f t="shared" si="80"/>
        <v>494665222.13</v>
      </c>
      <c r="R218" s="3"/>
      <c r="S218" s="197"/>
      <c r="T218" s="3"/>
      <c r="U218" s="118"/>
      <c r="V218" s="118"/>
      <c r="W218" s="118"/>
      <c r="X218" s="118"/>
      <c r="Y218" s="118"/>
      <c r="Z218" s="118"/>
      <c r="AA218" s="118"/>
    </row>
    <row r="219" spans="2:27" x14ac:dyDescent="0.25">
      <c r="B219" s="151" t="s">
        <v>504</v>
      </c>
      <c r="C219" s="125">
        <v>893682</v>
      </c>
      <c r="D219" s="125">
        <v>2173000</v>
      </c>
      <c r="E219" s="125">
        <v>104166.67</v>
      </c>
      <c r="F219" s="125">
        <v>104166.67</v>
      </c>
      <c r="G219" s="125">
        <v>113766.67</v>
      </c>
      <c r="H219" s="125">
        <v>0</v>
      </c>
      <c r="I219" s="125">
        <v>104166.67</v>
      </c>
      <c r="J219" s="125">
        <v>104166.67</v>
      </c>
      <c r="K219" s="125">
        <v>108166.67</v>
      </c>
      <c r="L219" s="125">
        <v>104166.67</v>
      </c>
      <c r="M219" s="125">
        <v>104166.67</v>
      </c>
      <c r="N219" s="125">
        <v>104166.67</v>
      </c>
      <c r="O219" s="125">
        <v>208333.34</v>
      </c>
      <c r="P219" s="125">
        <v>0</v>
      </c>
      <c r="Q219" s="125">
        <f t="shared" si="80"/>
        <v>1159433.3700000001</v>
      </c>
      <c r="R219" s="3"/>
      <c r="S219" s="197"/>
      <c r="T219" s="3"/>
      <c r="U219" s="118"/>
      <c r="V219" s="118"/>
      <c r="W219" s="118"/>
      <c r="X219" s="118"/>
      <c r="Y219" s="118"/>
      <c r="Z219" s="118"/>
      <c r="AA219" s="118"/>
    </row>
    <row r="220" spans="2:27" x14ac:dyDescent="0.25">
      <c r="B220" s="151" t="s">
        <v>505</v>
      </c>
      <c r="C220" s="125">
        <v>19596000</v>
      </c>
      <c r="D220" s="125">
        <v>21689191</v>
      </c>
      <c r="E220" s="125">
        <v>797916.66</v>
      </c>
      <c r="F220" s="125">
        <v>1359484.24</v>
      </c>
      <c r="G220" s="125">
        <v>610230.07999999996</v>
      </c>
      <c r="H220" s="125">
        <v>868413.79</v>
      </c>
      <c r="I220" s="125">
        <v>600259.99</v>
      </c>
      <c r="J220" s="125">
        <v>696683.4</v>
      </c>
      <c r="K220" s="125">
        <v>517647.53</v>
      </c>
      <c r="L220" s="125">
        <v>579049.96</v>
      </c>
      <c r="M220" s="125">
        <v>527346.31999999995</v>
      </c>
      <c r="N220" s="125">
        <v>1516281.92</v>
      </c>
      <c r="O220" s="125">
        <v>1437406.48</v>
      </c>
      <c r="P220" s="125">
        <v>547346.12</v>
      </c>
      <c r="Q220" s="125">
        <f t="shared" si="80"/>
        <v>10058066.49</v>
      </c>
      <c r="R220" s="3"/>
      <c r="S220" s="197"/>
      <c r="T220" s="3"/>
      <c r="U220" s="118"/>
      <c r="V220" s="118"/>
      <c r="W220" s="118"/>
      <c r="X220" s="118"/>
      <c r="Y220" s="118"/>
      <c r="Z220" s="118"/>
      <c r="AA220" s="118"/>
    </row>
    <row r="221" spans="2:27" s="67" customFormat="1" x14ac:dyDescent="0.25">
      <c r="B221" s="150" t="s">
        <v>506</v>
      </c>
      <c r="C221" s="134">
        <f>SUM(C222:C224)</f>
        <v>1130310424</v>
      </c>
      <c r="D221" s="134">
        <f>SUM(D222:D224)</f>
        <v>1418323525.5699999</v>
      </c>
      <c r="E221" s="134">
        <f>SUM(E222:E224)</f>
        <v>99160147.400000006</v>
      </c>
      <c r="F221" s="134">
        <f t="shared" ref="F221:P221" si="83">SUM(F222:F224)</f>
        <v>81720813</v>
      </c>
      <c r="G221" s="134">
        <f t="shared" si="83"/>
        <v>463147817.25</v>
      </c>
      <c r="H221" s="134">
        <f t="shared" si="83"/>
        <v>91906057.989999995</v>
      </c>
      <c r="I221" s="134">
        <f t="shared" si="83"/>
        <v>55746014</v>
      </c>
      <c r="J221" s="134">
        <f t="shared" si="83"/>
        <v>81769950.710000008</v>
      </c>
      <c r="K221" s="134">
        <f t="shared" si="83"/>
        <v>110808101</v>
      </c>
      <c r="L221" s="134">
        <f t="shared" si="83"/>
        <v>71409874</v>
      </c>
      <c r="M221" s="134">
        <f t="shared" si="83"/>
        <v>74313742.799999997</v>
      </c>
      <c r="N221" s="134">
        <f t="shared" si="83"/>
        <v>78888573</v>
      </c>
      <c r="O221" s="134">
        <f t="shared" si="83"/>
        <v>100966312.03999999</v>
      </c>
      <c r="P221" s="134">
        <f t="shared" si="83"/>
        <v>116847760</v>
      </c>
      <c r="Q221" s="134">
        <f t="shared" si="80"/>
        <v>1426685163.1900001</v>
      </c>
      <c r="R221" s="140"/>
      <c r="S221" s="197"/>
      <c r="T221" s="140"/>
      <c r="U221" s="141"/>
      <c r="V221" s="141"/>
      <c r="W221" s="141"/>
      <c r="X221" s="141"/>
      <c r="Y221" s="141"/>
      <c r="Z221" s="141"/>
      <c r="AA221" s="141"/>
    </row>
    <row r="222" spans="2:27" s="67" customFormat="1" x14ac:dyDescent="0.25">
      <c r="B222" s="151" t="s">
        <v>925</v>
      </c>
      <c r="C222" s="125">
        <v>100000</v>
      </c>
      <c r="D222" s="125">
        <v>100000</v>
      </c>
      <c r="E222" s="125">
        <v>0</v>
      </c>
      <c r="F222" s="125"/>
      <c r="G222" s="134"/>
      <c r="H222" s="134"/>
      <c r="I222" s="134"/>
      <c r="J222" s="134"/>
      <c r="K222" s="134"/>
      <c r="L222" s="134"/>
      <c r="M222" s="134"/>
      <c r="N222" s="134"/>
      <c r="O222" s="134"/>
      <c r="P222" s="134"/>
      <c r="Q222" s="134">
        <f t="shared" si="80"/>
        <v>0</v>
      </c>
      <c r="R222" s="3"/>
      <c r="S222" s="197"/>
      <c r="T222" s="140"/>
      <c r="U222" s="141"/>
      <c r="V222" s="141"/>
      <c r="W222" s="141"/>
      <c r="X222" s="141"/>
      <c r="Y222" s="141"/>
      <c r="Z222" s="141"/>
      <c r="AA222" s="141"/>
    </row>
    <row r="223" spans="2:27" x14ac:dyDescent="0.25">
      <c r="B223" s="151" t="s">
        <v>508</v>
      </c>
      <c r="C223" s="125">
        <v>235581904</v>
      </c>
      <c r="D223" s="125">
        <v>521707505.56999993</v>
      </c>
      <c r="E223" s="125">
        <v>25335271.399999999</v>
      </c>
      <c r="F223" s="129">
        <v>7895937</v>
      </c>
      <c r="G223" s="143">
        <v>389278941.25</v>
      </c>
      <c r="H223" s="143">
        <v>11715203.99</v>
      </c>
      <c r="I223" s="143">
        <v>1152240</v>
      </c>
      <c r="J223" s="143">
        <v>12656666.699999999</v>
      </c>
      <c r="K223" s="143">
        <v>9952447</v>
      </c>
      <c r="L223" s="143">
        <v>2507920</v>
      </c>
      <c r="M223" s="143">
        <v>5178938.8</v>
      </c>
      <c r="N223" s="143">
        <v>10734384</v>
      </c>
      <c r="O223" s="143">
        <v>18769308.039999999</v>
      </c>
      <c r="P223" s="143">
        <v>0</v>
      </c>
      <c r="Q223" s="143">
        <f t="shared" si="80"/>
        <v>495177258.18000001</v>
      </c>
      <c r="R223" s="3"/>
      <c r="S223" s="197"/>
      <c r="T223" s="3"/>
      <c r="U223" s="118"/>
      <c r="V223" s="118"/>
      <c r="W223" s="118"/>
      <c r="X223" s="118"/>
      <c r="Y223" s="118"/>
      <c r="Z223" s="118"/>
      <c r="AA223" s="118"/>
    </row>
    <row r="224" spans="2:27" x14ac:dyDescent="0.25">
      <c r="B224" s="151" t="s">
        <v>509</v>
      </c>
      <c r="C224" s="143">
        <v>894628520</v>
      </c>
      <c r="D224" s="143">
        <v>896516020</v>
      </c>
      <c r="E224" s="143">
        <v>73824876</v>
      </c>
      <c r="F224" s="143">
        <v>73824876</v>
      </c>
      <c r="G224" s="143">
        <v>73868876</v>
      </c>
      <c r="H224" s="143">
        <v>80190854</v>
      </c>
      <c r="I224" s="143">
        <v>54593774</v>
      </c>
      <c r="J224" s="143">
        <v>69113284.010000005</v>
      </c>
      <c r="K224" s="143">
        <v>100855654</v>
      </c>
      <c r="L224" s="143">
        <v>68901954</v>
      </c>
      <c r="M224" s="143">
        <v>69134804</v>
      </c>
      <c r="N224" s="143">
        <v>68154189</v>
      </c>
      <c r="O224" s="143">
        <v>82197004</v>
      </c>
      <c r="P224" s="143">
        <v>116847760</v>
      </c>
      <c r="Q224" s="143">
        <f t="shared" si="80"/>
        <v>931507905.00999999</v>
      </c>
      <c r="R224" s="3"/>
      <c r="S224" s="197"/>
      <c r="T224" s="3"/>
      <c r="U224" s="118"/>
      <c r="V224" s="118"/>
      <c r="W224" s="118"/>
      <c r="X224" s="118"/>
      <c r="Y224" s="118"/>
      <c r="Z224" s="118"/>
      <c r="AA224" s="118"/>
    </row>
    <row r="225" spans="2:27" s="67" customFormat="1" x14ac:dyDescent="0.25">
      <c r="B225" s="149" t="s">
        <v>976</v>
      </c>
      <c r="C225" s="134">
        <v>33988165549</v>
      </c>
      <c r="D225" s="134">
        <f>D226+D229</f>
        <v>34563626111.779999</v>
      </c>
      <c r="E225" s="134">
        <f>E226+E229</f>
        <v>956214653.53999996</v>
      </c>
      <c r="F225" s="134">
        <f t="shared" ref="F225:P225" si="84">F226+F229</f>
        <v>1892113069.3199999</v>
      </c>
      <c r="G225" s="134">
        <f t="shared" si="84"/>
        <v>2986459651.8200006</v>
      </c>
      <c r="H225" s="134">
        <f t="shared" si="84"/>
        <v>2282621094.7499995</v>
      </c>
      <c r="I225" s="134">
        <f t="shared" si="84"/>
        <v>2351456656.0400004</v>
      </c>
      <c r="J225" s="134">
        <f t="shared" si="84"/>
        <v>2538539337.4200001</v>
      </c>
      <c r="K225" s="134">
        <f t="shared" si="84"/>
        <v>3302773015.5699997</v>
      </c>
      <c r="L225" s="134">
        <f t="shared" si="84"/>
        <v>3688824242.4400001</v>
      </c>
      <c r="M225" s="134">
        <f t="shared" si="84"/>
        <v>1948710540.0100002</v>
      </c>
      <c r="N225" s="134">
        <f t="shared" si="84"/>
        <v>1749629110.9299998</v>
      </c>
      <c r="O225" s="134">
        <f t="shared" si="84"/>
        <v>2556368860.8299999</v>
      </c>
      <c r="P225" s="134">
        <f t="shared" si="84"/>
        <v>1964124299.8800001</v>
      </c>
      <c r="Q225" s="134">
        <f t="shared" si="80"/>
        <v>28217834532.550007</v>
      </c>
      <c r="R225" s="3"/>
      <c r="S225" s="197"/>
      <c r="T225" s="140"/>
      <c r="U225" s="141"/>
      <c r="V225" s="141"/>
      <c r="W225" s="141"/>
      <c r="X225" s="141"/>
      <c r="Y225" s="141"/>
      <c r="Z225" s="141"/>
      <c r="AA225" s="141"/>
    </row>
    <row r="226" spans="2:27" s="67" customFormat="1" x14ac:dyDescent="0.25">
      <c r="B226" s="150" t="s">
        <v>511</v>
      </c>
      <c r="C226" s="134">
        <f>SUM(C227:C228)</f>
        <v>9335635422</v>
      </c>
      <c r="D226" s="134">
        <f>SUM(D227:D228)</f>
        <v>6213226464.3499985</v>
      </c>
      <c r="E226" s="134">
        <f>SUM(E227:E228)</f>
        <v>503940</v>
      </c>
      <c r="F226" s="134">
        <f t="shared" ref="F226:P226" si="85">SUM(F227:F228)</f>
        <v>5432592.6900000004</v>
      </c>
      <c r="G226" s="134">
        <f t="shared" si="85"/>
        <v>4672384.9000000004</v>
      </c>
      <c r="H226" s="134">
        <f t="shared" si="85"/>
        <v>4060537.97</v>
      </c>
      <c r="I226" s="134">
        <f t="shared" si="85"/>
        <v>6449241.1099999994</v>
      </c>
      <c r="J226" s="134">
        <f t="shared" si="85"/>
        <v>18101952.800000001</v>
      </c>
      <c r="K226" s="134">
        <f t="shared" si="85"/>
        <v>4184877.85</v>
      </c>
      <c r="L226" s="134">
        <f t="shared" si="85"/>
        <v>6699546.6200000001</v>
      </c>
      <c r="M226" s="134">
        <f t="shared" si="85"/>
        <v>17013680.670000002</v>
      </c>
      <c r="N226" s="134">
        <f t="shared" si="85"/>
        <v>14069414.26</v>
      </c>
      <c r="O226" s="134">
        <f t="shared" si="85"/>
        <v>63510007.880000003</v>
      </c>
      <c r="P226" s="134">
        <f t="shared" si="85"/>
        <v>155920005.07999998</v>
      </c>
      <c r="Q226" s="134">
        <f t="shared" si="80"/>
        <v>300618181.82999998</v>
      </c>
      <c r="R226" s="140"/>
      <c r="S226" s="197"/>
      <c r="T226" s="140"/>
      <c r="U226" s="141"/>
      <c r="V226" s="141"/>
      <c r="W226" s="141"/>
      <c r="X226" s="141"/>
      <c r="Y226" s="141"/>
      <c r="Z226" s="141"/>
      <c r="AA226" s="141"/>
    </row>
    <row r="227" spans="2:27" x14ac:dyDescent="0.25">
      <c r="B227" s="151" t="s">
        <v>512</v>
      </c>
      <c r="C227" s="125">
        <v>9335145945</v>
      </c>
      <c r="D227" s="125">
        <v>6153128987.3499985</v>
      </c>
      <c r="E227" s="125">
        <v>503940</v>
      </c>
      <c r="F227" s="125">
        <v>5432592.6900000004</v>
      </c>
      <c r="G227" s="125">
        <v>4672384.9000000004</v>
      </c>
      <c r="H227" s="125">
        <v>4060537.97</v>
      </c>
      <c r="I227" s="125">
        <v>6449241.1099999994</v>
      </c>
      <c r="J227" s="125">
        <v>18101952.800000001</v>
      </c>
      <c r="K227" s="125">
        <v>4184877.85</v>
      </c>
      <c r="L227" s="125">
        <v>6699546.6200000001</v>
      </c>
      <c r="M227" s="125">
        <v>17013680.670000002</v>
      </c>
      <c r="N227" s="125">
        <v>14069414.26</v>
      </c>
      <c r="O227" s="125">
        <v>18510007.880000003</v>
      </c>
      <c r="P227" s="125">
        <v>140920005.07999998</v>
      </c>
      <c r="Q227" s="125">
        <f t="shared" si="80"/>
        <v>240618181.82999998</v>
      </c>
      <c r="R227" s="140"/>
      <c r="S227" s="197"/>
      <c r="T227" s="3"/>
      <c r="U227" s="118"/>
      <c r="V227" s="118"/>
      <c r="W227" s="118"/>
      <c r="X227" s="118"/>
      <c r="Y227" s="118"/>
      <c r="Z227" s="118"/>
      <c r="AA227" s="118"/>
    </row>
    <row r="228" spans="2:27" x14ac:dyDescent="0.25">
      <c r="B228" s="151" t="s">
        <v>513</v>
      </c>
      <c r="C228" s="125">
        <v>489477</v>
      </c>
      <c r="D228" s="125">
        <v>60097477</v>
      </c>
      <c r="E228" s="125">
        <v>0</v>
      </c>
      <c r="F228" s="125">
        <v>0</v>
      </c>
      <c r="G228" s="125"/>
      <c r="H228" s="125"/>
      <c r="I228" s="125"/>
      <c r="J228" s="125"/>
      <c r="K228" s="125"/>
      <c r="L228" s="125">
        <v>0</v>
      </c>
      <c r="M228" s="125"/>
      <c r="N228" s="125">
        <v>0</v>
      </c>
      <c r="O228" s="125">
        <v>45000000</v>
      </c>
      <c r="P228" s="125">
        <v>15000000</v>
      </c>
      <c r="Q228" s="125">
        <f t="shared" si="80"/>
        <v>60000000</v>
      </c>
      <c r="R228" s="3"/>
      <c r="S228" s="197"/>
      <c r="T228" s="3"/>
      <c r="U228" s="118"/>
      <c r="V228" s="118"/>
      <c r="W228" s="118"/>
      <c r="X228" s="118"/>
      <c r="Y228" s="118"/>
      <c r="Z228" s="118"/>
      <c r="AA228" s="118"/>
    </row>
    <row r="229" spans="2:27" s="67" customFormat="1" x14ac:dyDescent="0.25">
      <c r="B229" s="150" t="s">
        <v>514</v>
      </c>
      <c r="C229" s="134">
        <f>SUM(C230:C232)</f>
        <v>24652530127</v>
      </c>
      <c r="D229" s="134">
        <f>SUM(D230:D232)</f>
        <v>28350399647.43</v>
      </c>
      <c r="E229" s="134">
        <f>SUM(E230:E232)</f>
        <v>955710713.53999996</v>
      </c>
      <c r="F229" s="134">
        <f t="shared" ref="F229:P229" si="86">SUM(F230:F232)</f>
        <v>1886680476.6299999</v>
      </c>
      <c r="G229" s="134">
        <f t="shared" si="86"/>
        <v>2981787266.9200006</v>
      </c>
      <c r="H229" s="134">
        <f t="shared" si="86"/>
        <v>2278560556.7799997</v>
      </c>
      <c r="I229" s="134">
        <f t="shared" si="86"/>
        <v>2345007414.9300003</v>
      </c>
      <c r="J229" s="134">
        <f t="shared" si="86"/>
        <v>2520437384.6199999</v>
      </c>
      <c r="K229" s="134">
        <f t="shared" si="86"/>
        <v>3298588137.7199998</v>
      </c>
      <c r="L229" s="134">
        <f t="shared" si="86"/>
        <v>3682124695.8200002</v>
      </c>
      <c r="M229" s="134">
        <f t="shared" si="86"/>
        <v>1931696859.3400002</v>
      </c>
      <c r="N229" s="134">
        <f t="shared" si="86"/>
        <v>1735559696.6699998</v>
      </c>
      <c r="O229" s="134">
        <f t="shared" si="86"/>
        <v>2492858852.9499998</v>
      </c>
      <c r="P229" s="134">
        <f t="shared" si="86"/>
        <v>1808204294.8000002</v>
      </c>
      <c r="Q229" s="134">
        <f t="shared" si="80"/>
        <v>27917216350.719997</v>
      </c>
      <c r="R229" s="3"/>
      <c r="S229" s="197"/>
      <c r="T229" s="140"/>
      <c r="U229" s="141"/>
      <c r="V229" s="141"/>
      <c r="W229" s="141"/>
      <c r="X229" s="141"/>
      <c r="Y229" s="141"/>
      <c r="Z229" s="141"/>
      <c r="AA229" s="141"/>
    </row>
    <row r="230" spans="2:27" x14ac:dyDescent="0.25">
      <c r="B230" s="151" t="s">
        <v>515</v>
      </c>
      <c r="C230" s="125">
        <v>1106483156</v>
      </c>
      <c r="D230" s="125">
        <v>1447437863.2399998</v>
      </c>
      <c r="E230" s="125">
        <v>20649286.759999998</v>
      </c>
      <c r="F230" s="125">
        <v>81647577.499999985</v>
      </c>
      <c r="G230" s="125">
        <v>81116379.359999999</v>
      </c>
      <c r="H230" s="125">
        <v>66173573.780000001</v>
      </c>
      <c r="I230" s="125">
        <v>96770240.049999997</v>
      </c>
      <c r="J230" s="125">
        <v>83570234.989999995</v>
      </c>
      <c r="K230" s="125">
        <v>96371383.210000008</v>
      </c>
      <c r="L230" s="125">
        <v>93457331.810000002</v>
      </c>
      <c r="M230" s="125">
        <v>85718618.730000004</v>
      </c>
      <c r="N230" s="125">
        <v>88115412.670000017</v>
      </c>
      <c r="O230" s="125">
        <v>117210517.43000001</v>
      </c>
      <c r="P230" s="125">
        <v>293917308.78000003</v>
      </c>
      <c r="Q230" s="125">
        <f t="shared" si="80"/>
        <v>1204717865.0700002</v>
      </c>
      <c r="R230" s="140"/>
      <c r="S230" s="197"/>
      <c r="T230" s="3"/>
      <c r="U230" s="118"/>
      <c r="V230" s="118"/>
      <c r="W230" s="118"/>
      <c r="X230" s="118"/>
      <c r="Y230" s="118"/>
      <c r="Z230" s="118"/>
      <c r="AA230" s="118"/>
    </row>
    <row r="231" spans="2:27" x14ac:dyDescent="0.25">
      <c r="B231" s="151" t="s">
        <v>516</v>
      </c>
      <c r="C231" s="125">
        <v>22540916774</v>
      </c>
      <c r="D231" s="125">
        <v>26128207533.399998</v>
      </c>
      <c r="E231" s="125">
        <v>933884307.5</v>
      </c>
      <c r="F231" s="125">
        <v>1784680109.0999999</v>
      </c>
      <c r="G231" s="125">
        <v>2889572480.0000005</v>
      </c>
      <c r="H231" s="125">
        <v>2180506609.2499995</v>
      </c>
      <c r="I231" s="125">
        <v>2224648157.9700003</v>
      </c>
      <c r="J231" s="125">
        <v>2415030380.0500002</v>
      </c>
      <c r="K231" s="125">
        <v>3145184484.6299996</v>
      </c>
      <c r="L231" s="125">
        <v>3551800238.2200003</v>
      </c>
      <c r="M231" s="125">
        <v>1773639770.0200002</v>
      </c>
      <c r="N231" s="125">
        <v>1565587504.6499999</v>
      </c>
      <c r="O231" s="125">
        <v>2307852167.4499998</v>
      </c>
      <c r="P231" s="125">
        <v>1278045482.8900001</v>
      </c>
      <c r="Q231" s="125">
        <f t="shared" si="80"/>
        <v>26050431691.73</v>
      </c>
      <c r="R231" s="140"/>
      <c r="S231" s="197"/>
      <c r="T231" s="3"/>
      <c r="U231" s="118"/>
      <c r="V231" s="118"/>
      <c r="W231" s="118"/>
      <c r="X231" s="118"/>
      <c r="Y231" s="118"/>
      <c r="Z231" s="118"/>
      <c r="AA231" s="118"/>
    </row>
    <row r="232" spans="2:27" x14ac:dyDescent="0.25">
      <c r="B232" s="151" t="s">
        <v>517</v>
      </c>
      <c r="C232" s="125">
        <v>1005130197</v>
      </c>
      <c r="D232" s="125">
        <v>774754250.78999984</v>
      </c>
      <c r="E232" s="125">
        <v>1177119.28</v>
      </c>
      <c r="F232" s="125">
        <v>20352790.030000001</v>
      </c>
      <c r="G232" s="125">
        <v>11098407.559999999</v>
      </c>
      <c r="H232" s="125">
        <v>31880373.75</v>
      </c>
      <c r="I232" s="125">
        <v>23589016.91</v>
      </c>
      <c r="J232" s="125">
        <v>21836769.579999998</v>
      </c>
      <c r="K232" s="125">
        <v>57032269.88000001</v>
      </c>
      <c r="L232" s="125">
        <v>36867125.789999999</v>
      </c>
      <c r="M232" s="125">
        <v>72338470.589999989</v>
      </c>
      <c r="N232" s="125">
        <v>81856779.350000009</v>
      </c>
      <c r="O232" s="125">
        <v>67796168.069999993</v>
      </c>
      <c r="P232" s="125">
        <v>236241503.13</v>
      </c>
      <c r="Q232" s="125">
        <f t="shared" si="80"/>
        <v>662066793.92000008</v>
      </c>
      <c r="R232" s="3"/>
      <c r="S232" s="197"/>
      <c r="T232" s="3"/>
      <c r="U232" s="118"/>
      <c r="V232" s="118"/>
      <c r="W232" s="118"/>
      <c r="X232" s="118"/>
      <c r="Y232" s="118"/>
      <c r="Z232" s="118"/>
      <c r="AA232" s="118"/>
    </row>
    <row r="233" spans="2:27" x14ac:dyDescent="0.25">
      <c r="B233" s="23" t="s">
        <v>154</v>
      </c>
      <c r="C233" s="124">
        <f t="shared" ref="C233:P233" si="87">C234+C246+C255+C268+C273+C284+C309++C328+C333</f>
        <v>64348477637</v>
      </c>
      <c r="D233" s="124">
        <f t="shared" si="87"/>
        <v>61071403421.049988</v>
      </c>
      <c r="E233" s="124">
        <f t="shared" si="87"/>
        <v>967268478.25999999</v>
      </c>
      <c r="F233" s="124">
        <f t="shared" si="87"/>
        <v>2536670873.52</v>
      </c>
      <c r="G233" s="124">
        <f t="shared" si="87"/>
        <v>4283521985.98</v>
      </c>
      <c r="H233" s="124">
        <f t="shared" si="87"/>
        <v>2948550792.6899996</v>
      </c>
      <c r="I233" s="124">
        <f t="shared" si="87"/>
        <v>3275794140.0900006</v>
      </c>
      <c r="J233" s="124">
        <f t="shared" si="87"/>
        <v>3746100153.4700003</v>
      </c>
      <c r="K233" s="124">
        <f t="shared" si="87"/>
        <v>2828583934.0100002</v>
      </c>
      <c r="L233" s="124">
        <f t="shared" si="87"/>
        <v>2846917978.8699999</v>
      </c>
      <c r="M233" s="124">
        <f t="shared" si="87"/>
        <v>5509182285.4800005</v>
      </c>
      <c r="N233" s="124">
        <f t="shared" si="87"/>
        <v>4840562124.75</v>
      </c>
      <c r="O233" s="124">
        <f t="shared" si="87"/>
        <v>4618363665.3000002</v>
      </c>
      <c r="P233" s="124">
        <f t="shared" si="87"/>
        <v>10454902879.189999</v>
      </c>
      <c r="Q233" s="124">
        <f t="shared" si="80"/>
        <v>48856419291.610001</v>
      </c>
      <c r="R233" s="3"/>
      <c r="S233" s="197"/>
      <c r="T233" s="197"/>
      <c r="U233" s="197"/>
      <c r="V233" s="118"/>
      <c r="W233" s="118"/>
      <c r="X233" s="118"/>
      <c r="Y233" s="118"/>
      <c r="Z233" s="118"/>
      <c r="AA233" s="118"/>
    </row>
    <row r="234" spans="2:27" s="67" customFormat="1" x14ac:dyDescent="0.25">
      <c r="B234" s="149" t="s">
        <v>155</v>
      </c>
      <c r="C234" s="134">
        <f t="shared" ref="C234:P234" si="88">C235+C238+C240+C244</f>
        <v>8654498176</v>
      </c>
      <c r="D234" s="134">
        <f t="shared" si="88"/>
        <v>14646222804.379999</v>
      </c>
      <c r="E234" s="134">
        <f t="shared" si="88"/>
        <v>268846084.77999997</v>
      </c>
      <c r="F234" s="134">
        <f t="shared" si="88"/>
        <v>407781244.92000002</v>
      </c>
      <c r="G234" s="134">
        <f t="shared" si="88"/>
        <v>519925287.47999996</v>
      </c>
      <c r="H234" s="134">
        <f t="shared" si="88"/>
        <v>720384166.08999991</v>
      </c>
      <c r="I234" s="134">
        <f t="shared" si="88"/>
        <v>706688123.41000009</v>
      </c>
      <c r="J234" s="134">
        <f t="shared" si="88"/>
        <v>809067970.2700001</v>
      </c>
      <c r="K234" s="134">
        <f t="shared" si="88"/>
        <v>869742805.37</v>
      </c>
      <c r="L234" s="134">
        <f t="shared" si="88"/>
        <v>845557197.60000002</v>
      </c>
      <c r="M234" s="134">
        <f t="shared" si="88"/>
        <v>1008677829.08</v>
      </c>
      <c r="N234" s="134">
        <f t="shared" si="88"/>
        <v>974200952.65999997</v>
      </c>
      <c r="O234" s="134">
        <f t="shared" si="88"/>
        <v>934938758.98000002</v>
      </c>
      <c r="P234" s="134">
        <f t="shared" si="88"/>
        <v>3002728242.6099997</v>
      </c>
      <c r="Q234" s="134">
        <f t="shared" si="80"/>
        <v>11068538663.25</v>
      </c>
      <c r="R234" s="140"/>
      <c r="S234" s="197"/>
      <c r="T234" s="140"/>
      <c r="U234" s="140"/>
      <c r="V234" s="141"/>
      <c r="W234" s="141"/>
      <c r="X234" s="141"/>
      <c r="Y234" s="141"/>
      <c r="Z234" s="141"/>
      <c r="AA234" s="141"/>
    </row>
    <row r="235" spans="2:27" s="67" customFormat="1" x14ac:dyDescent="0.25">
      <c r="B235" s="150" t="s">
        <v>518</v>
      </c>
      <c r="C235" s="134">
        <f t="shared" ref="C235:I235" si="89">SUM(C236:C237)</f>
        <v>8419479511</v>
      </c>
      <c r="D235" s="134">
        <f t="shared" ref="D235" si="90">SUM(D236:D237)</f>
        <v>13683019704.789999</v>
      </c>
      <c r="E235" s="134">
        <f t="shared" si="89"/>
        <v>266728052.00999999</v>
      </c>
      <c r="F235" s="134">
        <f t="shared" si="89"/>
        <v>388792825.82999998</v>
      </c>
      <c r="G235" s="134">
        <f t="shared" si="89"/>
        <v>502233381.93000001</v>
      </c>
      <c r="H235" s="134">
        <f t="shared" si="89"/>
        <v>658270945.68999994</v>
      </c>
      <c r="I235" s="134">
        <f t="shared" si="89"/>
        <v>695803250.86000001</v>
      </c>
      <c r="J235" s="134">
        <f t="shared" ref="J235:P235" si="91">SUM(J236:J237)</f>
        <v>792421597.54000008</v>
      </c>
      <c r="K235" s="134">
        <f t="shared" si="91"/>
        <v>848827362.75999999</v>
      </c>
      <c r="L235" s="134">
        <f t="shared" si="91"/>
        <v>794703845.92999995</v>
      </c>
      <c r="M235" s="134">
        <f t="shared" si="91"/>
        <v>960050827.42000008</v>
      </c>
      <c r="N235" s="134">
        <f t="shared" si="91"/>
        <v>957468481.05999994</v>
      </c>
      <c r="O235" s="134">
        <f t="shared" si="91"/>
        <v>852868623.32000005</v>
      </c>
      <c r="P235" s="134">
        <f t="shared" si="91"/>
        <v>2774771127.46</v>
      </c>
      <c r="Q235" s="134">
        <f t="shared" si="80"/>
        <v>10492940321.810001</v>
      </c>
      <c r="R235" s="3"/>
      <c r="S235" s="197"/>
      <c r="T235" s="140"/>
      <c r="U235" s="141"/>
      <c r="V235" s="141"/>
      <c r="W235" s="141"/>
      <c r="X235" s="141"/>
      <c r="Y235" s="141"/>
      <c r="Z235" s="141"/>
      <c r="AA235" s="141"/>
    </row>
    <row r="236" spans="2:27" x14ac:dyDescent="0.25">
      <c r="B236" s="151" t="s">
        <v>519</v>
      </c>
      <c r="C236" s="125">
        <v>8413839511</v>
      </c>
      <c r="D236" s="125">
        <v>13677379704.789999</v>
      </c>
      <c r="E236" s="125">
        <v>266728052.00999999</v>
      </c>
      <c r="F236" s="125">
        <v>387852825.82999998</v>
      </c>
      <c r="G236" s="125">
        <v>501763381.93000001</v>
      </c>
      <c r="H236" s="125">
        <v>657800945.68999994</v>
      </c>
      <c r="I236" s="125">
        <v>695333250.86000001</v>
      </c>
      <c r="J236" s="125">
        <v>791951597.54000008</v>
      </c>
      <c r="K236" s="125">
        <v>848827362.75999999</v>
      </c>
      <c r="L236" s="125">
        <v>794233845.92999995</v>
      </c>
      <c r="M236" s="125">
        <v>959580827.42000008</v>
      </c>
      <c r="N236" s="125">
        <v>956998481.05999994</v>
      </c>
      <c r="O236" s="125">
        <v>852398623.32000005</v>
      </c>
      <c r="P236" s="125">
        <v>2774301127.46</v>
      </c>
      <c r="Q236" s="125">
        <f t="shared" si="80"/>
        <v>10487770321.810001</v>
      </c>
      <c r="R236" s="3"/>
      <c r="S236" s="197"/>
      <c r="T236" s="3"/>
      <c r="U236" s="118"/>
      <c r="V236" s="118"/>
      <c r="W236" s="118"/>
      <c r="X236" s="118"/>
      <c r="Y236" s="118"/>
      <c r="Z236" s="118"/>
      <c r="AA236" s="118"/>
    </row>
    <row r="237" spans="2:27" x14ac:dyDescent="0.25">
      <c r="B237" s="151" t="s">
        <v>520</v>
      </c>
      <c r="C237" s="125">
        <v>5640000</v>
      </c>
      <c r="D237" s="125">
        <v>5640000</v>
      </c>
      <c r="E237" s="125">
        <v>0</v>
      </c>
      <c r="F237" s="125">
        <v>940000</v>
      </c>
      <c r="G237" s="125">
        <v>470000</v>
      </c>
      <c r="H237" s="125">
        <v>470000</v>
      </c>
      <c r="I237" s="125">
        <v>470000</v>
      </c>
      <c r="J237" s="125">
        <v>470000</v>
      </c>
      <c r="K237" s="125">
        <v>0</v>
      </c>
      <c r="L237" s="125">
        <v>470000</v>
      </c>
      <c r="M237" s="125">
        <v>470000</v>
      </c>
      <c r="N237" s="125">
        <v>470000</v>
      </c>
      <c r="O237" s="125">
        <v>470000</v>
      </c>
      <c r="P237" s="125">
        <v>470000</v>
      </c>
      <c r="Q237" s="125">
        <f t="shared" si="80"/>
        <v>5170000</v>
      </c>
      <c r="R237" s="3"/>
      <c r="S237" s="197"/>
      <c r="T237" s="3"/>
      <c r="U237" s="118"/>
      <c r="V237" s="118"/>
      <c r="W237" s="118"/>
      <c r="X237" s="118"/>
      <c r="Y237" s="118"/>
      <c r="Z237" s="118"/>
      <c r="AA237" s="118"/>
    </row>
    <row r="238" spans="2:27" s="67" customFormat="1" x14ac:dyDescent="0.25">
      <c r="B238" s="150" t="s">
        <v>521</v>
      </c>
      <c r="C238" s="134">
        <f t="shared" ref="C238:P238" si="92">SUM(C239)</f>
        <v>34321895</v>
      </c>
      <c r="D238" s="134">
        <f t="shared" si="92"/>
        <v>27967737.219999999</v>
      </c>
      <c r="E238" s="134">
        <f t="shared" si="92"/>
        <v>921478.42</v>
      </c>
      <c r="F238" s="134">
        <f t="shared" si="92"/>
        <v>1518990.91</v>
      </c>
      <c r="G238" s="134">
        <f t="shared" si="92"/>
        <v>2268851.9500000002</v>
      </c>
      <c r="H238" s="134">
        <f t="shared" si="92"/>
        <v>1415785.2</v>
      </c>
      <c r="I238" s="134">
        <f t="shared" si="92"/>
        <v>1828429.7</v>
      </c>
      <c r="J238" s="134">
        <f t="shared" si="92"/>
        <v>1355035.64</v>
      </c>
      <c r="K238" s="134">
        <f t="shared" si="92"/>
        <v>308690.34000000003</v>
      </c>
      <c r="L238" s="134">
        <f t="shared" si="92"/>
        <v>1500093.34</v>
      </c>
      <c r="M238" s="134">
        <f t="shared" si="92"/>
        <v>2050998.84</v>
      </c>
      <c r="N238" s="134">
        <f t="shared" si="92"/>
        <v>1093039.98</v>
      </c>
      <c r="O238" s="134">
        <f t="shared" si="92"/>
        <v>3786093.28</v>
      </c>
      <c r="P238" s="134">
        <f t="shared" si="92"/>
        <v>4153971.16</v>
      </c>
      <c r="Q238" s="134">
        <f t="shared" si="80"/>
        <v>22201458.760000002</v>
      </c>
      <c r="R238" s="197"/>
      <c r="S238" s="197"/>
      <c r="T238" s="140"/>
      <c r="U238" s="141"/>
      <c r="V238" s="141"/>
      <c r="W238" s="141"/>
      <c r="X238" s="141"/>
      <c r="Y238" s="141"/>
      <c r="Z238" s="141"/>
      <c r="AA238" s="141"/>
    </row>
    <row r="239" spans="2:27" x14ac:dyDescent="0.25">
      <c r="B239" s="151" t="s">
        <v>522</v>
      </c>
      <c r="C239" s="125">
        <v>34321895</v>
      </c>
      <c r="D239" s="125">
        <v>27967737.219999999</v>
      </c>
      <c r="E239" s="125">
        <v>921478.42</v>
      </c>
      <c r="F239" s="125">
        <v>1518990.91</v>
      </c>
      <c r="G239" s="125">
        <v>2268851.9500000002</v>
      </c>
      <c r="H239" s="125">
        <v>1415785.2</v>
      </c>
      <c r="I239" s="125">
        <v>1828429.7</v>
      </c>
      <c r="J239" s="125">
        <v>1355035.64</v>
      </c>
      <c r="K239" s="125">
        <v>308690.34000000003</v>
      </c>
      <c r="L239" s="125">
        <v>1500093.34</v>
      </c>
      <c r="M239" s="125">
        <v>2050998.84</v>
      </c>
      <c r="N239" s="125">
        <v>1093039.98</v>
      </c>
      <c r="O239" s="125">
        <v>3786093.28</v>
      </c>
      <c r="P239" s="125">
        <v>4153971.16</v>
      </c>
      <c r="Q239" s="125">
        <f t="shared" si="80"/>
        <v>22201458.760000002</v>
      </c>
      <c r="R239" s="140"/>
      <c r="S239" s="197"/>
      <c r="T239" s="3"/>
      <c r="U239" s="118"/>
      <c r="V239" s="118"/>
      <c r="W239" s="118"/>
      <c r="X239" s="118"/>
      <c r="Y239" s="118"/>
      <c r="Z239" s="118"/>
      <c r="AA239" s="118"/>
    </row>
    <row r="240" spans="2:27" s="67" customFormat="1" x14ac:dyDescent="0.25">
      <c r="B240" s="150" t="s">
        <v>523</v>
      </c>
      <c r="C240" s="134">
        <f t="shared" ref="C240:P240" si="93">SUM(C241:C243)</f>
        <v>88221413</v>
      </c>
      <c r="D240" s="134">
        <f t="shared" si="93"/>
        <v>84607120.789999992</v>
      </c>
      <c r="E240" s="134">
        <f t="shared" si="93"/>
        <v>563573.01</v>
      </c>
      <c r="F240" s="134">
        <f t="shared" si="93"/>
        <v>1250910.1200000001</v>
      </c>
      <c r="G240" s="134">
        <f t="shared" si="93"/>
        <v>4007511.82</v>
      </c>
      <c r="H240" s="134">
        <f t="shared" si="93"/>
        <v>3894137.03</v>
      </c>
      <c r="I240" s="134">
        <f t="shared" si="93"/>
        <v>3341781.51</v>
      </c>
      <c r="J240" s="134">
        <f t="shared" si="93"/>
        <v>5503341.3700000001</v>
      </c>
      <c r="K240" s="134">
        <f t="shared" si="93"/>
        <v>1474267.8599999999</v>
      </c>
      <c r="L240" s="134">
        <f t="shared" si="93"/>
        <v>3534567.82</v>
      </c>
      <c r="M240" s="134">
        <f t="shared" si="93"/>
        <v>7465467.1499999994</v>
      </c>
      <c r="N240" s="134">
        <f t="shared" si="93"/>
        <v>3722020.21</v>
      </c>
      <c r="O240" s="134">
        <f t="shared" si="93"/>
        <v>3483031.46</v>
      </c>
      <c r="P240" s="134">
        <f t="shared" si="93"/>
        <v>7868664.6199999992</v>
      </c>
      <c r="Q240" s="134">
        <f t="shared" si="80"/>
        <v>46109273.979999997</v>
      </c>
      <c r="R240" s="140"/>
      <c r="S240" s="197"/>
      <c r="T240" s="140"/>
      <c r="U240" s="141"/>
      <c r="V240" s="141"/>
      <c r="W240" s="141"/>
      <c r="X240" s="141"/>
      <c r="Y240" s="141"/>
      <c r="Z240" s="141"/>
      <c r="AA240" s="141"/>
    </row>
    <row r="241" spans="2:27" x14ac:dyDescent="0.25">
      <c r="B241" s="151" t="s">
        <v>524</v>
      </c>
      <c r="C241" s="125">
        <v>6160973</v>
      </c>
      <c r="D241" s="125">
        <v>1035771.69</v>
      </c>
      <c r="E241" s="125">
        <v>6666.67</v>
      </c>
      <c r="F241" s="125">
        <v>0</v>
      </c>
      <c r="G241" s="125">
        <v>6666.67</v>
      </c>
      <c r="H241" s="125">
        <v>46103.27</v>
      </c>
      <c r="I241" s="125">
        <v>6666.67</v>
      </c>
      <c r="J241" s="125">
        <v>0</v>
      </c>
      <c r="K241" s="125">
        <v>6666.67</v>
      </c>
      <c r="L241" s="125">
        <v>26226.35</v>
      </c>
      <c r="M241" s="125">
        <v>6666.67</v>
      </c>
      <c r="N241" s="125">
        <v>16566.669999999998</v>
      </c>
      <c r="O241" s="125">
        <v>70712.7</v>
      </c>
      <c r="P241" s="125">
        <v>56914.630000000005</v>
      </c>
      <c r="Q241" s="125">
        <f t="shared" si="80"/>
        <v>249856.96999999997</v>
      </c>
      <c r="R241" s="3"/>
      <c r="S241" s="197"/>
      <c r="T241" s="3"/>
      <c r="U241" s="118"/>
      <c r="V241" s="118"/>
      <c r="W241" s="118"/>
      <c r="X241" s="118"/>
      <c r="Y241" s="118"/>
      <c r="Z241" s="118"/>
      <c r="AA241" s="118"/>
    </row>
    <row r="242" spans="2:27" x14ac:dyDescent="0.25">
      <c r="B242" s="151" t="s">
        <v>525</v>
      </c>
      <c r="C242" s="125">
        <v>8078814</v>
      </c>
      <c r="D242" s="125">
        <v>4967570.1900000004</v>
      </c>
      <c r="E242" s="125">
        <v>40666.67</v>
      </c>
      <c r="F242" s="125">
        <v>18000</v>
      </c>
      <c r="G242" s="125">
        <v>42825.4</v>
      </c>
      <c r="H242" s="125">
        <v>1173795.56</v>
      </c>
      <c r="I242" s="125">
        <v>410552.8</v>
      </c>
      <c r="J242" s="125">
        <v>1595</v>
      </c>
      <c r="K242" s="125">
        <v>116584.2</v>
      </c>
      <c r="L242" s="125">
        <v>8080</v>
      </c>
      <c r="M242" s="125">
        <v>39193.699999999997</v>
      </c>
      <c r="N242" s="125">
        <v>73767.899999999994</v>
      </c>
      <c r="O242" s="125">
        <v>29212.36</v>
      </c>
      <c r="P242" s="125">
        <v>38467.299999999988</v>
      </c>
      <c r="Q242" s="125">
        <f t="shared" si="80"/>
        <v>1992740.8900000001</v>
      </c>
      <c r="R242" s="3"/>
      <c r="S242" s="197"/>
      <c r="T242" s="3"/>
      <c r="U242" s="118"/>
      <c r="V242" s="118"/>
      <c r="W242" s="118"/>
      <c r="X242" s="118"/>
      <c r="Y242" s="118"/>
      <c r="Z242" s="118"/>
      <c r="AA242" s="118"/>
    </row>
    <row r="243" spans="2:27" x14ac:dyDescent="0.25">
      <c r="B243" s="151" t="s">
        <v>526</v>
      </c>
      <c r="C243" s="125">
        <v>73981626</v>
      </c>
      <c r="D243" s="125">
        <v>78603778.909999996</v>
      </c>
      <c r="E243" s="125">
        <v>516239.67</v>
      </c>
      <c r="F243" s="125">
        <v>1232910.1200000001</v>
      </c>
      <c r="G243" s="125">
        <v>3958019.75</v>
      </c>
      <c r="H243" s="125">
        <v>2674238.1999999997</v>
      </c>
      <c r="I243" s="125">
        <v>2924562.04</v>
      </c>
      <c r="J243" s="125">
        <v>5501746.3700000001</v>
      </c>
      <c r="K243" s="125">
        <v>1351016.99</v>
      </c>
      <c r="L243" s="125">
        <v>3500261.4699999997</v>
      </c>
      <c r="M243" s="125">
        <v>7419606.7799999993</v>
      </c>
      <c r="N243" s="125">
        <v>3631685.64</v>
      </c>
      <c r="O243" s="125">
        <v>3383106.4</v>
      </c>
      <c r="P243" s="125">
        <v>7773282.6899999995</v>
      </c>
      <c r="Q243" s="125">
        <f t="shared" si="80"/>
        <v>43866676.119999997</v>
      </c>
      <c r="R243" s="140"/>
      <c r="S243" s="197"/>
      <c r="T243" s="3"/>
      <c r="U243" s="118"/>
      <c r="V243" s="118"/>
      <c r="W243" s="118"/>
      <c r="X243" s="118"/>
      <c r="Y243" s="118"/>
      <c r="Z243" s="118"/>
      <c r="AA243" s="118"/>
    </row>
    <row r="244" spans="2:27" s="67" customFormat="1" x14ac:dyDescent="0.25">
      <c r="B244" s="150" t="s">
        <v>527</v>
      </c>
      <c r="C244" s="134">
        <f>SUM(C245)</f>
        <v>112475357</v>
      </c>
      <c r="D244" s="134">
        <f>SUM(D245)</f>
        <v>850628241.57999992</v>
      </c>
      <c r="E244" s="134">
        <f>SUM(E245)</f>
        <v>632981.34</v>
      </c>
      <c r="F244" s="134">
        <f>SUM(F245)</f>
        <v>16218518.059999999</v>
      </c>
      <c r="G244" s="134">
        <f t="shared" ref="G244:P244" si="94">SUM(G245)</f>
        <v>11415541.779999999</v>
      </c>
      <c r="H244" s="134">
        <f t="shared" si="94"/>
        <v>56803298.170000002</v>
      </c>
      <c r="I244" s="134">
        <f t="shared" si="94"/>
        <v>5714661.3399999999</v>
      </c>
      <c r="J244" s="134">
        <f t="shared" si="94"/>
        <v>9787995.7200000007</v>
      </c>
      <c r="K244" s="134">
        <f t="shared" si="94"/>
        <v>19132484.41</v>
      </c>
      <c r="L244" s="134">
        <f t="shared" si="94"/>
        <v>45818690.509999998</v>
      </c>
      <c r="M244" s="134">
        <f t="shared" si="94"/>
        <v>39110535.670000002</v>
      </c>
      <c r="N244" s="134">
        <f t="shared" si="94"/>
        <v>11917411.41</v>
      </c>
      <c r="O244" s="134">
        <f t="shared" si="94"/>
        <v>74801010.920000002</v>
      </c>
      <c r="P244" s="134">
        <f t="shared" si="94"/>
        <v>215934479.37</v>
      </c>
      <c r="Q244" s="134">
        <f t="shared" si="80"/>
        <v>507287608.70000005</v>
      </c>
      <c r="R244" s="3"/>
      <c r="S244" s="197"/>
      <c r="T244" s="140"/>
      <c r="U244" s="141"/>
      <c r="V244" s="141"/>
      <c r="W244" s="141"/>
      <c r="X244" s="141"/>
      <c r="Y244" s="141"/>
      <c r="Z244" s="141"/>
      <c r="AA244" s="141"/>
    </row>
    <row r="245" spans="2:27" x14ac:dyDescent="0.25">
      <c r="B245" s="151" t="s">
        <v>528</v>
      </c>
      <c r="C245" s="125">
        <v>112475357</v>
      </c>
      <c r="D245" s="125">
        <v>850628241.57999992</v>
      </c>
      <c r="E245" s="125">
        <v>632981.34</v>
      </c>
      <c r="F245" s="125">
        <v>16218518.059999999</v>
      </c>
      <c r="G245" s="125">
        <v>11415541.779999999</v>
      </c>
      <c r="H245" s="125">
        <v>56803298.170000002</v>
      </c>
      <c r="I245" s="125">
        <v>5714661.3399999999</v>
      </c>
      <c r="J245" s="125">
        <v>9787995.7200000007</v>
      </c>
      <c r="K245" s="125">
        <v>19132484.41</v>
      </c>
      <c r="L245" s="125">
        <v>45818690.509999998</v>
      </c>
      <c r="M245" s="125">
        <v>39110535.670000002</v>
      </c>
      <c r="N245" s="125">
        <v>11917411.41</v>
      </c>
      <c r="O245" s="125">
        <v>74801010.920000002</v>
      </c>
      <c r="P245" s="125">
        <v>215934479.37</v>
      </c>
      <c r="Q245" s="125">
        <f t="shared" si="80"/>
        <v>507287608.70000005</v>
      </c>
      <c r="R245" s="140"/>
      <c r="S245" s="197"/>
      <c r="T245" s="3"/>
      <c r="U245" s="118"/>
      <c r="V245" s="118"/>
      <c r="W245" s="118"/>
      <c r="X245" s="118"/>
      <c r="Y245" s="118"/>
      <c r="Z245" s="118"/>
      <c r="AA245" s="118"/>
    </row>
    <row r="246" spans="2:27" s="67" customFormat="1" x14ac:dyDescent="0.25">
      <c r="B246" s="149" t="s">
        <v>977</v>
      </c>
      <c r="C246" s="134">
        <f t="shared" ref="C246:P246" si="95">C247+C249+C251+C253</f>
        <v>2798536265</v>
      </c>
      <c r="D246" s="134">
        <f t="shared" si="95"/>
        <v>4424672629.5</v>
      </c>
      <c r="E246" s="134">
        <f t="shared" si="95"/>
        <v>7800305.6900000004</v>
      </c>
      <c r="F246" s="134">
        <f t="shared" si="95"/>
        <v>130885762.95999999</v>
      </c>
      <c r="G246" s="134">
        <f t="shared" si="95"/>
        <v>355492262.46000004</v>
      </c>
      <c r="H246" s="134">
        <f t="shared" si="95"/>
        <v>163384023.00999999</v>
      </c>
      <c r="I246" s="134">
        <f t="shared" si="95"/>
        <v>240049098.68000001</v>
      </c>
      <c r="J246" s="134">
        <f t="shared" si="95"/>
        <v>217941150.06</v>
      </c>
      <c r="K246" s="134">
        <f t="shared" si="95"/>
        <v>193377018.76999998</v>
      </c>
      <c r="L246" s="134">
        <f t="shared" si="95"/>
        <v>247577854.65000001</v>
      </c>
      <c r="M246" s="134">
        <f t="shared" si="95"/>
        <v>449884156.92000002</v>
      </c>
      <c r="N246" s="134">
        <f t="shared" si="95"/>
        <v>218826388.12</v>
      </c>
      <c r="O246" s="134">
        <f t="shared" si="95"/>
        <v>416818321.64999998</v>
      </c>
      <c r="P246" s="134">
        <f t="shared" si="95"/>
        <v>809863732.59000003</v>
      </c>
      <c r="Q246" s="134">
        <f t="shared" si="80"/>
        <v>3451900075.5599999</v>
      </c>
      <c r="R246" s="3"/>
      <c r="S246" s="197"/>
      <c r="T246" s="140"/>
      <c r="U246" s="141"/>
      <c r="V246" s="141"/>
      <c r="W246" s="141"/>
      <c r="X246" s="141"/>
      <c r="Y246" s="141"/>
      <c r="Z246" s="141"/>
      <c r="AA246" s="141"/>
    </row>
    <row r="247" spans="2:27" s="67" customFormat="1" x14ac:dyDescent="0.25">
      <c r="B247" s="150" t="s">
        <v>529</v>
      </c>
      <c r="C247" s="134">
        <f t="shared" ref="C247:P247" si="96">SUM(C248)</f>
        <v>88923887</v>
      </c>
      <c r="D247" s="134">
        <f t="shared" si="96"/>
        <v>120965258.33999999</v>
      </c>
      <c r="E247" s="134">
        <f t="shared" si="96"/>
        <v>341666.67</v>
      </c>
      <c r="F247" s="134">
        <f t="shared" si="96"/>
        <v>14004837.029999999</v>
      </c>
      <c r="G247" s="134">
        <f t="shared" si="96"/>
        <v>56420041.870000005</v>
      </c>
      <c r="H247" s="134">
        <f t="shared" si="96"/>
        <v>11772193.859999999</v>
      </c>
      <c r="I247" s="134">
        <f t="shared" si="96"/>
        <v>20399067.91</v>
      </c>
      <c r="J247" s="134">
        <f t="shared" si="96"/>
        <v>15527201.970000001</v>
      </c>
      <c r="K247" s="134">
        <f t="shared" si="96"/>
        <v>6537780.6500000004</v>
      </c>
      <c r="L247" s="134">
        <f t="shared" si="96"/>
        <v>1782789.54</v>
      </c>
      <c r="M247" s="134">
        <f t="shared" si="96"/>
        <v>5471263.29</v>
      </c>
      <c r="N247" s="134">
        <f t="shared" si="96"/>
        <v>13641993.99</v>
      </c>
      <c r="O247" s="134">
        <f t="shared" si="96"/>
        <v>21827245.52</v>
      </c>
      <c r="P247" s="134">
        <f t="shared" si="96"/>
        <v>39865045.649999999</v>
      </c>
      <c r="Q247" s="134">
        <f t="shared" si="80"/>
        <v>207591127.95000005</v>
      </c>
      <c r="R247" s="3"/>
      <c r="S247" s="197"/>
      <c r="T247" s="140"/>
      <c r="U247" s="141"/>
      <c r="V247" s="141"/>
      <c r="W247" s="141"/>
      <c r="X247" s="141"/>
      <c r="Y247" s="141"/>
      <c r="Z247" s="141"/>
      <c r="AA247" s="141"/>
    </row>
    <row r="248" spans="2:27" x14ac:dyDescent="0.25">
      <c r="B248" s="151" t="s">
        <v>530</v>
      </c>
      <c r="C248" s="125">
        <v>88923887</v>
      </c>
      <c r="D248" s="125">
        <v>120965258.33999999</v>
      </c>
      <c r="E248" s="125">
        <v>341666.67</v>
      </c>
      <c r="F248" s="125">
        <v>14004837.029999999</v>
      </c>
      <c r="G248" s="125">
        <v>56420041.870000005</v>
      </c>
      <c r="H248" s="125">
        <v>11772193.859999999</v>
      </c>
      <c r="I248" s="125">
        <v>20399067.91</v>
      </c>
      <c r="J248" s="125">
        <v>15527201.970000001</v>
      </c>
      <c r="K248" s="125">
        <v>6537780.6500000004</v>
      </c>
      <c r="L248" s="125">
        <v>1782789.54</v>
      </c>
      <c r="M248" s="125">
        <v>5471263.29</v>
      </c>
      <c r="N248" s="125">
        <v>13641993.99</v>
      </c>
      <c r="O248" s="125">
        <v>21827245.52</v>
      </c>
      <c r="P248" s="125">
        <v>39865045.649999999</v>
      </c>
      <c r="Q248" s="125">
        <f t="shared" si="80"/>
        <v>207591127.95000005</v>
      </c>
      <c r="R248" s="3"/>
      <c r="S248" s="197"/>
      <c r="T248" s="3"/>
      <c r="U248" s="118"/>
      <c r="V248" s="118"/>
      <c r="W248" s="118"/>
      <c r="X248" s="118"/>
      <c r="Y248" s="118"/>
      <c r="Z248" s="118"/>
      <c r="AA248" s="118"/>
    </row>
    <row r="249" spans="2:27" s="67" customFormat="1" x14ac:dyDescent="0.25">
      <c r="B249" s="150" t="s">
        <v>531</v>
      </c>
      <c r="C249" s="134">
        <f t="shared" ref="C249:P249" si="97">SUM(C250)</f>
        <v>395479499</v>
      </c>
      <c r="D249" s="134">
        <f t="shared" si="97"/>
        <v>450438442.78000003</v>
      </c>
      <c r="E249" s="134">
        <f t="shared" si="97"/>
        <v>830598.78</v>
      </c>
      <c r="F249" s="134">
        <f t="shared" si="97"/>
        <v>26615804.350000001</v>
      </c>
      <c r="G249" s="134">
        <f t="shared" si="97"/>
        <v>28839657.790000003</v>
      </c>
      <c r="H249" s="134">
        <f t="shared" si="97"/>
        <v>13591174.960000001</v>
      </c>
      <c r="I249" s="134">
        <f t="shared" si="97"/>
        <v>20186166.990000002</v>
      </c>
      <c r="J249" s="134">
        <f t="shared" si="97"/>
        <v>21104771.699999999</v>
      </c>
      <c r="K249" s="134">
        <f t="shared" si="97"/>
        <v>9222353.6600000001</v>
      </c>
      <c r="L249" s="134">
        <f t="shared" si="97"/>
        <v>17726432.770000003</v>
      </c>
      <c r="M249" s="134">
        <f t="shared" si="97"/>
        <v>12706666.93</v>
      </c>
      <c r="N249" s="134">
        <f t="shared" si="97"/>
        <v>23184598.420000002</v>
      </c>
      <c r="O249" s="134">
        <f t="shared" si="97"/>
        <v>34877560.469999999</v>
      </c>
      <c r="P249" s="134">
        <f t="shared" si="97"/>
        <v>71326688.780000001</v>
      </c>
      <c r="Q249" s="134">
        <f t="shared" si="80"/>
        <v>280212475.60000002</v>
      </c>
      <c r="R249" s="140"/>
      <c r="S249" s="197"/>
      <c r="T249" s="140"/>
      <c r="U249" s="141"/>
      <c r="V249" s="141"/>
      <c r="W249" s="141"/>
      <c r="X249" s="141"/>
      <c r="Y249" s="141"/>
      <c r="Z249" s="141"/>
      <c r="AA249" s="141"/>
    </row>
    <row r="250" spans="2:27" x14ac:dyDescent="0.25">
      <c r="B250" s="151" t="s">
        <v>532</v>
      </c>
      <c r="C250" s="125">
        <v>395479499</v>
      </c>
      <c r="D250" s="125">
        <v>450438442.78000003</v>
      </c>
      <c r="E250" s="125">
        <v>830598.78</v>
      </c>
      <c r="F250" s="125">
        <v>26615804.350000001</v>
      </c>
      <c r="G250" s="125">
        <v>28839657.790000003</v>
      </c>
      <c r="H250" s="125">
        <v>13591174.960000001</v>
      </c>
      <c r="I250" s="125">
        <v>20186166.990000002</v>
      </c>
      <c r="J250" s="125">
        <v>21104771.699999999</v>
      </c>
      <c r="K250" s="125">
        <v>9222353.6600000001</v>
      </c>
      <c r="L250" s="125">
        <v>17726432.770000003</v>
      </c>
      <c r="M250" s="125">
        <v>12706666.93</v>
      </c>
      <c r="N250" s="125">
        <v>23184598.420000002</v>
      </c>
      <c r="O250" s="125">
        <v>34877560.469999999</v>
      </c>
      <c r="P250" s="125">
        <v>71326688.780000001</v>
      </c>
      <c r="Q250" s="125">
        <f t="shared" si="80"/>
        <v>280212475.60000002</v>
      </c>
      <c r="R250" s="3"/>
      <c r="S250" s="197"/>
      <c r="T250" s="3"/>
      <c r="U250" s="118"/>
      <c r="V250" s="118"/>
      <c r="W250" s="118"/>
      <c r="X250" s="118"/>
      <c r="Y250" s="118"/>
      <c r="Z250" s="118"/>
      <c r="AA250" s="118"/>
    </row>
    <row r="251" spans="2:27" s="67" customFormat="1" x14ac:dyDescent="0.25">
      <c r="B251" s="150" t="s">
        <v>533</v>
      </c>
      <c r="C251" s="134">
        <f t="shared" ref="C251:P251" si="98">SUM(C252)</f>
        <v>2000080209</v>
      </c>
      <c r="D251" s="134">
        <f t="shared" si="98"/>
        <v>2860428985.6700001</v>
      </c>
      <c r="E251" s="134">
        <f t="shared" si="98"/>
        <v>5082934.1500000004</v>
      </c>
      <c r="F251" s="134">
        <f t="shared" si="98"/>
        <v>79965521.090000004</v>
      </c>
      <c r="G251" s="134">
        <f t="shared" si="98"/>
        <v>169787920.06</v>
      </c>
      <c r="H251" s="134">
        <f t="shared" si="98"/>
        <v>111282655.86999999</v>
      </c>
      <c r="I251" s="134">
        <f t="shared" si="98"/>
        <v>133299025.06999999</v>
      </c>
      <c r="J251" s="134">
        <f t="shared" si="98"/>
        <v>105725944.86</v>
      </c>
      <c r="K251" s="134">
        <f t="shared" si="98"/>
        <v>111900357.79999998</v>
      </c>
      <c r="L251" s="134">
        <f t="shared" si="98"/>
        <v>140934107.37</v>
      </c>
      <c r="M251" s="134">
        <f t="shared" si="98"/>
        <v>382979025.79000002</v>
      </c>
      <c r="N251" s="134">
        <f t="shared" si="98"/>
        <v>141285937.03999999</v>
      </c>
      <c r="O251" s="134">
        <f t="shared" si="98"/>
        <v>149059738</v>
      </c>
      <c r="P251" s="134">
        <f t="shared" si="98"/>
        <v>461259377.41000003</v>
      </c>
      <c r="Q251" s="134">
        <f t="shared" si="80"/>
        <v>1992562544.51</v>
      </c>
      <c r="R251" s="140"/>
      <c r="S251" s="197"/>
      <c r="T251" s="140"/>
      <c r="U251" s="141"/>
      <c r="V251" s="141"/>
      <c r="W251" s="141"/>
      <c r="X251" s="141"/>
      <c r="Y251" s="141"/>
      <c r="Z251" s="141"/>
      <c r="AA251" s="141"/>
    </row>
    <row r="252" spans="2:27" x14ac:dyDescent="0.25">
      <c r="B252" s="151" t="s">
        <v>534</v>
      </c>
      <c r="C252" s="125">
        <v>2000080209</v>
      </c>
      <c r="D252" s="125">
        <v>2860428985.6700001</v>
      </c>
      <c r="E252" s="125">
        <v>5082934.1500000004</v>
      </c>
      <c r="F252" s="125">
        <v>79965521.090000004</v>
      </c>
      <c r="G252" s="125">
        <v>169787920.06</v>
      </c>
      <c r="H252" s="125">
        <v>111282655.86999999</v>
      </c>
      <c r="I252" s="125">
        <v>133299025.06999999</v>
      </c>
      <c r="J252" s="125">
        <v>105725944.86</v>
      </c>
      <c r="K252" s="125">
        <v>111900357.79999998</v>
      </c>
      <c r="L252" s="125">
        <v>140934107.37</v>
      </c>
      <c r="M252" s="125">
        <v>382979025.79000002</v>
      </c>
      <c r="N252" s="125">
        <v>141285937.03999999</v>
      </c>
      <c r="O252" s="125">
        <v>149059738</v>
      </c>
      <c r="P252" s="125">
        <v>461259377.41000003</v>
      </c>
      <c r="Q252" s="125">
        <f t="shared" si="80"/>
        <v>1992562544.51</v>
      </c>
      <c r="R252" s="140"/>
      <c r="S252" s="197"/>
      <c r="T252" s="3"/>
      <c r="U252" s="118"/>
      <c r="V252" s="118"/>
      <c r="W252" s="118"/>
      <c r="X252" s="118"/>
      <c r="Y252" s="118"/>
      <c r="Z252" s="118"/>
      <c r="AA252" s="118"/>
    </row>
    <row r="253" spans="2:27" s="67" customFormat="1" x14ac:dyDescent="0.25">
      <c r="B253" s="150" t="s">
        <v>535</v>
      </c>
      <c r="C253" s="134">
        <f t="shared" ref="C253:P253" si="99">SUM(C254)</f>
        <v>314052670</v>
      </c>
      <c r="D253" s="134">
        <f t="shared" si="99"/>
        <v>992839942.71000004</v>
      </c>
      <c r="E253" s="134">
        <f t="shared" si="99"/>
        <v>1545106.09</v>
      </c>
      <c r="F253" s="134">
        <f t="shared" si="99"/>
        <v>10299600.489999998</v>
      </c>
      <c r="G253" s="134">
        <f t="shared" si="99"/>
        <v>100444642.73999999</v>
      </c>
      <c r="H253" s="134">
        <f t="shared" si="99"/>
        <v>26737998.32</v>
      </c>
      <c r="I253" s="134">
        <f t="shared" si="99"/>
        <v>66164838.710000001</v>
      </c>
      <c r="J253" s="134">
        <f t="shared" si="99"/>
        <v>75583231.530000001</v>
      </c>
      <c r="K253" s="134">
        <f t="shared" si="99"/>
        <v>65716526.659999996</v>
      </c>
      <c r="L253" s="134">
        <f t="shared" si="99"/>
        <v>87134524.969999999</v>
      </c>
      <c r="M253" s="134">
        <f t="shared" si="99"/>
        <v>48727200.910000004</v>
      </c>
      <c r="N253" s="134">
        <f t="shared" si="99"/>
        <v>40713858.670000002</v>
      </c>
      <c r="O253" s="134">
        <f t="shared" si="99"/>
        <v>211053777.66</v>
      </c>
      <c r="P253" s="134">
        <f t="shared" si="99"/>
        <v>237412620.75</v>
      </c>
      <c r="Q253" s="134">
        <f t="shared" si="80"/>
        <v>971533927.5</v>
      </c>
      <c r="R253" s="3"/>
      <c r="S253" s="197"/>
      <c r="T253" s="140"/>
      <c r="U253" s="141"/>
      <c r="V253" s="141"/>
      <c r="W253" s="141"/>
      <c r="X253" s="141"/>
      <c r="Y253" s="141"/>
      <c r="Z253" s="141"/>
      <c r="AA253" s="141"/>
    </row>
    <row r="254" spans="2:27" x14ac:dyDescent="0.25">
      <c r="B254" s="151" t="s">
        <v>536</v>
      </c>
      <c r="C254" s="125">
        <v>314052670</v>
      </c>
      <c r="D254" s="125">
        <v>992839942.71000004</v>
      </c>
      <c r="E254" s="125">
        <v>1545106.09</v>
      </c>
      <c r="F254" s="125">
        <v>10299600.489999998</v>
      </c>
      <c r="G254" s="125">
        <v>100444642.73999999</v>
      </c>
      <c r="H254" s="125">
        <v>26737998.32</v>
      </c>
      <c r="I254" s="125">
        <v>66164838.710000001</v>
      </c>
      <c r="J254" s="125">
        <v>75583231.530000001</v>
      </c>
      <c r="K254" s="125">
        <v>65716526.659999996</v>
      </c>
      <c r="L254" s="125">
        <v>87134524.969999999</v>
      </c>
      <c r="M254" s="125">
        <v>48727200.910000004</v>
      </c>
      <c r="N254" s="125">
        <v>40713858.670000002</v>
      </c>
      <c r="O254" s="125">
        <v>211053777.66</v>
      </c>
      <c r="P254" s="125">
        <v>237412620.75</v>
      </c>
      <c r="Q254" s="125">
        <f t="shared" si="80"/>
        <v>971533927.5</v>
      </c>
      <c r="R254" s="140"/>
      <c r="S254" s="197"/>
      <c r="T254" s="3"/>
      <c r="U254" s="118"/>
      <c r="V254" s="118"/>
      <c r="W254" s="118"/>
      <c r="X254" s="118"/>
      <c r="Y254" s="118"/>
      <c r="Z254" s="118"/>
      <c r="AA254" s="118"/>
    </row>
    <row r="255" spans="2:27" s="67" customFormat="1" x14ac:dyDescent="0.25">
      <c r="B255" s="149" t="s">
        <v>978</v>
      </c>
      <c r="C255" s="134">
        <f t="shared" ref="C255:P255" si="100">C256+C258+C260+C262+C264+C266</f>
        <v>5761738906</v>
      </c>
      <c r="D255" s="134">
        <f t="shared" si="100"/>
        <v>2677260898.02</v>
      </c>
      <c r="E255" s="134">
        <f t="shared" si="100"/>
        <v>85856352.440000013</v>
      </c>
      <c r="F255" s="134">
        <f t="shared" si="100"/>
        <v>126005521.81</v>
      </c>
      <c r="G255" s="134">
        <f t="shared" si="100"/>
        <v>178223186.5</v>
      </c>
      <c r="H255" s="134">
        <f t="shared" si="100"/>
        <v>114820242.44</v>
      </c>
      <c r="I255" s="134">
        <f t="shared" si="100"/>
        <v>265151499.17999998</v>
      </c>
      <c r="J255" s="134">
        <f t="shared" si="100"/>
        <v>126950684.01000001</v>
      </c>
      <c r="K255" s="134">
        <f t="shared" si="100"/>
        <v>261395681.47000003</v>
      </c>
      <c r="L255" s="134">
        <f t="shared" si="100"/>
        <v>122877977.58</v>
      </c>
      <c r="M255" s="134">
        <f t="shared" si="100"/>
        <v>475683287.75000006</v>
      </c>
      <c r="N255" s="134">
        <f t="shared" si="100"/>
        <v>401601390.41000003</v>
      </c>
      <c r="O255" s="134">
        <f t="shared" si="100"/>
        <v>127894434.32000001</v>
      </c>
      <c r="P255" s="134">
        <f t="shared" si="100"/>
        <v>193997892.77000001</v>
      </c>
      <c r="Q255" s="134">
        <f t="shared" si="80"/>
        <v>2480458150.6799998</v>
      </c>
      <c r="R255" s="3"/>
      <c r="S255" s="197"/>
      <c r="T255" s="140"/>
      <c r="U255" s="141"/>
      <c r="V255" s="141"/>
      <c r="W255" s="141"/>
      <c r="X255" s="141"/>
      <c r="Y255" s="141"/>
      <c r="Z255" s="141"/>
      <c r="AA255" s="141"/>
    </row>
    <row r="256" spans="2:27" s="67" customFormat="1" x14ac:dyDescent="0.25">
      <c r="B256" s="150" t="s">
        <v>538</v>
      </c>
      <c r="C256" s="134">
        <f t="shared" ref="C256:P256" si="101">SUM(C257)</f>
        <v>1217231527</v>
      </c>
      <c r="D256" s="134">
        <f t="shared" si="101"/>
        <v>1178765571.1099999</v>
      </c>
      <c r="E256" s="134">
        <f t="shared" si="101"/>
        <v>80929686.260000005</v>
      </c>
      <c r="F256" s="134">
        <f t="shared" si="101"/>
        <v>84021533.120000005</v>
      </c>
      <c r="G256" s="134">
        <f t="shared" si="101"/>
        <v>87029917.090000004</v>
      </c>
      <c r="H256" s="134">
        <f t="shared" si="101"/>
        <v>91191744.25</v>
      </c>
      <c r="I256" s="134">
        <f t="shared" si="101"/>
        <v>90379540.400000006</v>
      </c>
      <c r="J256" s="134">
        <f t="shared" si="101"/>
        <v>99617558.359999999</v>
      </c>
      <c r="K256" s="134">
        <f t="shared" si="101"/>
        <v>93580336.040000007</v>
      </c>
      <c r="L256" s="134">
        <f t="shared" si="101"/>
        <v>91235545.75</v>
      </c>
      <c r="M256" s="134">
        <f t="shared" si="101"/>
        <v>92355081.540000007</v>
      </c>
      <c r="N256" s="134">
        <f t="shared" si="101"/>
        <v>95705505.170000002</v>
      </c>
      <c r="O256" s="134">
        <f t="shared" si="101"/>
        <v>95016665.780000001</v>
      </c>
      <c r="P256" s="134">
        <f t="shared" si="101"/>
        <v>116135792.11000001</v>
      </c>
      <c r="Q256" s="134">
        <f t="shared" si="80"/>
        <v>1117198905.8699999</v>
      </c>
      <c r="R256" s="140"/>
      <c r="S256" s="197"/>
      <c r="T256" s="140"/>
      <c r="U256" s="141"/>
      <c r="V256" s="141"/>
      <c r="W256" s="141"/>
      <c r="X256" s="141"/>
      <c r="Y256" s="141"/>
      <c r="Z256" s="141"/>
      <c r="AA256" s="141"/>
    </row>
    <row r="257" spans="2:27" x14ac:dyDescent="0.25">
      <c r="B257" s="151" t="s">
        <v>539</v>
      </c>
      <c r="C257" s="125">
        <v>1217231527</v>
      </c>
      <c r="D257" s="125">
        <v>1178765571.1099999</v>
      </c>
      <c r="E257" s="125">
        <v>80929686.260000005</v>
      </c>
      <c r="F257" s="125">
        <v>84021533.120000005</v>
      </c>
      <c r="G257" s="125">
        <v>87029917.090000004</v>
      </c>
      <c r="H257" s="125">
        <v>91191744.25</v>
      </c>
      <c r="I257" s="125">
        <v>90379540.400000006</v>
      </c>
      <c r="J257" s="125">
        <v>99617558.359999999</v>
      </c>
      <c r="K257" s="125">
        <v>93580336.040000007</v>
      </c>
      <c r="L257" s="125">
        <v>91235545.75</v>
      </c>
      <c r="M257" s="125">
        <v>92355081.540000007</v>
      </c>
      <c r="N257" s="125">
        <v>95705505.170000002</v>
      </c>
      <c r="O257" s="125">
        <v>95016665.780000001</v>
      </c>
      <c r="P257" s="125">
        <v>116135792.11000001</v>
      </c>
      <c r="Q257" s="125">
        <f t="shared" si="80"/>
        <v>1117198905.8699999</v>
      </c>
      <c r="R257" s="3"/>
      <c r="S257" s="197"/>
      <c r="T257" s="3"/>
      <c r="U257" s="118"/>
      <c r="V257" s="118"/>
      <c r="W257" s="118"/>
      <c r="X257" s="118"/>
      <c r="Y257" s="118"/>
      <c r="Z257" s="118"/>
      <c r="AA257" s="118"/>
    </row>
    <row r="258" spans="2:27" s="67" customFormat="1" x14ac:dyDescent="0.25">
      <c r="B258" s="150" t="s">
        <v>979</v>
      </c>
      <c r="C258" s="134">
        <f t="shared" ref="C258:P258" si="102">SUM(C259)</f>
        <v>672983525</v>
      </c>
      <c r="D258" s="134">
        <f t="shared" si="102"/>
        <v>483681728.28999996</v>
      </c>
      <c r="E258" s="134">
        <f t="shared" si="102"/>
        <v>3608196.5</v>
      </c>
      <c r="F258" s="134">
        <f t="shared" si="102"/>
        <v>13368436.65</v>
      </c>
      <c r="G258" s="134">
        <f t="shared" si="102"/>
        <v>16685121.49</v>
      </c>
      <c r="H258" s="134">
        <f t="shared" si="102"/>
        <v>13719223.539999999</v>
      </c>
      <c r="I258" s="134">
        <f t="shared" si="102"/>
        <v>41611296.259999998</v>
      </c>
      <c r="J258" s="134">
        <f t="shared" si="102"/>
        <v>19176305.039999999</v>
      </c>
      <c r="K258" s="134">
        <f t="shared" si="102"/>
        <v>22441691.470000003</v>
      </c>
      <c r="L258" s="134">
        <f t="shared" si="102"/>
        <v>16755582.449999999</v>
      </c>
      <c r="M258" s="134">
        <f t="shared" si="102"/>
        <v>171127217.05000001</v>
      </c>
      <c r="N258" s="134">
        <f t="shared" si="102"/>
        <v>21056423.07</v>
      </c>
      <c r="O258" s="134">
        <f t="shared" si="102"/>
        <v>20286400.879999999</v>
      </c>
      <c r="P258" s="134">
        <f t="shared" si="102"/>
        <v>62595508.660000004</v>
      </c>
      <c r="Q258" s="134">
        <f t="shared" si="80"/>
        <v>422431403.06</v>
      </c>
      <c r="R258" s="140"/>
      <c r="S258" s="197"/>
      <c r="T258" s="140"/>
      <c r="U258" s="141"/>
      <c r="V258" s="141"/>
      <c r="W258" s="141"/>
      <c r="X258" s="141"/>
      <c r="Y258" s="141"/>
      <c r="Z258" s="141"/>
      <c r="AA258" s="141"/>
    </row>
    <row r="259" spans="2:27" x14ac:dyDescent="0.25">
      <c r="B259" s="151" t="s">
        <v>980</v>
      </c>
      <c r="C259" s="125">
        <v>672983525</v>
      </c>
      <c r="D259" s="125">
        <v>483681728.28999996</v>
      </c>
      <c r="E259" s="125">
        <v>3608196.5</v>
      </c>
      <c r="F259" s="125">
        <v>13368436.65</v>
      </c>
      <c r="G259" s="125">
        <v>16685121.49</v>
      </c>
      <c r="H259" s="125">
        <v>13719223.539999999</v>
      </c>
      <c r="I259" s="125">
        <v>41611296.259999998</v>
      </c>
      <c r="J259" s="125">
        <v>19176305.039999999</v>
      </c>
      <c r="K259" s="125">
        <v>22441691.470000003</v>
      </c>
      <c r="L259" s="125">
        <v>16755582.449999999</v>
      </c>
      <c r="M259" s="125">
        <v>171127217.05000001</v>
      </c>
      <c r="N259" s="125">
        <v>21056423.07</v>
      </c>
      <c r="O259" s="125">
        <v>20286400.879999999</v>
      </c>
      <c r="P259" s="125">
        <v>62595508.660000004</v>
      </c>
      <c r="Q259" s="125">
        <f t="shared" si="80"/>
        <v>422431403.06</v>
      </c>
      <c r="R259" s="3"/>
      <c r="S259" s="197"/>
      <c r="T259" s="3"/>
      <c r="U259" s="118"/>
      <c r="V259" s="118"/>
      <c r="W259" s="118"/>
      <c r="X259" s="118"/>
      <c r="Y259" s="118"/>
      <c r="Z259" s="118"/>
      <c r="AA259" s="118"/>
    </row>
    <row r="260" spans="2:27" s="67" customFormat="1" x14ac:dyDescent="0.25">
      <c r="B260" s="150" t="s">
        <v>542</v>
      </c>
      <c r="C260" s="134">
        <f t="shared" ref="C260:P260" si="103">SUM(C261)</f>
        <v>215229665</v>
      </c>
      <c r="D260" s="134">
        <f t="shared" si="103"/>
        <v>93275110.829999983</v>
      </c>
      <c r="E260" s="134">
        <f t="shared" si="103"/>
        <v>941741.84</v>
      </c>
      <c r="F260" s="134">
        <f t="shared" si="103"/>
        <v>2380105.21</v>
      </c>
      <c r="G260" s="134">
        <f t="shared" si="103"/>
        <v>4312299.03</v>
      </c>
      <c r="H260" s="134">
        <f t="shared" si="103"/>
        <v>1819864.48</v>
      </c>
      <c r="I260" s="134">
        <f t="shared" si="103"/>
        <v>2794299.13</v>
      </c>
      <c r="J260" s="134">
        <f t="shared" si="103"/>
        <v>2343594.54</v>
      </c>
      <c r="K260" s="134">
        <f t="shared" si="103"/>
        <v>6069948.8899999997</v>
      </c>
      <c r="L260" s="134">
        <f t="shared" si="103"/>
        <v>2485308.56</v>
      </c>
      <c r="M260" s="134">
        <f t="shared" si="103"/>
        <v>2917548.58</v>
      </c>
      <c r="N260" s="134">
        <f t="shared" si="103"/>
        <v>4526800.62</v>
      </c>
      <c r="O260" s="134">
        <f t="shared" si="103"/>
        <v>5716979.5300000003</v>
      </c>
      <c r="P260" s="134">
        <f t="shared" si="103"/>
        <v>12151382.67</v>
      </c>
      <c r="Q260" s="134">
        <f t="shared" si="80"/>
        <v>48459873.079999998</v>
      </c>
      <c r="R260" s="140"/>
      <c r="S260" s="197"/>
      <c r="T260" s="140"/>
      <c r="U260" s="141"/>
      <c r="V260" s="141"/>
      <c r="W260" s="141"/>
      <c r="X260" s="141"/>
      <c r="Y260" s="141"/>
      <c r="Z260" s="141"/>
      <c r="AA260" s="141"/>
    </row>
    <row r="261" spans="2:27" x14ac:dyDescent="0.25">
      <c r="B261" s="151" t="s">
        <v>543</v>
      </c>
      <c r="C261" s="125">
        <v>215229665</v>
      </c>
      <c r="D261" s="125">
        <v>93275110.829999983</v>
      </c>
      <c r="E261" s="125">
        <v>941741.84</v>
      </c>
      <c r="F261" s="125">
        <v>2380105.21</v>
      </c>
      <c r="G261" s="125">
        <v>4312299.03</v>
      </c>
      <c r="H261" s="125">
        <v>1819864.48</v>
      </c>
      <c r="I261" s="125">
        <v>2794299.13</v>
      </c>
      <c r="J261" s="125">
        <v>2343594.54</v>
      </c>
      <c r="K261" s="125">
        <v>6069948.8899999997</v>
      </c>
      <c r="L261" s="125">
        <v>2485308.56</v>
      </c>
      <c r="M261" s="125">
        <v>2917548.58</v>
      </c>
      <c r="N261" s="125">
        <v>4526800.62</v>
      </c>
      <c r="O261" s="125">
        <v>5716979.5300000003</v>
      </c>
      <c r="P261" s="125">
        <v>12151382.67</v>
      </c>
      <c r="Q261" s="125">
        <f t="shared" si="80"/>
        <v>48459873.079999998</v>
      </c>
      <c r="R261" s="140"/>
      <c r="S261" s="197"/>
      <c r="T261" s="3"/>
      <c r="U261" s="118"/>
      <c r="V261" s="118"/>
      <c r="W261" s="118"/>
      <c r="X261" s="118"/>
      <c r="Y261" s="118"/>
      <c r="Z261" s="118"/>
      <c r="AA261" s="118"/>
    </row>
    <row r="262" spans="2:27" s="67" customFormat="1" x14ac:dyDescent="0.25">
      <c r="B262" s="150" t="s">
        <v>544</v>
      </c>
      <c r="C262" s="134">
        <f t="shared" ref="C262:P262" si="104">SUM(C263)</f>
        <v>55781954</v>
      </c>
      <c r="D262" s="134">
        <f t="shared" si="104"/>
        <v>43780002.880000018</v>
      </c>
      <c r="E262" s="134">
        <f t="shared" si="104"/>
        <v>344067.5</v>
      </c>
      <c r="F262" s="134">
        <f t="shared" si="104"/>
        <v>485446.82999999996</v>
      </c>
      <c r="G262" s="134">
        <f t="shared" si="104"/>
        <v>3142427.22</v>
      </c>
      <c r="H262" s="134">
        <f t="shared" si="104"/>
        <v>3380067.5</v>
      </c>
      <c r="I262" s="134">
        <f t="shared" si="104"/>
        <v>2752936.75</v>
      </c>
      <c r="J262" s="134">
        <f t="shared" si="104"/>
        <v>624859.82999999996</v>
      </c>
      <c r="K262" s="134">
        <f t="shared" si="104"/>
        <v>2269422.4</v>
      </c>
      <c r="L262" s="134">
        <f t="shared" si="104"/>
        <v>1414873.8</v>
      </c>
      <c r="M262" s="134">
        <f t="shared" si="104"/>
        <v>7687788.5099999998</v>
      </c>
      <c r="N262" s="134">
        <f t="shared" si="104"/>
        <v>3487101.9</v>
      </c>
      <c r="O262" s="134">
        <f t="shared" si="104"/>
        <v>1152872.83</v>
      </c>
      <c r="P262" s="134">
        <f t="shared" si="104"/>
        <v>2138145.81</v>
      </c>
      <c r="Q262" s="134">
        <f t="shared" si="80"/>
        <v>28880010.879999999</v>
      </c>
      <c r="R262" s="3"/>
      <c r="S262" s="197"/>
      <c r="T262" s="140"/>
      <c r="U262" s="141"/>
      <c r="V262" s="141"/>
      <c r="W262" s="141"/>
      <c r="X262" s="141"/>
      <c r="Y262" s="141"/>
      <c r="Z262" s="141"/>
      <c r="AA262" s="141"/>
    </row>
    <row r="263" spans="2:27" x14ac:dyDescent="0.25">
      <c r="B263" s="151" t="s">
        <v>545</v>
      </c>
      <c r="C263" s="125">
        <v>55781954</v>
      </c>
      <c r="D263" s="125">
        <v>43780002.880000018</v>
      </c>
      <c r="E263" s="125">
        <v>344067.5</v>
      </c>
      <c r="F263" s="125">
        <v>485446.82999999996</v>
      </c>
      <c r="G263" s="125">
        <v>3142427.22</v>
      </c>
      <c r="H263" s="125">
        <v>3380067.5</v>
      </c>
      <c r="I263" s="125">
        <v>2752936.75</v>
      </c>
      <c r="J263" s="125">
        <v>624859.82999999996</v>
      </c>
      <c r="K263" s="125">
        <v>2269422.4</v>
      </c>
      <c r="L263" s="125">
        <v>1414873.8</v>
      </c>
      <c r="M263" s="125">
        <v>7687788.5099999998</v>
      </c>
      <c r="N263" s="125">
        <v>3487101.9</v>
      </c>
      <c r="O263" s="125">
        <v>1152872.83</v>
      </c>
      <c r="P263" s="125">
        <v>2138145.81</v>
      </c>
      <c r="Q263" s="125">
        <f t="shared" si="80"/>
        <v>28880010.879999999</v>
      </c>
      <c r="R263" s="140"/>
      <c r="S263" s="197"/>
      <c r="T263" s="3"/>
      <c r="U263" s="118"/>
      <c r="V263" s="118"/>
      <c r="W263" s="118"/>
      <c r="X263" s="118"/>
      <c r="Y263" s="118"/>
      <c r="Z263" s="118"/>
      <c r="AA263" s="118"/>
    </row>
    <row r="264" spans="2:27" s="67" customFormat="1" x14ac:dyDescent="0.25">
      <c r="B264" s="150" t="s">
        <v>546</v>
      </c>
      <c r="C264" s="134">
        <f t="shared" ref="C264:E264" si="105">SUM(C265)</f>
        <v>3547864481</v>
      </c>
      <c r="D264" s="134">
        <f t="shared" si="105"/>
        <v>325321761.55999994</v>
      </c>
      <c r="E264" s="134">
        <f t="shared" si="105"/>
        <v>27618.67</v>
      </c>
      <c r="F264" s="134">
        <f>SUM(F265)</f>
        <v>0</v>
      </c>
      <c r="G264" s="134">
        <f t="shared" ref="G264:P264" si="106">SUM(G265)</f>
        <v>4000</v>
      </c>
      <c r="H264" s="134">
        <f t="shared" si="106"/>
        <v>1504301</v>
      </c>
      <c r="I264" s="134">
        <f t="shared" si="106"/>
        <v>8220338.7300000004</v>
      </c>
      <c r="J264" s="134">
        <f t="shared" si="106"/>
        <v>983560</v>
      </c>
      <c r="K264" s="134">
        <f t="shared" si="106"/>
        <v>12410344.880000001</v>
      </c>
      <c r="L264" s="134">
        <f t="shared" si="106"/>
        <v>10969173.109999999</v>
      </c>
      <c r="M264" s="134">
        <f t="shared" si="106"/>
        <v>7801840</v>
      </c>
      <c r="N264" s="134">
        <f t="shared" si="106"/>
        <v>271238467.98000002</v>
      </c>
      <c r="O264" s="134">
        <f t="shared" si="106"/>
        <v>24777.79</v>
      </c>
      <c r="P264" s="134">
        <f t="shared" si="106"/>
        <v>262084.33</v>
      </c>
      <c r="Q264" s="134">
        <f t="shared" si="80"/>
        <v>313446506.49000001</v>
      </c>
      <c r="R264" s="3"/>
      <c r="S264" s="197"/>
      <c r="T264" s="140"/>
      <c r="U264" s="141"/>
      <c r="V264" s="141"/>
      <c r="W264" s="141"/>
      <c r="X264" s="141"/>
      <c r="Y264" s="141"/>
      <c r="Z264" s="141"/>
      <c r="AA264" s="141"/>
    </row>
    <row r="265" spans="2:27" x14ac:dyDescent="0.25">
      <c r="B265" s="151" t="s">
        <v>547</v>
      </c>
      <c r="C265" s="125">
        <v>3547864481</v>
      </c>
      <c r="D265" s="125">
        <v>325321761.55999994</v>
      </c>
      <c r="E265" s="125">
        <v>27618.67</v>
      </c>
      <c r="F265" s="125">
        <v>0</v>
      </c>
      <c r="G265" s="125">
        <v>4000</v>
      </c>
      <c r="H265" s="125">
        <v>1504301</v>
      </c>
      <c r="I265" s="125">
        <v>8220338.7300000004</v>
      </c>
      <c r="J265" s="125">
        <v>983560</v>
      </c>
      <c r="K265" s="125">
        <v>12410344.880000001</v>
      </c>
      <c r="L265" s="125">
        <v>10969173.109999999</v>
      </c>
      <c r="M265" s="125">
        <v>7801840</v>
      </c>
      <c r="N265" s="125">
        <v>271238467.98000002</v>
      </c>
      <c r="O265" s="125">
        <v>24777.79</v>
      </c>
      <c r="P265" s="125">
        <v>262084.33</v>
      </c>
      <c r="Q265" s="125">
        <f t="shared" si="80"/>
        <v>313446506.49000001</v>
      </c>
      <c r="R265" s="140"/>
      <c r="S265" s="197"/>
      <c r="T265" s="3"/>
      <c r="U265" s="118"/>
      <c r="V265" s="118"/>
      <c r="W265" s="118"/>
      <c r="X265" s="118"/>
      <c r="Y265" s="118"/>
      <c r="Z265" s="118"/>
      <c r="AA265" s="118"/>
    </row>
    <row r="266" spans="2:27" s="67" customFormat="1" x14ac:dyDescent="0.25">
      <c r="B266" s="150" t="s">
        <v>548</v>
      </c>
      <c r="C266" s="134">
        <f t="shared" ref="C266:P266" si="107">SUM(C267)</f>
        <v>52647754</v>
      </c>
      <c r="D266" s="134">
        <f t="shared" si="107"/>
        <v>552436723.35000014</v>
      </c>
      <c r="E266" s="134">
        <f t="shared" si="107"/>
        <v>5041.67</v>
      </c>
      <c r="F266" s="134">
        <f t="shared" si="107"/>
        <v>25750000</v>
      </c>
      <c r="G266" s="134">
        <f t="shared" si="107"/>
        <v>67049421.670000002</v>
      </c>
      <c r="H266" s="134">
        <f t="shared" si="107"/>
        <v>3205041.6700000018</v>
      </c>
      <c r="I266" s="134">
        <f t="shared" si="107"/>
        <v>119393087.91</v>
      </c>
      <c r="J266" s="134">
        <f t="shared" si="107"/>
        <v>4204806.24</v>
      </c>
      <c r="K266" s="134">
        <f t="shared" si="107"/>
        <v>124623937.79000001</v>
      </c>
      <c r="L266" s="134">
        <f t="shared" si="107"/>
        <v>17493.91</v>
      </c>
      <c r="M266" s="134">
        <f t="shared" si="107"/>
        <v>193793812.06999999</v>
      </c>
      <c r="N266" s="134">
        <f t="shared" si="107"/>
        <v>5587091.6699999999</v>
      </c>
      <c r="O266" s="134">
        <f t="shared" si="107"/>
        <v>5696737.5099999998</v>
      </c>
      <c r="P266" s="134">
        <f t="shared" si="107"/>
        <v>714979.19000000006</v>
      </c>
      <c r="Q266" s="134">
        <f t="shared" si="80"/>
        <v>550041451.30000007</v>
      </c>
      <c r="R266" s="3"/>
      <c r="S266" s="197"/>
      <c r="T266" s="140"/>
      <c r="U266" s="141"/>
      <c r="V266" s="141"/>
      <c r="W266" s="141"/>
      <c r="X266" s="141"/>
      <c r="Y266" s="141"/>
      <c r="Z266" s="141"/>
      <c r="AA266" s="141"/>
    </row>
    <row r="267" spans="2:27" x14ac:dyDescent="0.25">
      <c r="B267" s="151" t="s">
        <v>549</v>
      </c>
      <c r="C267" s="125">
        <v>52647754</v>
      </c>
      <c r="D267" s="125">
        <v>552436723.35000014</v>
      </c>
      <c r="E267" s="125">
        <v>5041.67</v>
      </c>
      <c r="F267" s="125">
        <v>25750000</v>
      </c>
      <c r="G267" s="125">
        <v>67049421.670000002</v>
      </c>
      <c r="H267" s="125">
        <v>3205041.6700000018</v>
      </c>
      <c r="I267" s="125">
        <v>119393087.91</v>
      </c>
      <c r="J267" s="125">
        <v>4204806.24</v>
      </c>
      <c r="K267" s="125">
        <v>124623937.79000001</v>
      </c>
      <c r="L267" s="125">
        <v>17493.91</v>
      </c>
      <c r="M267" s="125">
        <v>193793812.06999999</v>
      </c>
      <c r="N267" s="125">
        <v>5587091.6699999999</v>
      </c>
      <c r="O267" s="125">
        <v>5696737.5099999998</v>
      </c>
      <c r="P267" s="125">
        <v>714979.19000000006</v>
      </c>
      <c r="Q267" s="125">
        <f t="shared" si="80"/>
        <v>550041451.30000007</v>
      </c>
      <c r="R267" s="140"/>
      <c r="S267" s="197"/>
      <c r="T267" s="3"/>
      <c r="U267" s="118"/>
      <c r="V267" s="118"/>
      <c r="W267" s="118"/>
      <c r="X267" s="118"/>
      <c r="Y267" s="118"/>
      <c r="Z267" s="118"/>
      <c r="AA267" s="118"/>
    </row>
    <row r="268" spans="2:27" s="67" customFormat="1" x14ac:dyDescent="0.25">
      <c r="B268" s="149" t="s">
        <v>158</v>
      </c>
      <c r="C268" s="192">
        <f t="shared" ref="C268:P268" si="108">C269+C271</f>
        <v>12528438002</v>
      </c>
      <c r="D268" s="192">
        <f t="shared" si="108"/>
        <v>13198232897.840002</v>
      </c>
      <c r="E268" s="192">
        <f t="shared" si="108"/>
        <v>257205461.93000001</v>
      </c>
      <c r="F268" s="192">
        <f t="shared" si="108"/>
        <v>934205621.79999995</v>
      </c>
      <c r="G268" s="192">
        <f t="shared" si="108"/>
        <v>1614400585.6599998</v>
      </c>
      <c r="H268" s="192">
        <f t="shared" si="108"/>
        <v>877683538.50999987</v>
      </c>
      <c r="I268" s="192">
        <f t="shared" si="108"/>
        <v>829785147.72000003</v>
      </c>
      <c r="J268" s="192">
        <f t="shared" si="108"/>
        <v>1680529695.8700001</v>
      </c>
      <c r="K268" s="192">
        <f t="shared" si="108"/>
        <v>417723675.89999998</v>
      </c>
      <c r="L268" s="192">
        <f t="shared" si="108"/>
        <v>579653051.74000001</v>
      </c>
      <c r="M268" s="192">
        <f t="shared" si="108"/>
        <v>2042107590.5900002</v>
      </c>
      <c r="N268" s="192">
        <f t="shared" si="108"/>
        <v>896361548.79000008</v>
      </c>
      <c r="O268" s="192">
        <f t="shared" si="108"/>
        <v>917478357.83000004</v>
      </c>
      <c r="P268" s="192">
        <f t="shared" si="108"/>
        <v>1166807665.0600002</v>
      </c>
      <c r="Q268" s="192">
        <f t="shared" si="80"/>
        <v>12213941941.4</v>
      </c>
      <c r="R268" s="3"/>
      <c r="S268" s="197"/>
      <c r="T268" s="140"/>
      <c r="U268" s="141"/>
      <c r="V268" s="141"/>
      <c r="W268" s="141"/>
      <c r="X268" s="141"/>
      <c r="Y268" s="141"/>
      <c r="Z268" s="141"/>
      <c r="AA268" s="141"/>
    </row>
    <row r="269" spans="2:27" s="67" customFormat="1" x14ac:dyDescent="0.25">
      <c r="B269" s="150" t="s">
        <v>550</v>
      </c>
      <c r="C269" s="134">
        <f t="shared" ref="C269:P269" si="109">SUM(C270)</f>
        <v>12497371178</v>
      </c>
      <c r="D269" s="134">
        <f t="shared" si="109"/>
        <v>13173460381.910002</v>
      </c>
      <c r="E269" s="134">
        <f t="shared" si="109"/>
        <v>257078062.59999999</v>
      </c>
      <c r="F269" s="134">
        <f t="shared" si="109"/>
        <v>931713893</v>
      </c>
      <c r="G269" s="134">
        <f t="shared" si="109"/>
        <v>1610118260.3299999</v>
      </c>
      <c r="H269" s="134">
        <f t="shared" si="109"/>
        <v>877483311.69999993</v>
      </c>
      <c r="I269" s="134">
        <f t="shared" si="109"/>
        <v>828566224.88999999</v>
      </c>
      <c r="J269" s="134">
        <f t="shared" si="109"/>
        <v>1680348444.4400001</v>
      </c>
      <c r="K269" s="134">
        <f t="shared" si="109"/>
        <v>417539123.89999998</v>
      </c>
      <c r="L269" s="134">
        <f t="shared" si="109"/>
        <v>577238304.63999999</v>
      </c>
      <c r="M269" s="134">
        <f t="shared" si="109"/>
        <v>2042052130.5900002</v>
      </c>
      <c r="N269" s="134">
        <f t="shared" si="109"/>
        <v>896195906.4000001</v>
      </c>
      <c r="O269" s="134">
        <f t="shared" si="109"/>
        <v>915678636.83000004</v>
      </c>
      <c r="P269" s="134">
        <f t="shared" si="109"/>
        <v>1157451582.4000001</v>
      </c>
      <c r="Q269" s="134">
        <f t="shared" ref="Q269:Q332" si="110">E269+F269+G269+H269+I269+J269+K269+L269+M269+O269+N269+P269</f>
        <v>12191463881.719999</v>
      </c>
      <c r="R269" s="140"/>
      <c r="S269" s="197"/>
      <c r="T269" s="140"/>
      <c r="U269" s="141"/>
      <c r="V269" s="141"/>
      <c r="W269" s="141"/>
      <c r="X269" s="141"/>
      <c r="Y269" s="141"/>
      <c r="Z269" s="141"/>
      <c r="AA269" s="141"/>
    </row>
    <row r="270" spans="2:27" x14ac:dyDescent="0.25">
      <c r="B270" s="151" t="s">
        <v>551</v>
      </c>
      <c r="C270" s="125">
        <v>12497371178</v>
      </c>
      <c r="D270" s="125">
        <v>13173460381.910002</v>
      </c>
      <c r="E270" s="125">
        <v>257078062.59999999</v>
      </c>
      <c r="F270" s="125">
        <v>931713893</v>
      </c>
      <c r="G270" s="125">
        <v>1610118260.3299999</v>
      </c>
      <c r="H270" s="125">
        <v>877483311.69999993</v>
      </c>
      <c r="I270" s="125">
        <v>828566224.88999999</v>
      </c>
      <c r="J270" s="125">
        <v>1680348444.4400001</v>
      </c>
      <c r="K270" s="125">
        <v>417539123.89999998</v>
      </c>
      <c r="L270" s="125">
        <v>577238304.63999999</v>
      </c>
      <c r="M270" s="125">
        <v>2042052130.5900002</v>
      </c>
      <c r="N270" s="125">
        <v>896195906.4000001</v>
      </c>
      <c r="O270" s="125">
        <v>915678636.83000004</v>
      </c>
      <c r="P270" s="125">
        <v>1157451582.4000001</v>
      </c>
      <c r="Q270" s="125">
        <f t="shared" si="110"/>
        <v>12191463881.719999</v>
      </c>
      <c r="R270" s="3"/>
      <c r="S270" s="197"/>
      <c r="T270" s="3"/>
      <c r="U270" s="118"/>
      <c r="V270" s="118"/>
      <c r="W270" s="118"/>
      <c r="X270" s="118"/>
      <c r="Y270" s="118"/>
      <c r="Z270" s="118"/>
      <c r="AA270" s="118"/>
    </row>
    <row r="271" spans="2:27" s="67" customFormat="1" x14ac:dyDescent="0.25">
      <c r="B271" s="150" t="s">
        <v>552</v>
      </c>
      <c r="C271" s="134">
        <f t="shared" ref="C271:P271" si="111">SUM(C272)</f>
        <v>31066824</v>
      </c>
      <c r="D271" s="134">
        <f t="shared" si="111"/>
        <v>24772515.93</v>
      </c>
      <c r="E271" s="134">
        <f t="shared" si="111"/>
        <v>127399.33</v>
      </c>
      <c r="F271" s="134">
        <f t="shared" si="111"/>
        <v>2491728.7999999998</v>
      </c>
      <c r="G271" s="134">
        <f t="shared" si="111"/>
        <v>4282325.33</v>
      </c>
      <c r="H271" s="134">
        <f t="shared" si="111"/>
        <v>200226.81</v>
      </c>
      <c r="I271" s="134">
        <f t="shared" si="111"/>
        <v>1218922.83</v>
      </c>
      <c r="J271" s="134">
        <f t="shared" si="111"/>
        <v>181251.4299999997</v>
      </c>
      <c r="K271" s="134">
        <f t="shared" si="111"/>
        <v>184552</v>
      </c>
      <c r="L271" s="134">
        <f t="shared" si="111"/>
        <v>2414747.1</v>
      </c>
      <c r="M271" s="134">
        <f t="shared" si="111"/>
        <v>55460</v>
      </c>
      <c r="N271" s="134">
        <f t="shared" si="111"/>
        <v>165642.39000000001</v>
      </c>
      <c r="O271" s="134">
        <f t="shared" si="111"/>
        <v>1799721</v>
      </c>
      <c r="P271" s="134">
        <f t="shared" si="111"/>
        <v>9356082.6600000001</v>
      </c>
      <c r="Q271" s="134">
        <f t="shared" si="110"/>
        <v>22478059.68</v>
      </c>
      <c r="R271" s="140"/>
      <c r="S271" s="197"/>
      <c r="T271" s="140"/>
      <c r="U271" s="141"/>
      <c r="V271" s="141"/>
      <c r="W271" s="141"/>
      <c r="X271" s="141"/>
      <c r="Y271" s="141"/>
      <c r="Z271" s="141"/>
      <c r="AA271" s="141"/>
    </row>
    <row r="272" spans="2:27" x14ac:dyDescent="0.25">
      <c r="B272" s="151" t="s">
        <v>553</v>
      </c>
      <c r="C272" s="125">
        <v>31066824</v>
      </c>
      <c r="D272" s="125">
        <v>24772515.93</v>
      </c>
      <c r="E272" s="125">
        <v>127399.33</v>
      </c>
      <c r="F272" s="125">
        <v>2491728.7999999998</v>
      </c>
      <c r="G272" s="125">
        <v>4282325.33</v>
      </c>
      <c r="H272" s="125">
        <v>200226.81</v>
      </c>
      <c r="I272" s="125">
        <v>1218922.83</v>
      </c>
      <c r="J272" s="125">
        <v>181251.4299999997</v>
      </c>
      <c r="K272" s="125">
        <v>184552</v>
      </c>
      <c r="L272" s="125">
        <v>2414747.1</v>
      </c>
      <c r="M272" s="125">
        <v>55460</v>
      </c>
      <c r="N272" s="125">
        <v>165642.39000000001</v>
      </c>
      <c r="O272" s="125">
        <v>1799721</v>
      </c>
      <c r="P272" s="125">
        <v>9356082.6600000001</v>
      </c>
      <c r="Q272" s="125">
        <f t="shared" si="110"/>
        <v>22478059.68</v>
      </c>
      <c r="R272" s="3"/>
      <c r="S272" s="197"/>
      <c r="T272" s="3"/>
      <c r="U272" s="118"/>
      <c r="V272" s="118"/>
      <c r="W272" s="118"/>
      <c r="X272" s="118"/>
      <c r="Y272" s="118"/>
      <c r="Z272" s="118"/>
      <c r="AA272" s="118"/>
    </row>
    <row r="273" spans="2:27" s="67" customFormat="1" x14ac:dyDescent="0.25">
      <c r="B273" s="149" t="s">
        <v>981</v>
      </c>
      <c r="C273" s="134">
        <f t="shared" ref="C273:P273" si="112">C274+C276+C278+C280+C282</f>
        <v>732095963</v>
      </c>
      <c r="D273" s="134">
        <f t="shared" si="112"/>
        <v>809483372.49000001</v>
      </c>
      <c r="E273" s="134">
        <f t="shared" si="112"/>
        <v>14154070.039999999</v>
      </c>
      <c r="F273" s="134">
        <f t="shared" si="112"/>
        <v>43077949.039999999</v>
      </c>
      <c r="G273" s="134">
        <f t="shared" si="112"/>
        <v>61354329.319999993</v>
      </c>
      <c r="H273" s="134">
        <f t="shared" si="112"/>
        <v>40919979.799999997</v>
      </c>
      <c r="I273" s="134">
        <f t="shared" si="112"/>
        <v>28743887.540000003</v>
      </c>
      <c r="J273" s="134">
        <f t="shared" si="112"/>
        <v>50257201.629999995</v>
      </c>
      <c r="K273" s="134">
        <f t="shared" si="112"/>
        <v>33550430</v>
      </c>
      <c r="L273" s="134">
        <f t="shared" si="112"/>
        <v>34537526.770000003</v>
      </c>
      <c r="M273" s="134">
        <f t="shared" si="112"/>
        <v>38224822.420000002</v>
      </c>
      <c r="N273" s="134">
        <f t="shared" si="112"/>
        <v>39056887.939999998</v>
      </c>
      <c r="O273" s="134">
        <f t="shared" si="112"/>
        <v>94385752.840000004</v>
      </c>
      <c r="P273" s="134">
        <f t="shared" si="112"/>
        <v>121308212.00999999</v>
      </c>
      <c r="Q273" s="134">
        <f t="shared" si="110"/>
        <v>599571049.3499999</v>
      </c>
      <c r="R273" s="140"/>
      <c r="S273" s="197"/>
      <c r="T273" s="140"/>
      <c r="U273" s="141"/>
      <c r="V273" s="141"/>
      <c r="W273" s="141"/>
      <c r="X273" s="141"/>
      <c r="Y273" s="141"/>
      <c r="Z273" s="141"/>
      <c r="AA273" s="141"/>
    </row>
    <row r="274" spans="2:27" s="67" customFormat="1" x14ac:dyDescent="0.25">
      <c r="B274" s="150" t="s">
        <v>555</v>
      </c>
      <c r="C274" s="134">
        <f t="shared" ref="C274:P274" si="113">SUM(C275)</f>
        <v>2990600</v>
      </c>
      <c r="D274" s="134">
        <f t="shared" si="113"/>
        <v>2925382.2600000002</v>
      </c>
      <c r="E274" s="134">
        <f t="shared" si="113"/>
        <v>14166.67</v>
      </c>
      <c r="F274" s="134">
        <f t="shared" si="113"/>
        <v>0</v>
      </c>
      <c r="G274" s="134">
        <f t="shared" si="113"/>
        <v>138550</v>
      </c>
      <c r="H274" s="134">
        <f t="shared" si="113"/>
        <v>412750</v>
      </c>
      <c r="I274" s="134">
        <f t="shared" si="113"/>
        <v>12010</v>
      </c>
      <c r="J274" s="134">
        <f t="shared" si="113"/>
        <v>0</v>
      </c>
      <c r="K274" s="134">
        <f t="shared" si="113"/>
        <v>3750</v>
      </c>
      <c r="L274" s="134">
        <f t="shared" si="113"/>
        <v>6962.22</v>
      </c>
      <c r="M274" s="134">
        <f t="shared" si="113"/>
        <v>154630</v>
      </c>
      <c r="N274" s="134">
        <f t="shared" si="113"/>
        <v>150377.78</v>
      </c>
      <c r="O274" s="134">
        <f t="shared" si="113"/>
        <v>14777.78</v>
      </c>
      <c r="P274" s="134">
        <f t="shared" si="113"/>
        <v>203662.32</v>
      </c>
      <c r="Q274" s="134">
        <f t="shared" si="110"/>
        <v>1111636.77</v>
      </c>
      <c r="R274" s="140"/>
      <c r="S274" s="197"/>
      <c r="T274" s="140"/>
      <c r="U274" s="141"/>
      <c r="V274" s="141"/>
      <c r="W274" s="141"/>
      <c r="X274" s="141"/>
      <c r="Y274" s="141"/>
      <c r="Z274" s="141"/>
      <c r="AA274" s="141"/>
    </row>
    <row r="275" spans="2:27" x14ac:dyDescent="0.25">
      <c r="B275" s="151" t="s">
        <v>556</v>
      </c>
      <c r="C275" s="125">
        <v>2990600</v>
      </c>
      <c r="D275" s="125">
        <v>2925382.2600000002</v>
      </c>
      <c r="E275" s="125">
        <v>14166.67</v>
      </c>
      <c r="F275" s="125">
        <v>0</v>
      </c>
      <c r="G275" s="125">
        <v>138550</v>
      </c>
      <c r="H275" s="125">
        <v>412750</v>
      </c>
      <c r="I275" s="125">
        <v>12010</v>
      </c>
      <c r="J275" s="125">
        <v>0</v>
      </c>
      <c r="K275" s="125">
        <v>3750</v>
      </c>
      <c r="L275" s="125">
        <v>6962.22</v>
      </c>
      <c r="M275" s="125">
        <v>154630</v>
      </c>
      <c r="N275" s="125">
        <v>150377.78</v>
      </c>
      <c r="O275" s="125">
        <v>14777.78</v>
      </c>
      <c r="P275" s="125">
        <v>203662.32</v>
      </c>
      <c r="Q275" s="125">
        <f t="shared" si="110"/>
        <v>1111636.77</v>
      </c>
      <c r="R275" s="3"/>
      <c r="S275" s="197"/>
      <c r="T275" s="3"/>
      <c r="U275" s="118"/>
      <c r="V275" s="118"/>
      <c r="W275" s="118"/>
      <c r="X275" s="118"/>
      <c r="Y275" s="118"/>
      <c r="Z275" s="118"/>
      <c r="AA275" s="118"/>
    </row>
    <row r="276" spans="2:27" s="67" customFormat="1" x14ac:dyDescent="0.25">
      <c r="B276" s="150" t="s">
        <v>557</v>
      </c>
      <c r="C276" s="134">
        <f t="shared" ref="C276:P276" si="114">SUM(C277)</f>
        <v>5408600</v>
      </c>
      <c r="D276" s="134">
        <f t="shared" si="114"/>
        <v>5645868.2100000009</v>
      </c>
      <c r="E276" s="134">
        <f t="shared" si="114"/>
        <v>56666.67</v>
      </c>
      <c r="F276" s="134">
        <f t="shared" si="114"/>
        <v>0</v>
      </c>
      <c r="G276" s="134">
        <f t="shared" si="114"/>
        <v>373709.07</v>
      </c>
      <c r="H276" s="134">
        <f t="shared" si="114"/>
        <v>1325065.21</v>
      </c>
      <c r="I276" s="134">
        <f t="shared" si="114"/>
        <v>56666.67</v>
      </c>
      <c r="J276" s="134">
        <f t="shared" si="114"/>
        <v>3663.9</v>
      </c>
      <c r="K276" s="134">
        <f t="shared" si="114"/>
        <v>74665.8</v>
      </c>
      <c r="L276" s="134">
        <f t="shared" si="114"/>
        <v>56666.67</v>
      </c>
      <c r="M276" s="134">
        <f t="shared" si="114"/>
        <v>56666.669999999984</v>
      </c>
      <c r="N276" s="134">
        <f t="shared" si="114"/>
        <v>57305.67</v>
      </c>
      <c r="O276" s="134">
        <f t="shared" si="114"/>
        <v>170960.01</v>
      </c>
      <c r="P276" s="134">
        <f t="shared" si="114"/>
        <v>292259.20999999996</v>
      </c>
      <c r="Q276" s="134">
        <f t="shared" si="110"/>
        <v>2524295.5499999998</v>
      </c>
      <c r="R276" s="140"/>
      <c r="S276" s="197"/>
      <c r="T276" s="140"/>
      <c r="U276" s="141"/>
      <c r="V276" s="141"/>
      <c r="W276" s="141"/>
      <c r="X276" s="141"/>
      <c r="Y276" s="141"/>
      <c r="Z276" s="141"/>
      <c r="AA276" s="141"/>
    </row>
    <row r="277" spans="2:27" x14ac:dyDescent="0.25">
      <c r="B277" s="151" t="s">
        <v>558</v>
      </c>
      <c r="C277" s="125">
        <v>5408600</v>
      </c>
      <c r="D277" s="125">
        <v>5645868.2100000009</v>
      </c>
      <c r="E277" s="125">
        <v>56666.67</v>
      </c>
      <c r="F277" s="125">
        <v>0</v>
      </c>
      <c r="G277" s="125">
        <v>373709.07</v>
      </c>
      <c r="H277" s="125">
        <v>1325065.21</v>
      </c>
      <c r="I277" s="125">
        <v>56666.67</v>
      </c>
      <c r="J277" s="125">
        <v>3663.9</v>
      </c>
      <c r="K277" s="125">
        <v>74665.8</v>
      </c>
      <c r="L277" s="125">
        <v>56666.67</v>
      </c>
      <c r="M277" s="125">
        <v>56666.669999999984</v>
      </c>
      <c r="N277" s="125">
        <v>57305.67</v>
      </c>
      <c r="O277" s="125">
        <v>170960.01</v>
      </c>
      <c r="P277" s="125">
        <v>292259.20999999996</v>
      </c>
      <c r="Q277" s="125">
        <f t="shared" si="110"/>
        <v>2524295.5499999998</v>
      </c>
      <c r="R277" s="3"/>
      <c r="S277" s="197"/>
      <c r="T277" s="3"/>
      <c r="U277" s="118"/>
      <c r="V277" s="118"/>
      <c r="W277" s="118"/>
      <c r="X277" s="118"/>
      <c r="Y277" s="118"/>
      <c r="Z277" s="118"/>
      <c r="AA277" s="118"/>
    </row>
    <row r="278" spans="2:27" s="67" customFormat="1" x14ac:dyDescent="0.25">
      <c r="B278" s="150" t="s">
        <v>559</v>
      </c>
      <c r="C278" s="134">
        <f t="shared" ref="C278:P278" si="115">SUM(C279)</f>
        <v>363592773</v>
      </c>
      <c r="D278" s="134">
        <f t="shared" si="115"/>
        <v>359229290.85000002</v>
      </c>
      <c r="E278" s="134">
        <f t="shared" si="115"/>
        <v>3764448.03</v>
      </c>
      <c r="F278" s="134">
        <f t="shared" si="115"/>
        <v>32712029.759999998</v>
      </c>
      <c r="G278" s="134">
        <f t="shared" si="115"/>
        <v>46610382.119999997</v>
      </c>
      <c r="H278" s="134">
        <f t="shared" si="115"/>
        <v>14719595.99</v>
      </c>
      <c r="I278" s="134">
        <f t="shared" si="115"/>
        <v>8903148.8300000001</v>
      </c>
      <c r="J278" s="134">
        <f t="shared" si="115"/>
        <v>41298502.5</v>
      </c>
      <c r="K278" s="134">
        <f t="shared" si="115"/>
        <v>23545227.140000001</v>
      </c>
      <c r="L278" s="134">
        <f t="shared" si="115"/>
        <v>14892955.83</v>
      </c>
      <c r="M278" s="134">
        <f t="shared" si="115"/>
        <v>20331088.57</v>
      </c>
      <c r="N278" s="134">
        <f t="shared" si="115"/>
        <v>14676324.630000001</v>
      </c>
      <c r="O278" s="134">
        <f t="shared" si="115"/>
        <v>15301502.310000001</v>
      </c>
      <c r="P278" s="134">
        <f t="shared" si="115"/>
        <v>41278018.559999995</v>
      </c>
      <c r="Q278" s="134">
        <f t="shared" si="110"/>
        <v>278033224.26999998</v>
      </c>
      <c r="R278" s="140"/>
      <c r="S278" s="197"/>
      <c r="T278" s="140"/>
      <c r="U278" s="141"/>
      <c r="V278" s="141"/>
      <c r="W278" s="141"/>
      <c r="X278" s="141"/>
      <c r="Y278" s="141"/>
      <c r="Z278" s="141"/>
      <c r="AA278" s="141"/>
    </row>
    <row r="279" spans="2:27" x14ac:dyDescent="0.25">
      <c r="B279" s="151" t="s">
        <v>560</v>
      </c>
      <c r="C279" s="125">
        <v>363592773</v>
      </c>
      <c r="D279" s="125">
        <v>359229290.85000002</v>
      </c>
      <c r="E279" s="125">
        <v>3764448.03</v>
      </c>
      <c r="F279" s="125">
        <v>32712029.759999998</v>
      </c>
      <c r="G279" s="125">
        <v>46610382.119999997</v>
      </c>
      <c r="H279" s="125">
        <v>14719595.99</v>
      </c>
      <c r="I279" s="125">
        <v>8903148.8300000001</v>
      </c>
      <c r="J279" s="125">
        <v>41298502.5</v>
      </c>
      <c r="K279" s="125">
        <v>23545227.140000001</v>
      </c>
      <c r="L279" s="125">
        <v>14892955.83</v>
      </c>
      <c r="M279" s="125">
        <v>20331088.57</v>
      </c>
      <c r="N279" s="125">
        <v>14676324.630000001</v>
      </c>
      <c r="O279" s="125">
        <v>15301502.310000001</v>
      </c>
      <c r="P279" s="125">
        <v>41278018.559999995</v>
      </c>
      <c r="Q279" s="125">
        <f t="shared" si="110"/>
        <v>278033224.26999998</v>
      </c>
      <c r="R279" s="140"/>
      <c r="S279" s="197"/>
      <c r="T279" s="3"/>
      <c r="U279" s="118"/>
      <c r="V279" s="118"/>
      <c r="W279" s="118"/>
      <c r="X279" s="118"/>
      <c r="Y279" s="118"/>
      <c r="Z279" s="118"/>
      <c r="AA279" s="118"/>
    </row>
    <row r="280" spans="2:27" s="67" customFormat="1" x14ac:dyDescent="0.25">
      <c r="B280" s="150" t="s">
        <v>561</v>
      </c>
      <c r="C280" s="134">
        <f t="shared" ref="C280:P280" si="116">SUM(C281)</f>
        <v>49708458</v>
      </c>
      <c r="D280" s="134">
        <f t="shared" si="116"/>
        <v>32758413.440000005</v>
      </c>
      <c r="E280" s="134">
        <f t="shared" si="116"/>
        <v>181236.51</v>
      </c>
      <c r="F280" s="134">
        <f t="shared" si="116"/>
        <v>196503.65</v>
      </c>
      <c r="G280" s="134">
        <f t="shared" si="116"/>
        <v>332657.21999999997</v>
      </c>
      <c r="H280" s="134">
        <f t="shared" si="116"/>
        <v>2239733.0700000003</v>
      </c>
      <c r="I280" s="134">
        <f t="shared" si="116"/>
        <v>254704.73</v>
      </c>
      <c r="J280" s="134">
        <f t="shared" si="116"/>
        <v>79244.759999999995</v>
      </c>
      <c r="K280" s="134">
        <f t="shared" si="116"/>
        <v>196534.97</v>
      </c>
      <c r="L280" s="134">
        <f t="shared" si="116"/>
        <v>202693.83</v>
      </c>
      <c r="M280" s="134">
        <f t="shared" si="116"/>
        <v>246111.63999999998</v>
      </c>
      <c r="N280" s="134">
        <f t="shared" si="116"/>
        <v>284854.51</v>
      </c>
      <c r="O280" s="134">
        <f t="shared" si="116"/>
        <v>704239.22</v>
      </c>
      <c r="P280" s="134">
        <f t="shared" si="116"/>
        <v>339785.11</v>
      </c>
      <c r="Q280" s="134">
        <f t="shared" si="110"/>
        <v>5258299.2200000007</v>
      </c>
      <c r="R280" s="3"/>
      <c r="S280" s="197"/>
      <c r="T280" s="140"/>
      <c r="U280" s="141"/>
      <c r="V280" s="141"/>
      <c r="W280" s="141"/>
      <c r="X280" s="141"/>
      <c r="Y280" s="141"/>
      <c r="Z280" s="141"/>
      <c r="AA280" s="141"/>
    </row>
    <row r="281" spans="2:27" x14ac:dyDescent="0.25">
      <c r="B281" s="151" t="s">
        <v>562</v>
      </c>
      <c r="C281" s="125">
        <v>49708458</v>
      </c>
      <c r="D281" s="125">
        <v>32758413.440000005</v>
      </c>
      <c r="E281" s="125">
        <v>181236.51</v>
      </c>
      <c r="F281" s="125">
        <v>196503.65</v>
      </c>
      <c r="G281" s="125">
        <v>332657.21999999997</v>
      </c>
      <c r="H281" s="125">
        <v>2239733.0700000003</v>
      </c>
      <c r="I281" s="125">
        <v>254704.73</v>
      </c>
      <c r="J281" s="125">
        <v>79244.759999999995</v>
      </c>
      <c r="K281" s="125">
        <v>196534.97</v>
      </c>
      <c r="L281" s="125">
        <v>202693.83</v>
      </c>
      <c r="M281" s="125">
        <v>246111.63999999998</v>
      </c>
      <c r="N281" s="125">
        <v>284854.51</v>
      </c>
      <c r="O281" s="125">
        <v>704239.22</v>
      </c>
      <c r="P281" s="125">
        <v>339785.11</v>
      </c>
      <c r="Q281" s="125">
        <f t="shared" si="110"/>
        <v>5258299.2200000007</v>
      </c>
      <c r="R281" s="140"/>
      <c r="S281" s="197"/>
      <c r="T281" s="3"/>
      <c r="U281" s="118"/>
      <c r="V281" s="118"/>
      <c r="W281" s="118"/>
      <c r="X281" s="118"/>
      <c r="Y281" s="118"/>
      <c r="Z281" s="118"/>
      <c r="AA281" s="118"/>
    </row>
    <row r="282" spans="2:27" s="67" customFormat="1" x14ac:dyDescent="0.25">
      <c r="B282" s="150" t="s">
        <v>982</v>
      </c>
      <c r="C282" s="134">
        <f t="shared" ref="C282:P282" si="117">SUM(C283)</f>
        <v>310395532</v>
      </c>
      <c r="D282" s="134">
        <f t="shared" si="117"/>
        <v>408924417.73000002</v>
      </c>
      <c r="E282" s="134">
        <f t="shared" si="117"/>
        <v>10137552.16</v>
      </c>
      <c r="F282" s="134">
        <f t="shared" si="117"/>
        <v>10169415.630000001</v>
      </c>
      <c r="G282" s="134">
        <f t="shared" si="117"/>
        <v>13899030.91</v>
      </c>
      <c r="H282" s="134">
        <f t="shared" si="117"/>
        <v>22222835.530000001</v>
      </c>
      <c r="I282" s="134">
        <f t="shared" si="117"/>
        <v>19517357.310000002</v>
      </c>
      <c r="J282" s="134">
        <f t="shared" si="117"/>
        <v>8875790.4700000007</v>
      </c>
      <c r="K282" s="134">
        <f t="shared" si="117"/>
        <v>9730252.0899999999</v>
      </c>
      <c r="L282" s="134">
        <f t="shared" si="117"/>
        <v>19378248.220000003</v>
      </c>
      <c r="M282" s="134">
        <f t="shared" si="117"/>
        <v>17436325.539999999</v>
      </c>
      <c r="N282" s="134">
        <f t="shared" si="117"/>
        <v>23888025.350000001</v>
      </c>
      <c r="O282" s="134">
        <f t="shared" si="117"/>
        <v>78194273.519999996</v>
      </c>
      <c r="P282" s="134">
        <f t="shared" si="117"/>
        <v>79194486.809999987</v>
      </c>
      <c r="Q282" s="134">
        <f t="shared" si="110"/>
        <v>312643593.53999996</v>
      </c>
      <c r="R282" s="3"/>
      <c r="S282" s="197"/>
      <c r="T282" s="140"/>
      <c r="U282" s="141"/>
      <c r="V282" s="141"/>
      <c r="W282" s="141"/>
      <c r="X282" s="141"/>
      <c r="Y282" s="141"/>
      <c r="Z282" s="141"/>
      <c r="AA282" s="141"/>
    </row>
    <row r="283" spans="2:27" x14ac:dyDescent="0.25">
      <c r="B283" s="151" t="s">
        <v>983</v>
      </c>
      <c r="C283" s="125">
        <v>310395532</v>
      </c>
      <c r="D283" s="125">
        <v>408924417.73000002</v>
      </c>
      <c r="E283" s="125">
        <v>10137552.16</v>
      </c>
      <c r="F283" s="125">
        <v>10169415.630000001</v>
      </c>
      <c r="G283" s="125">
        <v>13899030.91</v>
      </c>
      <c r="H283" s="125">
        <v>22222835.530000001</v>
      </c>
      <c r="I283" s="125">
        <v>19517357.310000002</v>
      </c>
      <c r="J283" s="125">
        <v>8875790.4700000007</v>
      </c>
      <c r="K283" s="125">
        <v>9730252.0899999999</v>
      </c>
      <c r="L283" s="125">
        <v>19378248.220000003</v>
      </c>
      <c r="M283" s="125">
        <v>17436325.539999999</v>
      </c>
      <c r="N283" s="125">
        <v>23888025.350000001</v>
      </c>
      <c r="O283" s="125">
        <v>78194273.519999996</v>
      </c>
      <c r="P283" s="125">
        <v>79194486.809999987</v>
      </c>
      <c r="Q283" s="125">
        <f t="shared" si="110"/>
        <v>312643593.53999996</v>
      </c>
      <c r="R283" s="140"/>
      <c r="S283" s="197"/>
      <c r="T283" s="3"/>
      <c r="U283" s="118"/>
      <c r="V283" s="118"/>
      <c r="W283" s="118"/>
      <c r="X283" s="118"/>
      <c r="Y283" s="118"/>
      <c r="Z283" s="118"/>
      <c r="AA283" s="118"/>
    </row>
    <row r="284" spans="2:27" s="67" customFormat="1" x14ac:dyDescent="0.25">
      <c r="B284" s="149" t="s">
        <v>984</v>
      </c>
      <c r="C284" s="134">
        <f t="shared" ref="C284:P284" si="118">C285+C291+C295+C299+C307</f>
        <v>1074509494</v>
      </c>
      <c r="D284" s="134">
        <f t="shared" si="118"/>
        <v>4262313311.5900002</v>
      </c>
      <c r="E284" s="134">
        <f t="shared" si="118"/>
        <v>15818264.35</v>
      </c>
      <c r="F284" s="134">
        <f t="shared" si="118"/>
        <v>30841531.439999998</v>
      </c>
      <c r="G284" s="134">
        <f t="shared" si="118"/>
        <v>321854921.02999997</v>
      </c>
      <c r="H284" s="134">
        <f t="shared" si="118"/>
        <v>65620449.210000008</v>
      </c>
      <c r="I284" s="134">
        <f t="shared" si="118"/>
        <v>329752712.74000001</v>
      </c>
      <c r="J284" s="134">
        <f t="shared" si="118"/>
        <v>17124547.93</v>
      </c>
      <c r="K284" s="134">
        <f t="shared" si="118"/>
        <v>15597237.650000002</v>
      </c>
      <c r="L284" s="134">
        <f t="shared" si="118"/>
        <v>36343065.450000003</v>
      </c>
      <c r="M284" s="134">
        <f t="shared" si="118"/>
        <v>238897607.78</v>
      </c>
      <c r="N284" s="134">
        <f t="shared" si="118"/>
        <v>755455079.80999982</v>
      </c>
      <c r="O284" s="134">
        <f t="shared" si="118"/>
        <v>637522953.29000008</v>
      </c>
      <c r="P284" s="134">
        <f t="shared" si="118"/>
        <v>1037748570.2799999</v>
      </c>
      <c r="Q284" s="134">
        <f t="shared" si="110"/>
        <v>3502576940.9599996</v>
      </c>
      <c r="R284" s="3"/>
      <c r="S284" s="197"/>
      <c r="T284" s="140"/>
      <c r="U284" s="141"/>
      <c r="V284" s="141"/>
      <c r="W284" s="141"/>
      <c r="X284" s="141"/>
      <c r="Y284" s="141"/>
      <c r="Z284" s="141"/>
      <c r="AA284" s="141"/>
    </row>
    <row r="285" spans="2:27" s="67" customFormat="1" x14ac:dyDescent="0.25">
      <c r="B285" s="150" t="s">
        <v>565</v>
      </c>
      <c r="C285" s="134">
        <f t="shared" ref="C285:I285" si="119">SUM(C286:C290)</f>
        <v>127764694</v>
      </c>
      <c r="D285" s="134">
        <f t="shared" ref="D285" si="120">SUM(D286:D290)</f>
        <v>227159342.96999997</v>
      </c>
      <c r="E285" s="134">
        <f t="shared" si="119"/>
        <v>1022833.15</v>
      </c>
      <c r="F285" s="134">
        <f t="shared" si="119"/>
        <v>1542546.64</v>
      </c>
      <c r="G285" s="134">
        <f t="shared" si="119"/>
        <v>2578739.79</v>
      </c>
      <c r="H285" s="134">
        <f t="shared" si="119"/>
        <v>6332550.4600000009</v>
      </c>
      <c r="I285" s="134">
        <f t="shared" si="119"/>
        <v>4676608.5100000007</v>
      </c>
      <c r="J285" s="134">
        <f t="shared" ref="J285:P285" si="121">SUM(J286:J290)</f>
        <v>2054474.49</v>
      </c>
      <c r="K285" s="134">
        <f t="shared" si="121"/>
        <v>1107544.27</v>
      </c>
      <c r="L285" s="134">
        <f t="shared" si="121"/>
        <v>11608727.17</v>
      </c>
      <c r="M285" s="134">
        <f t="shared" si="121"/>
        <v>32343645.400000006</v>
      </c>
      <c r="N285" s="134">
        <f t="shared" si="121"/>
        <v>18038856.309999999</v>
      </c>
      <c r="O285" s="134">
        <f t="shared" si="121"/>
        <v>33004871.639999997</v>
      </c>
      <c r="P285" s="134">
        <f t="shared" si="121"/>
        <v>52162494.929999992</v>
      </c>
      <c r="Q285" s="134">
        <f t="shared" si="110"/>
        <v>166473892.75999999</v>
      </c>
      <c r="R285" s="140"/>
      <c r="S285" s="197"/>
      <c r="T285" s="140"/>
      <c r="U285" s="141"/>
      <c r="V285" s="141"/>
      <c r="W285" s="141"/>
      <c r="X285" s="141"/>
      <c r="Y285" s="141"/>
      <c r="Z285" s="141"/>
      <c r="AA285" s="141"/>
    </row>
    <row r="286" spans="2:27" x14ac:dyDescent="0.25">
      <c r="B286" s="151" t="s">
        <v>566</v>
      </c>
      <c r="C286" s="125">
        <v>106731032</v>
      </c>
      <c r="D286" s="125">
        <v>205939607.00999999</v>
      </c>
      <c r="E286" s="125">
        <v>415833.33</v>
      </c>
      <c r="F286" s="125">
        <v>1534213.3099999998</v>
      </c>
      <c r="G286" s="125">
        <v>1091168.8499999999</v>
      </c>
      <c r="H286" s="125">
        <v>5216659.6300000008</v>
      </c>
      <c r="I286" s="125">
        <v>4205274.6500000004</v>
      </c>
      <c r="J286" s="125">
        <v>1651128.28</v>
      </c>
      <c r="K286" s="125">
        <v>813971.2</v>
      </c>
      <c r="L286" s="125">
        <v>11234121.390000001</v>
      </c>
      <c r="M286" s="125">
        <v>29966052.360000003</v>
      </c>
      <c r="N286" s="125">
        <v>16702021.02</v>
      </c>
      <c r="O286" s="125">
        <v>31879596.129999999</v>
      </c>
      <c r="P286" s="125">
        <v>49756171.159999996</v>
      </c>
      <c r="Q286" s="125">
        <f t="shared" si="110"/>
        <v>154466211.31</v>
      </c>
      <c r="R286" s="3"/>
      <c r="S286" s="197"/>
      <c r="T286" s="3"/>
      <c r="U286" s="118"/>
      <c r="V286" s="118"/>
      <c r="W286" s="118"/>
      <c r="X286" s="118"/>
      <c r="Y286" s="118"/>
      <c r="Z286" s="118"/>
      <c r="AA286" s="118"/>
    </row>
    <row r="287" spans="2:27" x14ac:dyDescent="0.25">
      <c r="B287" s="151" t="s">
        <v>567</v>
      </c>
      <c r="C287" s="125">
        <v>1411000</v>
      </c>
      <c r="D287" s="125">
        <v>953165.82000000007</v>
      </c>
      <c r="E287" s="125">
        <v>2500</v>
      </c>
      <c r="F287" s="125">
        <v>0</v>
      </c>
      <c r="G287" s="125">
        <v>2500</v>
      </c>
      <c r="H287" s="125">
        <v>2500</v>
      </c>
      <c r="I287" s="125">
        <v>6040</v>
      </c>
      <c r="J287" s="125">
        <v>0</v>
      </c>
      <c r="K287" s="125">
        <v>2500</v>
      </c>
      <c r="L287" s="125">
        <v>45415</v>
      </c>
      <c r="M287" s="125">
        <v>103585.41</v>
      </c>
      <c r="N287" s="125">
        <v>3100</v>
      </c>
      <c r="O287" s="125">
        <v>7500</v>
      </c>
      <c r="P287" s="125">
        <v>72079.8</v>
      </c>
      <c r="Q287" s="125">
        <f t="shared" si="110"/>
        <v>247720.21000000002</v>
      </c>
      <c r="R287" s="140"/>
      <c r="S287" s="197"/>
      <c r="T287" s="3"/>
      <c r="U287" s="118"/>
      <c r="V287" s="118"/>
      <c r="W287" s="118"/>
      <c r="X287" s="118"/>
      <c r="Y287" s="118"/>
      <c r="Z287" s="118"/>
      <c r="AA287" s="118"/>
    </row>
    <row r="288" spans="2:27" x14ac:dyDescent="0.25">
      <c r="B288" s="151" t="s">
        <v>568</v>
      </c>
      <c r="C288" s="125">
        <v>725000</v>
      </c>
      <c r="D288" s="125">
        <v>555000</v>
      </c>
      <c r="E288" s="125">
        <v>0</v>
      </c>
      <c r="F288" s="125"/>
      <c r="G288" s="125"/>
      <c r="H288" s="125"/>
      <c r="I288" s="125">
        <v>0</v>
      </c>
      <c r="J288" s="125">
        <v>0</v>
      </c>
      <c r="K288" s="125"/>
      <c r="L288" s="125">
        <v>0</v>
      </c>
      <c r="M288" s="125">
        <v>0</v>
      </c>
      <c r="N288" s="125">
        <v>0</v>
      </c>
      <c r="O288" s="125">
        <v>17235</v>
      </c>
      <c r="P288" s="125">
        <v>0</v>
      </c>
      <c r="Q288" s="125">
        <f t="shared" si="110"/>
        <v>17235</v>
      </c>
      <c r="R288" s="3"/>
      <c r="S288" s="197"/>
      <c r="T288" s="3"/>
      <c r="U288" s="118"/>
      <c r="V288" s="118"/>
      <c r="W288" s="118"/>
      <c r="X288" s="118"/>
      <c r="Y288" s="118"/>
      <c r="Z288" s="118"/>
      <c r="AA288" s="118"/>
    </row>
    <row r="289" spans="2:27" x14ac:dyDescent="0.25">
      <c r="B289" s="151" t="s">
        <v>569</v>
      </c>
      <c r="C289" s="125">
        <v>11932311</v>
      </c>
      <c r="D289" s="125">
        <v>9630798.9799999986</v>
      </c>
      <c r="E289" s="125">
        <v>363666.49</v>
      </c>
      <c r="F289" s="125">
        <v>8333.33</v>
      </c>
      <c r="G289" s="125">
        <v>1466737.6099999999</v>
      </c>
      <c r="H289" s="125">
        <v>448048.5</v>
      </c>
      <c r="I289" s="125">
        <v>284832.32999999996</v>
      </c>
      <c r="J289" s="125">
        <v>155507.28</v>
      </c>
      <c r="K289" s="125">
        <v>33275.01</v>
      </c>
      <c r="L289" s="125">
        <v>162275.45000000001</v>
      </c>
      <c r="M289" s="125">
        <v>1238689.3500000001</v>
      </c>
      <c r="N289" s="125">
        <v>579036.49</v>
      </c>
      <c r="O289" s="125">
        <v>562803.86</v>
      </c>
      <c r="P289" s="125">
        <v>1059342.1400000001</v>
      </c>
      <c r="Q289" s="125">
        <f t="shared" si="110"/>
        <v>6362547.8399999999</v>
      </c>
      <c r="R289" s="140"/>
      <c r="S289" s="197"/>
      <c r="T289" s="3"/>
      <c r="U289" s="118"/>
      <c r="V289" s="118"/>
      <c r="W289" s="118"/>
      <c r="X289" s="118"/>
      <c r="Y289" s="118"/>
      <c r="Z289" s="118"/>
      <c r="AA289" s="118"/>
    </row>
    <row r="290" spans="2:27" x14ac:dyDescent="0.25">
      <c r="B290" s="151" t="s">
        <v>570</v>
      </c>
      <c r="C290" s="125">
        <v>6965351</v>
      </c>
      <c r="D290" s="125">
        <v>10080771.16</v>
      </c>
      <c r="E290" s="125">
        <v>240833.33</v>
      </c>
      <c r="F290" s="125">
        <v>0</v>
      </c>
      <c r="G290" s="125">
        <v>18333.330000000002</v>
      </c>
      <c r="H290" s="125">
        <v>665342.32999999996</v>
      </c>
      <c r="I290" s="125">
        <v>180461.53</v>
      </c>
      <c r="J290" s="125">
        <v>247838.93</v>
      </c>
      <c r="K290" s="125">
        <v>257798.06</v>
      </c>
      <c r="L290" s="125">
        <v>166915.32999999999</v>
      </c>
      <c r="M290" s="125">
        <v>1035318.28</v>
      </c>
      <c r="N290" s="125">
        <v>754698.8</v>
      </c>
      <c r="O290" s="125">
        <v>537736.65</v>
      </c>
      <c r="P290" s="125">
        <v>1274901.83</v>
      </c>
      <c r="Q290" s="125">
        <f t="shared" si="110"/>
        <v>5380178.4000000004</v>
      </c>
      <c r="R290" s="140"/>
      <c r="S290" s="197"/>
      <c r="T290" s="3"/>
      <c r="U290" s="118"/>
      <c r="V290" s="118"/>
      <c r="W290" s="118"/>
      <c r="X290" s="118"/>
      <c r="Y290" s="118"/>
      <c r="Z290" s="118"/>
      <c r="AA290" s="118"/>
    </row>
    <row r="291" spans="2:27" s="67" customFormat="1" x14ac:dyDescent="0.25">
      <c r="B291" s="150" t="s">
        <v>571</v>
      </c>
      <c r="C291" s="134">
        <f t="shared" ref="C291:P291" si="122">SUM(C292:C294)</f>
        <v>69876940</v>
      </c>
      <c r="D291" s="134">
        <f t="shared" si="122"/>
        <v>44742281.580000006</v>
      </c>
      <c r="E291" s="134">
        <f t="shared" si="122"/>
        <v>890833.33</v>
      </c>
      <c r="F291" s="134">
        <f t="shared" si="122"/>
        <v>287445.76999999996</v>
      </c>
      <c r="G291" s="134">
        <f t="shared" si="122"/>
        <v>1509356.4899999998</v>
      </c>
      <c r="H291" s="134">
        <f t="shared" si="122"/>
        <v>638144.88</v>
      </c>
      <c r="I291" s="134">
        <f t="shared" si="122"/>
        <v>2015170.75</v>
      </c>
      <c r="J291" s="134">
        <f t="shared" si="122"/>
        <v>909768.12</v>
      </c>
      <c r="K291" s="134">
        <f t="shared" si="122"/>
        <v>1619444.3599999999</v>
      </c>
      <c r="L291" s="134">
        <f t="shared" si="122"/>
        <v>3736389.1</v>
      </c>
      <c r="M291" s="134">
        <f t="shared" si="122"/>
        <v>2890201.0700000003</v>
      </c>
      <c r="N291" s="134">
        <f t="shared" si="122"/>
        <v>2104680.9</v>
      </c>
      <c r="O291" s="134">
        <f t="shared" si="122"/>
        <v>4518589.59</v>
      </c>
      <c r="P291" s="134">
        <f t="shared" si="122"/>
        <v>7219853.6200000001</v>
      </c>
      <c r="Q291" s="134">
        <f t="shared" si="110"/>
        <v>28339877.98</v>
      </c>
      <c r="R291" s="3"/>
      <c r="S291" s="197"/>
      <c r="T291" s="140"/>
      <c r="U291" s="141"/>
      <c r="V291" s="141"/>
      <c r="W291" s="141"/>
      <c r="X291" s="141"/>
      <c r="Y291" s="141"/>
      <c r="Z291" s="141"/>
      <c r="AA291" s="141"/>
    </row>
    <row r="292" spans="2:27" x14ac:dyDescent="0.25">
      <c r="B292" s="151" t="s">
        <v>572</v>
      </c>
      <c r="C292" s="125">
        <v>29818156</v>
      </c>
      <c r="D292" s="125">
        <v>21751750.420000002</v>
      </c>
      <c r="E292" s="125">
        <v>249999.99</v>
      </c>
      <c r="F292" s="125">
        <v>173517.33</v>
      </c>
      <c r="G292" s="125">
        <v>902813.15999999992</v>
      </c>
      <c r="H292" s="125">
        <v>223742.42</v>
      </c>
      <c r="I292" s="125">
        <v>513251.01</v>
      </c>
      <c r="J292" s="125">
        <v>489051.98</v>
      </c>
      <c r="K292" s="125">
        <v>1021303</v>
      </c>
      <c r="L292" s="125">
        <v>473334.94</v>
      </c>
      <c r="M292" s="125">
        <v>1351860.75</v>
      </c>
      <c r="N292" s="125">
        <v>808639.79</v>
      </c>
      <c r="O292" s="125">
        <v>1105192.9099999999</v>
      </c>
      <c r="P292" s="125">
        <v>1143817.4100000001</v>
      </c>
      <c r="Q292" s="125">
        <f t="shared" si="110"/>
        <v>8456524.6900000013</v>
      </c>
      <c r="R292" s="3"/>
      <c r="S292" s="197"/>
      <c r="T292" s="3"/>
      <c r="U292" s="118"/>
      <c r="V292" s="118"/>
      <c r="W292" s="118"/>
      <c r="X292" s="118"/>
      <c r="Y292" s="118"/>
      <c r="Z292" s="118"/>
      <c r="AA292" s="118"/>
    </row>
    <row r="293" spans="2:27" x14ac:dyDescent="0.25">
      <c r="B293" s="151" t="s">
        <v>573</v>
      </c>
      <c r="C293" s="125">
        <v>27174383</v>
      </c>
      <c r="D293" s="125">
        <v>13813325.650000002</v>
      </c>
      <c r="E293" s="125">
        <v>178333.34</v>
      </c>
      <c r="F293" s="125">
        <v>79761.77</v>
      </c>
      <c r="G293" s="125">
        <v>477376.66000000003</v>
      </c>
      <c r="H293" s="125">
        <v>260235.78999999998</v>
      </c>
      <c r="I293" s="125">
        <v>1372753.07</v>
      </c>
      <c r="J293" s="125">
        <v>391549.47</v>
      </c>
      <c r="K293" s="125">
        <v>468974.7</v>
      </c>
      <c r="L293" s="125">
        <v>1968140.41</v>
      </c>
      <c r="M293" s="125">
        <v>1408194.66</v>
      </c>
      <c r="N293" s="125">
        <v>707368.47</v>
      </c>
      <c r="O293" s="125">
        <v>2907438.18</v>
      </c>
      <c r="P293" s="125">
        <v>3854006.58</v>
      </c>
      <c r="Q293" s="125">
        <f t="shared" si="110"/>
        <v>14074133.100000001</v>
      </c>
      <c r="R293" s="3"/>
      <c r="S293" s="197"/>
      <c r="T293" s="3"/>
      <c r="U293" s="118"/>
      <c r="V293" s="118"/>
      <c r="W293" s="118"/>
      <c r="X293" s="118"/>
      <c r="Y293" s="118"/>
      <c r="Z293" s="118"/>
      <c r="AA293" s="118"/>
    </row>
    <row r="294" spans="2:27" x14ac:dyDescent="0.25">
      <c r="B294" s="151" t="s">
        <v>574</v>
      </c>
      <c r="C294" s="125">
        <v>12884401</v>
      </c>
      <c r="D294" s="125">
        <v>9177205.5099999998</v>
      </c>
      <c r="E294" s="125">
        <v>462500</v>
      </c>
      <c r="F294" s="125">
        <v>34166.67</v>
      </c>
      <c r="G294" s="125">
        <v>129166.67</v>
      </c>
      <c r="H294" s="125">
        <v>154166.67000000001</v>
      </c>
      <c r="I294" s="125">
        <v>129166.67</v>
      </c>
      <c r="J294" s="125">
        <v>29166.67</v>
      </c>
      <c r="K294" s="125">
        <v>129166.66</v>
      </c>
      <c r="L294" s="125">
        <v>1294913.75</v>
      </c>
      <c r="M294" s="125">
        <v>130145.66</v>
      </c>
      <c r="N294" s="125">
        <v>588672.64</v>
      </c>
      <c r="O294" s="125">
        <v>505958.5</v>
      </c>
      <c r="P294" s="125">
        <v>2222029.63</v>
      </c>
      <c r="Q294" s="125">
        <f t="shared" si="110"/>
        <v>5809220.1899999995</v>
      </c>
      <c r="R294" s="3"/>
      <c r="S294" s="197"/>
      <c r="T294" s="3"/>
      <c r="U294" s="118"/>
      <c r="V294" s="118"/>
      <c r="W294" s="118"/>
      <c r="X294" s="118"/>
      <c r="Y294" s="118"/>
      <c r="Z294" s="118"/>
      <c r="AA294" s="118"/>
    </row>
    <row r="295" spans="2:27" s="67" customFormat="1" x14ac:dyDescent="0.25">
      <c r="B295" s="150" t="s">
        <v>575</v>
      </c>
      <c r="C295" s="134">
        <f t="shared" ref="C295:P295" si="123">SUM(C296:C298)</f>
        <v>444671034</v>
      </c>
      <c r="D295" s="134">
        <f t="shared" si="123"/>
        <v>1060185121.3600001</v>
      </c>
      <c r="E295" s="134">
        <f t="shared" si="123"/>
        <v>11065820.68</v>
      </c>
      <c r="F295" s="134">
        <f t="shared" si="123"/>
        <v>27200888.149999999</v>
      </c>
      <c r="G295" s="134">
        <f t="shared" si="123"/>
        <v>27264238.510000005</v>
      </c>
      <c r="H295" s="134">
        <f t="shared" si="123"/>
        <v>55818830.630000003</v>
      </c>
      <c r="I295" s="134">
        <f t="shared" si="123"/>
        <v>20758035.380000003</v>
      </c>
      <c r="J295" s="134">
        <f t="shared" si="123"/>
        <v>13355661.08</v>
      </c>
      <c r="K295" s="134">
        <f t="shared" si="123"/>
        <v>12522714.110000003</v>
      </c>
      <c r="L295" s="134">
        <f t="shared" si="123"/>
        <v>14535720.039999999</v>
      </c>
      <c r="M295" s="134">
        <f t="shared" si="123"/>
        <v>35379864.539999999</v>
      </c>
      <c r="N295" s="134">
        <f t="shared" si="123"/>
        <v>51840282.649999999</v>
      </c>
      <c r="O295" s="134">
        <f t="shared" si="123"/>
        <v>30085302.790000003</v>
      </c>
      <c r="P295" s="134">
        <f t="shared" si="123"/>
        <v>281184967.50999999</v>
      </c>
      <c r="Q295" s="134">
        <f t="shared" si="110"/>
        <v>581012326.06999993</v>
      </c>
      <c r="R295" s="3"/>
      <c r="S295" s="197"/>
      <c r="T295" s="140"/>
      <c r="U295" s="141"/>
      <c r="V295" s="141"/>
      <c r="W295" s="141"/>
      <c r="X295" s="141"/>
      <c r="Y295" s="141"/>
      <c r="Z295" s="141"/>
      <c r="AA295" s="141"/>
    </row>
    <row r="296" spans="2:27" x14ac:dyDescent="0.25">
      <c r="B296" s="151" t="s">
        <v>579</v>
      </c>
      <c r="C296" s="125">
        <v>111027809</v>
      </c>
      <c r="D296" s="125">
        <v>186416551.95999998</v>
      </c>
      <c r="E296" s="125">
        <v>6939281.3899999997</v>
      </c>
      <c r="F296" s="125">
        <v>5070684.3800000008</v>
      </c>
      <c r="G296" s="125">
        <v>5557970.4900000002</v>
      </c>
      <c r="H296" s="125">
        <v>3349694.6</v>
      </c>
      <c r="I296" s="125">
        <v>2714829.44</v>
      </c>
      <c r="J296" s="125">
        <v>5494072.3700000001</v>
      </c>
      <c r="K296" s="125">
        <v>2098099.2300000004</v>
      </c>
      <c r="L296" s="125">
        <v>2213022.9500000002</v>
      </c>
      <c r="M296" s="125">
        <v>8843727</v>
      </c>
      <c r="N296" s="125">
        <v>3545924.99</v>
      </c>
      <c r="O296" s="125">
        <v>4393945.34</v>
      </c>
      <c r="P296" s="125">
        <v>49156050.93</v>
      </c>
      <c r="Q296" s="125">
        <f t="shared" si="110"/>
        <v>99377303.109999999</v>
      </c>
      <c r="R296" s="140"/>
      <c r="S296" s="197"/>
      <c r="T296" s="3"/>
      <c r="U296" s="118"/>
      <c r="V296" s="118"/>
      <c r="W296" s="118"/>
      <c r="X296" s="118"/>
      <c r="Y296" s="118"/>
      <c r="Z296" s="118"/>
      <c r="AA296" s="118"/>
    </row>
    <row r="297" spans="2:27" x14ac:dyDescent="0.25">
      <c r="B297" s="151" t="s">
        <v>580</v>
      </c>
      <c r="C297" s="125">
        <v>21262277</v>
      </c>
      <c r="D297" s="125">
        <v>44639930.039999999</v>
      </c>
      <c r="E297" s="125">
        <v>0</v>
      </c>
      <c r="F297" s="125">
        <v>0</v>
      </c>
      <c r="G297" s="125">
        <v>0</v>
      </c>
      <c r="H297" s="125">
        <v>18533257</v>
      </c>
      <c r="I297" s="125">
        <v>0</v>
      </c>
      <c r="J297" s="125">
        <v>0</v>
      </c>
      <c r="K297" s="125">
        <v>571773</v>
      </c>
      <c r="L297" s="125">
        <v>951080</v>
      </c>
      <c r="M297" s="125">
        <v>0</v>
      </c>
      <c r="N297" s="125">
        <v>11972195.039999999</v>
      </c>
      <c r="O297" s="125">
        <v>0</v>
      </c>
      <c r="P297" s="125">
        <v>5707119</v>
      </c>
      <c r="Q297" s="125">
        <f t="shared" si="110"/>
        <v>37735424.039999999</v>
      </c>
      <c r="R297" s="3"/>
      <c r="S297" s="197"/>
      <c r="T297" s="3"/>
      <c r="U297" s="118"/>
      <c r="V297" s="118"/>
      <c r="W297" s="118"/>
      <c r="X297" s="118"/>
      <c r="Y297" s="118"/>
      <c r="Z297" s="118"/>
      <c r="AA297" s="118"/>
    </row>
    <row r="298" spans="2:27" x14ac:dyDescent="0.25">
      <c r="B298" s="151" t="s">
        <v>581</v>
      </c>
      <c r="C298" s="125">
        <v>312380948</v>
      </c>
      <c r="D298" s="125">
        <v>829128639.36000013</v>
      </c>
      <c r="E298" s="125">
        <v>4126539.29</v>
      </c>
      <c r="F298" s="125">
        <v>22130203.77</v>
      </c>
      <c r="G298" s="125">
        <v>21706268.020000003</v>
      </c>
      <c r="H298" s="125">
        <v>33935879.030000001</v>
      </c>
      <c r="I298" s="125">
        <v>18043205.940000001</v>
      </c>
      <c r="J298" s="125">
        <v>7861588.71</v>
      </c>
      <c r="K298" s="125">
        <v>9852841.8800000027</v>
      </c>
      <c r="L298" s="125">
        <v>11371617.09</v>
      </c>
      <c r="M298" s="125">
        <v>26536137.539999999</v>
      </c>
      <c r="N298" s="125">
        <v>36322162.619999997</v>
      </c>
      <c r="O298" s="125">
        <v>25691357.450000003</v>
      </c>
      <c r="P298" s="125">
        <v>226321797.57999998</v>
      </c>
      <c r="Q298" s="125">
        <f t="shared" si="110"/>
        <v>443899598.91999996</v>
      </c>
      <c r="R298" s="3"/>
      <c r="S298" s="197"/>
      <c r="T298" s="3"/>
      <c r="U298" s="118"/>
      <c r="V298" s="118"/>
      <c r="W298" s="118"/>
      <c r="X298" s="118"/>
      <c r="Y298" s="118"/>
      <c r="Z298" s="118"/>
      <c r="AA298" s="118"/>
    </row>
    <row r="299" spans="2:27" s="67" customFormat="1" x14ac:dyDescent="0.25">
      <c r="B299" s="150" t="s">
        <v>583</v>
      </c>
      <c r="C299" s="134">
        <f t="shared" ref="C299:L299" si="124">SUM(C300:C306)</f>
        <v>428591276</v>
      </c>
      <c r="D299" s="134">
        <f t="shared" si="124"/>
        <v>2928073762.3400002</v>
      </c>
      <c r="E299" s="134">
        <f t="shared" si="124"/>
        <v>2790943.85</v>
      </c>
      <c r="F299" s="134">
        <f t="shared" si="124"/>
        <v>1810650.8800000001</v>
      </c>
      <c r="G299" s="134">
        <f t="shared" si="124"/>
        <v>290454752.89999998</v>
      </c>
      <c r="H299" s="134">
        <f t="shared" si="124"/>
        <v>2824756.57</v>
      </c>
      <c r="I299" s="134">
        <f t="shared" si="124"/>
        <v>302296731.43000001</v>
      </c>
      <c r="J299" s="134">
        <f t="shared" si="124"/>
        <v>804644.24</v>
      </c>
      <c r="K299" s="134">
        <f t="shared" si="124"/>
        <v>332296.34999999998</v>
      </c>
      <c r="L299" s="134">
        <f t="shared" si="124"/>
        <v>6456062.4700000007</v>
      </c>
      <c r="M299" s="134">
        <f>SUM(M300:M306)</f>
        <v>168276063.43000001</v>
      </c>
      <c r="N299" s="134">
        <f>SUM(N300:N306)</f>
        <v>683392871.05999982</v>
      </c>
      <c r="O299" s="134">
        <f>SUM(O300:O306)</f>
        <v>569823467.04000008</v>
      </c>
      <c r="P299" s="134">
        <f>SUM(P300:P306)</f>
        <v>697102865.36999989</v>
      </c>
      <c r="Q299" s="134">
        <f t="shared" si="110"/>
        <v>2726366105.5900002</v>
      </c>
      <c r="R299" s="3"/>
      <c r="S299" s="197"/>
      <c r="T299" s="140"/>
      <c r="U299" s="141"/>
      <c r="V299" s="141"/>
      <c r="W299" s="141"/>
      <c r="X299" s="141"/>
      <c r="Y299" s="141"/>
      <c r="Z299" s="141"/>
      <c r="AA299" s="141"/>
    </row>
    <row r="300" spans="2:27" x14ac:dyDescent="0.25">
      <c r="B300" s="151" t="s">
        <v>584</v>
      </c>
      <c r="C300" s="143">
        <v>4980545</v>
      </c>
      <c r="D300" s="143">
        <v>33326205.359999999</v>
      </c>
      <c r="E300" s="143">
        <v>0</v>
      </c>
      <c r="F300" s="143">
        <v>0</v>
      </c>
      <c r="G300" s="143"/>
      <c r="H300" s="143">
        <v>0</v>
      </c>
      <c r="I300" s="143">
        <v>949.99</v>
      </c>
      <c r="J300" s="143">
        <v>0</v>
      </c>
      <c r="K300" s="143">
        <v>0</v>
      </c>
      <c r="L300" s="143">
        <v>27519.02</v>
      </c>
      <c r="M300" s="125">
        <v>69030</v>
      </c>
      <c r="N300" s="125">
        <v>130</v>
      </c>
      <c r="O300" s="125">
        <v>1817.2</v>
      </c>
      <c r="P300" s="125">
        <v>599.97</v>
      </c>
      <c r="Q300" s="125">
        <f t="shared" si="110"/>
        <v>100046.18000000001</v>
      </c>
      <c r="R300" s="140"/>
      <c r="S300" s="197"/>
      <c r="T300" s="3"/>
      <c r="U300" s="118"/>
      <c r="V300" s="118"/>
      <c r="W300" s="118"/>
      <c r="X300" s="118"/>
      <c r="Y300" s="118"/>
      <c r="Z300" s="118"/>
      <c r="AA300" s="118"/>
    </row>
    <row r="301" spans="2:27" x14ac:dyDescent="0.25">
      <c r="B301" s="151" t="s">
        <v>585</v>
      </c>
      <c r="C301" s="125">
        <v>296150624</v>
      </c>
      <c r="D301" s="125">
        <v>2701433065.8499999</v>
      </c>
      <c r="E301" s="125">
        <v>0</v>
      </c>
      <c r="F301" s="125"/>
      <c r="G301" s="125">
        <v>289346505.17000002</v>
      </c>
      <c r="H301" s="125"/>
      <c r="I301" s="125">
        <v>287523246</v>
      </c>
      <c r="J301" s="125">
        <v>0</v>
      </c>
      <c r="K301" s="125">
        <v>0</v>
      </c>
      <c r="L301" s="125"/>
      <c r="M301" s="125">
        <v>147898778.87</v>
      </c>
      <c r="N301" s="125">
        <v>681875162.76999998</v>
      </c>
      <c r="O301" s="125">
        <v>555642638.05999994</v>
      </c>
      <c r="P301" s="125">
        <v>686473485.88999999</v>
      </c>
      <c r="Q301" s="125">
        <f t="shared" si="110"/>
        <v>2648759816.7599998</v>
      </c>
      <c r="R301" s="3"/>
      <c r="S301" s="197"/>
      <c r="T301" s="3"/>
      <c r="U301" s="118"/>
      <c r="V301" s="118"/>
      <c r="W301" s="118"/>
      <c r="X301" s="118"/>
      <c r="Y301" s="118"/>
      <c r="Z301" s="118"/>
      <c r="AA301" s="118"/>
    </row>
    <row r="302" spans="2:27" x14ac:dyDescent="0.25">
      <c r="B302" s="151" t="s">
        <v>586</v>
      </c>
      <c r="C302" s="125">
        <v>79069</v>
      </c>
      <c r="D302" s="125">
        <v>111100</v>
      </c>
      <c r="E302" s="125">
        <v>9166.67</v>
      </c>
      <c r="F302" s="125">
        <v>0</v>
      </c>
      <c r="G302" s="125">
        <v>9166.67</v>
      </c>
      <c r="H302" s="125">
        <v>9166.67</v>
      </c>
      <c r="I302" s="125">
        <v>9166.67</v>
      </c>
      <c r="J302" s="125"/>
      <c r="K302" s="125">
        <v>9166.67</v>
      </c>
      <c r="L302" s="125">
        <v>9166.67</v>
      </c>
      <c r="M302" s="125">
        <v>9166.67</v>
      </c>
      <c r="N302" s="125">
        <v>9166.67</v>
      </c>
      <c r="O302" s="125">
        <v>27500.01</v>
      </c>
      <c r="P302" s="125">
        <v>9166.6299999999992</v>
      </c>
      <c r="Q302" s="125">
        <f t="shared" si="110"/>
        <v>110000</v>
      </c>
      <c r="R302" s="3"/>
      <c r="S302" s="197"/>
      <c r="T302" s="3"/>
      <c r="U302" s="118"/>
      <c r="V302" s="118"/>
      <c r="W302" s="118"/>
      <c r="X302" s="118"/>
      <c r="Y302" s="118"/>
      <c r="Z302" s="118"/>
      <c r="AA302" s="118"/>
    </row>
    <row r="303" spans="2:27" x14ac:dyDescent="0.25">
      <c r="B303" s="151" t="s">
        <v>587</v>
      </c>
      <c r="C303" s="125">
        <v>123068279</v>
      </c>
      <c r="D303" s="125">
        <v>119205506.33</v>
      </c>
      <c r="E303" s="125">
        <v>559438.85</v>
      </c>
      <c r="F303" s="125">
        <v>1741881.87</v>
      </c>
      <c r="G303" s="125">
        <v>926733.63</v>
      </c>
      <c r="H303" s="125">
        <v>2497234.1399999997</v>
      </c>
      <c r="I303" s="125">
        <v>13276968.060000001</v>
      </c>
      <c r="J303" s="125">
        <v>650354.20000000007</v>
      </c>
      <c r="K303" s="125">
        <v>208381.34</v>
      </c>
      <c r="L303" s="125">
        <v>4274163.18</v>
      </c>
      <c r="M303" s="125">
        <v>12295272.189999999</v>
      </c>
      <c r="N303" s="125">
        <v>1108930.81</v>
      </c>
      <c r="O303" s="125">
        <v>13130275.74</v>
      </c>
      <c r="P303" s="125">
        <v>9654027.0399999991</v>
      </c>
      <c r="Q303" s="125">
        <f t="shared" si="110"/>
        <v>60323661.050000004</v>
      </c>
      <c r="R303" s="3"/>
      <c r="S303" s="197"/>
      <c r="T303" s="3"/>
      <c r="U303" s="118"/>
      <c r="V303" s="118"/>
      <c r="W303" s="118"/>
      <c r="X303" s="118"/>
      <c r="Y303" s="118"/>
      <c r="Z303" s="118"/>
      <c r="AA303" s="118"/>
    </row>
    <row r="304" spans="2:27" x14ac:dyDescent="0.25">
      <c r="B304" s="151" t="s">
        <v>588</v>
      </c>
      <c r="C304" s="125">
        <v>370000</v>
      </c>
      <c r="D304" s="125">
        <v>263300</v>
      </c>
      <c r="E304" s="125">
        <v>3333.33</v>
      </c>
      <c r="F304" s="125">
        <v>0</v>
      </c>
      <c r="G304" s="125">
        <v>3333.33</v>
      </c>
      <c r="H304" s="125">
        <v>3333.33</v>
      </c>
      <c r="I304" s="125">
        <v>3333.33</v>
      </c>
      <c r="J304" s="125">
        <v>0</v>
      </c>
      <c r="K304" s="125">
        <v>3333.33</v>
      </c>
      <c r="L304" s="125">
        <v>3333.33</v>
      </c>
      <c r="M304" s="125">
        <v>3333.33</v>
      </c>
      <c r="N304" s="125">
        <v>3333.33</v>
      </c>
      <c r="O304" s="125">
        <v>9999.99</v>
      </c>
      <c r="P304" s="125">
        <v>3333.37</v>
      </c>
      <c r="Q304" s="125">
        <f t="shared" si="110"/>
        <v>40000.000000000007</v>
      </c>
      <c r="R304" s="140"/>
      <c r="S304" s="197"/>
      <c r="T304" s="3"/>
      <c r="U304" s="118"/>
      <c r="V304" s="118"/>
      <c r="W304" s="118"/>
      <c r="X304" s="118"/>
      <c r="Y304" s="118"/>
      <c r="Z304" s="118"/>
      <c r="AA304" s="118"/>
    </row>
    <row r="305" spans="2:27" x14ac:dyDescent="0.25">
      <c r="B305" s="151" t="s">
        <v>589</v>
      </c>
      <c r="C305" s="125">
        <v>532300</v>
      </c>
      <c r="D305" s="125">
        <v>2586350.7899999996</v>
      </c>
      <c r="E305" s="125">
        <v>0</v>
      </c>
      <c r="F305" s="125">
        <v>68769.009999999995</v>
      </c>
      <c r="G305" s="125">
        <v>141155.76999999999</v>
      </c>
      <c r="H305" s="125">
        <v>307164.09999999998</v>
      </c>
      <c r="I305" s="125">
        <v>236928.85</v>
      </c>
      <c r="J305" s="125">
        <v>51582.840000000004</v>
      </c>
      <c r="K305" s="125">
        <v>81626.38</v>
      </c>
      <c r="L305" s="125">
        <v>226748.94</v>
      </c>
      <c r="M305" s="125">
        <v>62474.039999999994</v>
      </c>
      <c r="N305" s="125">
        <v>101028.81</v>
      </c>
      <c r="O305" s="125">
        <v>508685.6</v>
      </c>
      <c r="P305" s="125">
        <v>768439.66999999993</v>
      </c>
      <c r="Q305" s="125">
        <f t="shared" si="110"/>
        <v>2554604.0099999998</v>
      </c>
      <c r="R305" s="3"/>
      <c r="S305" s="197"/>
      <c r="T305" s="3"/>
      <c r="U305" s="118"/>
      <c r="V305" s="118"/>
      <c r="W305" s="118"/>
      <c r="X305" s="118"/>
      <c r="Y305" s="118"/>
      <c r="Z305" s="118"/>
      <c r="AA305" s="118"/>
    </row>
    <row r="306" spans="2:27" x14ac:dyDescent="0.25">
      <c r="B306" s="151" t="s">
        <v>590</v>
      </c>
      <c r="C306" s="125">
        <v>3410459</v>
      </c>
      <c r="D306" s="125">
        <v>71148234.00999999</v>
      </c>
      <c r="E306" s="125">
        <v>2219005</v>
      </c>
      <c r="F306" s="125">
        <v>0</v>
      </c>
      <c r="G306" s="125">
        <v>27858.33</v>
      </c>
      <c r="H306" s="125">
        <v>7858.33</v>
      </c>
      <c r="I306" s="125">
        <v>1246138.53</v>
      </c>
      <c r="J306" s="125">
        <v>102707.2</v>
      </c>
      <c r="K306" s="125">
        <v>29788.63</v>
      </c>
      <c r="L306" s="125">
        <v>1915131.33</v>
      </c>
      <c r="M306" s="125">
        <v>7938008.3300000001</v>
      </c>
      <c r="N306" s="125">
        <v>295118.67</v>
      </c>
      <c r="O306" s="125">
        <v>502550.44</v>
      </c>
      <c r="P306" s="125">
        <v>193812.8</v>
      </c>
      <c r="Q306" s="125">
        <f t="shared" si="110"/>
        <v>14477977.59</v>
      </c>
      <c r="R306" s="3"/>
      <c r="S306" s="197"/>
      <c r="T306" s="3"/>
      <c r="U306" s="118"/>
      <c r="V306" s="118"/>
      <c r="W306" s="118"/>
      <c r="X306" s="118"/>
      <c r="Y306" s="118"/>
      <c r="Z306" s="118"/>
      <c r="AA306" s="118"/>
    </row>
    <row r="307" spans="2:27" s="67" customFormat="1" x14ac:dyDescent="0.25">
      <c r="B307" s="150" t="s">
        <v>591</v>
      </c>
      <c r="C307" s="134">
        <f t="shared" ref="C307:P307" si="125">SUM(C308)</f>
        <v>3605550</v>
      </c>
      <c r="D307" s="134">
        <f t="shared" si="125"/>
        <v>2152803.34</v>
      </c>
      <c r="E307" s="134">
        <f t="shared" si="125"/>
        <v>47833.34</v>
      </c>
      <c r="F307" s="134">
        <f t="shared" si="125"/>
        <v>0</v>
      </c>
      <c r="G307" s="134">
        <f t="shared" si="125"/>
        <v>47833.34</v>
      </c>
      <c r="H307" s="134">
        <f t="shared" si="125"/>
        <v>6166.67</v>
      </c>
      <c r="I307" s="134">
        <f t="shared" si="125"/>
        <v>6166.67</v>
      </c>
      <c r="J307" s="134">
        <f t="shared" si="125"/>
        <v>0</v>
      </c>
      <c r="K307" s="134">
        <f t="shared" si="125"/>
        <v>15238.56</v>
      </c>
      <c r="L307" s="134">
        <f t="shared" si="125"/>
        <v>6166.67</v>
      </c>
      <c r="M307" s="134">
        <f t="shared" si="125"/>
        <v>7833.34</v>
      </c>
      <c r="N307" s="134">
        <f t="shared" si="125"/>
        <v>78388.89</v>
      </c>
      <c r="O307" s="134">
        <f t="shared" si="125"/>
        <v>90722.23</v>
      </c>
      <c r="P307" s="134">
        <f t="shared" si="125"/>
        <v>78388.850000000006</v>
      </c>
      <c r="Q307" s="134">
        <f t="shared" si="110"/>
        <v>384738.56000000006</v>
      </c>
      <c r="R307" s="3"/>
      <c r="S307" s="197"/>
      <c r="T307" s="140"/>
      <c r="U307" s="141"/>
      <c r="V307" s="141"/>
      <c r="W307" s="141"/>
      <c r="X307" s="141"/>
      <c r="Y307" s="141"/>
      <c r="Z307" s="141"/>
      <c r="AA307" s="141"/>
    </row>
    <row r="308" spans="2:27" x14ac:dyDescent="0.25">
      <c r="B308" s="151" t="s">
        <v>592</v>
      </c>
      <c r="C308" s="125">
        <v>3605550</v>
      </c>
      <c r="D308" s="125">
        <v>2152803.34</v>
      </c>
      <c r="E308" s="125">
        <v>47833.34</v>
      </c>
      <c r="F308" s="125">
        <v>0</v>
      </c>
      <c r="G308" s="125">
        <v>47833.34</v>
      </c>
      <c r="H308" s="125">
        <v>6166.67</v>
      </c>
      <c r="I308" s="125">
        <v>6166.67</v>
      </c>
      <c r="J308" s="125">
        <v>0</v>
      </c>
      <c r="K308" s="125">
        <v>15238.56</v>
      </c>
      <c r="L308" s="125">
        <v>6166.67</v>
      </c>
      <c r="M308" s="125">
        <v>7833.34</v>
      </c>
      <c r="N308" s="125">
        <v>78388.89</v>
      </c>
      <c r="O308" s="125">
        <v>90722.23</v>
      </c>
      <c r="P308" s="125">
        <v>78388.850000000006</v>
      </c>
      <c r="Q308" s="125">
        <f t="shared" si="110"/>
        <v>384738.56000000006</v>
      </c>
      <c r="R308" s="3"/>
      <c r="S308" s="197"/>
      <c r="T308" s="3"/>
      <c r="U308" s="118"/>
      <c r="V308" s="118"/>
      <c r="W308" s="118"/>
      <c r="X308" s="118"/>
      <c r="Y308" s="118"/>
      <c r="Z308" s="118"/>
      <c r="AA308" s="118"/>
    </row>
    <row r="309" spans="2:27" s="67" customFormat="1" x14ac:dyDescent="0.25">
      <c r="B309" s="149" t="s">
        <v>161</v>
      </c>
      <c r="C309" s="134">
        <f t="shared" ref="C309:P309" si="126">C310+C319</f>
        <v>7848920630</v>
      </c>
      <c r="D309" s="134">
        <f t="shared" si="126"/>
        <v>9431373124.5100002</v>
      </c>
      <c r="E309" s="134">
        <f t="shared" si="126"/>
        <v>167021404.88</v>
      </c>
      <c r="F309" s="134">
        <f t="shared" si="126"/>
        <v>543802617.45000005</v>
      </c>
      <c r="G309" s="134">
        <f t="shared" si="126"/>
        <v>661923584.46000016</v>
      </c>
      <c r="H309" s="134">
        <f t="shared" si="126"/>
        <v>577144528.07000005</v>
      </c>
      <c r="I309" s="134">
        <f t="shared" si="126"/>
        <v>436967077.95999998</v>
      </c>
      <c r="J309" s="134">
        <f t="shared" si="126"/>
        <v>481802725.6500001</v>
      </c>
      <c r="K309" s="134">
        <f t="shared" si="126"/>
        <v>681867622.25</v>
      </c>
      <c r="L309" s="134">
        <f t="shared" si="126"/>
        <v>598219748.36000001</v>
      </c>
      <c r="M309" s="134">
        <f t="shared" si="126"/>
        <v>882876779.77999997</v>
      </c>
      <c r="N309" s="134">
        <f t="shared" si="126"/>
        <v>811289996.96999991</v>
      </c>
      <c r="O309" s="134">
        <f t="shared" si="126"/>
        <v>834877540.69999981</v>
      </c>
      <c r="P309" s="134">
        <f t="shared" si="126"/>
        <v>1292654367.78</v>
      </c>
      <c r="Q309" s="134">
        <f t="shared" si="110"/>
        <v>7970447994.3100004</v>
      </c>
      <c r="R309" s="3"/>
      <c r="S309" s="197"/>
      <c r="T309" s="140"/>
      <c r="U309" s="141"/>
      <c r="V309" s="141"/>
      <c r="W309" s="141"/>
      <c r="X309" s="141"/>
      <c r="Y309" s="141"/>
      <c r="Z309" s="141"/>
      <c r="AA309" s="141"/>
    </row>
    <row r="310" spans="2:27" s="67" customFormat="1" x14ac:dyDescent="0.25">
      <c r="B310" s="150" t="s">
        <v>593</v>
      </c>
      <c r="C310" s="134">
        <f t="shared" ref="C310:P310" si="127">SUM(C311:C318)</f>
        <v>6841363454</v>
      </c>
      <c r="D310" s="134">
        <f t="shared" si="127"/>
        <v>7291006240.0599995</v>
      </c>
      <c r="E310" s="134">
        <f t="shared" si="127"/>
        <v>166162405.76999998</v>
      </c>
      <c r="F310" s="134">
        <f t="shared" si="127"/>
        <v>455734316.82999998</v>
      </c>
      <c r="G310" s="134">
        <f t="shared" si="127"/>
        <v>532603980.05000013</v>
      </c>
      <c r="H310" s="134">
        <f t="shared" si="127"/>
        <v>508623391.74000007</v>
      </c>
      <c r="I310" s="134">
        <f t="shared" si="127"/>
        <v>380980115.82999998</v>
      </c>
      <c r="J310" s="134">
        <f t="shared" si="127"/>
        <v>447462403.96000004</v>
      </c>
      <c r="K310" s="134">
        <f t="shared" si="127"/>
        <v>607352654.17999995</v>
      </c>
      <c r="L310" s="134">
        <f t="shared" si="127"/>
        <v>557314568.84000003</v>
      </c>
      <c r="M310" s="134">
        <f t="shared" si="127"/>
        <v>517191154.61000001</v>
      </c>
      <c r="N310" s="134">
        <f t="shared" si="127"/>
        <v>703359683.45999992</v>
      </c>
      <c r="O310" s="134">
        <f t="shared" si="127"/>
        <v>698400518.51999986</v>
      </c>
      <c r="P310" s="134">
        <f t="shared" si="127"/>
        <v>921691248.29999995</v>
      </c>
      <c r="Q310" s="134">
        <f t="shared" si="110"/>
        <v>6496876442.0900002</v>
      </c>
      <c r="R310" s="3"/>
      <c r="S310" s="197"/>
      <c r="T310" s="140"/>
      <c r="U310" s="141"/>
      <c r="V310" s="141"/>
      <c r="W310" s="141"/>
      <c r="X310" s="141"/>
      <c r="Y310" s="141"/>
      <c r="Z310" s="141"/>
      <c r="AA310" s="141"/>
    </row>
    <row r="311" spans="2:27" x14ac:dyDescent="0.25">
      <c r="B311" s="151" t="s">
        <v>594</v>
      </c>
      <c r="C311" s="125">
        <v>3616702303</v>
      </c>
      <c r="D311" s="125">
        <v>3781048831.77</v>
      </c>
      <c r="E311" s="125">
        <v>103482394.28</v>
      </c>
      <c r="F311" s="125">
        <v>196250492.45000002</v>
      </c>
      <c r="G311" s="125">
        <v>284938413.66000003</v>
      </c>
      <c r="H311" s="125">
        <v>248867407.30000001</v>
      </c>
      <c r="I311" s="125">
        <v>248334080.21000001</v>
      </c>
      <c r="J311" s="125">
        <v>248937215.43000001</v>
      </c>
      <c r="K311" s="125">
        <v>265969251.75</v>
      </c>
      <c r="L311" s="125">
        <v>308524199.75</v>
      </c>
      <c r="M311" s="125">
        <v>251531634.87</v>
      </c>
      <c r="N311" s="125">
        <v>415872561.81999999</v>
      </c>
      <c r="O311" s="125">
        <v>413368581.85999995</v>
      </c>
      <c r="P311" s="125">
        <v>453102438.18000001</v>
      </c>
      <c r="Q311" s="125">
        <f t="shared" si="110"/>
        <v>3439178671.5600004</v>
      </c>
      <c r="R311" s="3"/>
      <c r="S311" s="197"/>
      <c r="T311" s="3"/>
      <c r="U311" s="118"/>
      <c r="V311" s="118"/>
      <c r="W311" s="118"/>
      <c r="X311" s="118"/>
      <c r="Y311" s="118"/>
      <c r="Z311" s="118"/>
      <c r="AA311" s="118"/>
    </row>
    <row r="312" spans="2:27" x14ac:dyDescent="0.25">
      <c r="B312" s="151" t="s">
        <v>595</v>
      </c>
      <c r="C312" s="125">
        <v>2863965671</v>
      </c>
      <c r="D312" s="125">
        <v>3111879976.7399998</v>
      </c>
      <c r="E312" s="125">
        <v>61283699.82</v>
      </c>
      <c r="F312" s="125">
        <v>251258326.22999999</v>
      </c>
      <c r="G312" s="125">
        <v>203695663.65000001</v>
      </c>
      <c r="H312" s="125">
        <v>235747290.69</v>
      </c>
      <c r="I312" s="125">
        <v>119319804.22</v>
      </c>
      <c r="J312" s="125">
        <v>172091850.75999999</v>
      </c>
      <c r="K312" s="125">
        <v>307658078.02000004</v>
      </c>
      <c r="L312" s="125">
        <v>235663373.35999998</v>
      </c>
      <c r="M312" s="125">
        <v>248930894.46000001</v>
      </c>
      <c r="N312" s="125">
        <v>269944728.98000002</v>
      </c>
      <c r="O312" s="125">
        <v>250675522.81999999</v>
      </c>
      <c r="P312" s="125">
        <v>391065543.01999998</v>
      </c>
      <c r="Q312" s="125">
        <f t="shared" si="110"/>
        <v>2747334776.0300002</v>
      </c>
      <c r="R312" s="140"/>
      <c r="S312" s="197"/>
      <c r="T312" s="3"/>
      <c r="U312" s="118"/>
      <c r="V312" s="118"/>
      <c r="W312" s="118"/>
      <c r="X312" s="118"/>
      <c r="Y312" s="118"/>
      <c r="Z312" s="118"/>
      <c r="AA312" s="118"/>
    </row>
    <row r="313" spans="2:27" x14ac:dyDescent="0.25">
      <c r="B313" s="151" t="s">
        <v>596</v>
      </c>
      <c r="C313" s="125">
        <v>25383922</v>
      </c>
      <c r="D313" s="125">
        <v>45897525.859999999</v>
      </c>
      <c r="E313" s="125">
        <v>0</v>
      </c>
      <c r="F313" s="125">
        <v>6666.67</v>
      </c>
      <c r="G313" s="125">
        <v>19043286.670000002</v>
      </c>
      <c r="H313" s="125">
        <v>4229066.67</v>
      </c>
      <c r="I313" s="125">
        <v>3713806.67</v>
      </c>
      <c r="J313" s="125">
        <v>6070400</v>
      </c>
      <c r="K313" s="125">
        <v>2870966.67</v>
      </c>
      <c r="L313" s="125">
        <v>2876406.75</v>
      </c>
      <c r="M313" s="125">
        <v>4217736.67</v>
      </c>
      <c r="N313" s="125">
        <v>5347616.67</v>
      </c>
      <c r="O313" s="125">
        <v>15817930.01</v>
      </c>
      <c r="P313" s="125">
        <v>13468836.630000001</v>
      </c>
      <c r="Q313" s="125">
        <f t="shared" si="110"/>
        <v>77662720.080000013</v>
      </c>
      <c r="R313" s="3"/>
      <c r="S313" s="197"/>
      <c r="T313" s="3"/>
      <c r="U313" s="118"/>
      <c r="V313" s="118"/>
      <c r="W313" s="118"/>
      <c r="X313" s="118"/>
      <c r="Y313" s="118"/>
      <c r="Z313" s="118"/>
      <c r="AA313" s="118"/>
    </row>
    <row r="314" spans="2:27" x14ac:dyDescent="0.25">
      <c r="B314" s="151" t="s">
        <v>597</v>
      </c>
      <c r="C314" s="125">
        <v>163015288</v>
      </c>
      <c r="D314" s="125">
        <v>139517351.56999999</v>
      </c>
      <c r="E314" s="125">
        <v>1036026.66</v>
      </c>
      <c r="F314" s="125">
        <v>6122750.8300000001</v>
      </c>
      <c r="G314" s="125">
        <v>8033384.4800000004</v>
      </c>
      <c r="H314" s="125">
        <v>6850525.7300000004</v>
      </c>
      <c r="I314" s="125">
        <v>6645929.25</v>
      </c>
      <c r="J314" s="125">
        <v>4944739.49</v>
      </c>
      <c r="K314" s="125">
        <v>18293652.27</v>
      </c>
      <c r="L314" s="125">
        <v>5760575.1600000001</v>
      </c>
      <c r="M314" s="125">
        <v>8497936.8800000008</v>
      </c>
      <c r="N314" s="125">
        <v>7570663.7999999998</v>
      </c>
      <c r="O314" s="125">
        <v>2853908.18</v>
      </c>
      <c r="P314" s="125">
        <v>39113555.969999999</v>
      </c>
      <c r="Q314" s="125">
        <f t="shared" si="110"/>
        <v>115723648.7</v>
      </c>
      <c r="R314" s="140"/>
      <c r="S314" s="197"/>
      <c r="T314" s="3"/>
      <c r="U314" s="118"/>
      <c r="V314" s="118"/>
      <c r="W314" s="118"/>
      <c r="X314" s="118"/>
      <c r="Y314" s="118"/>
      <c r="Z314" s="118"/>
      <c r="AA314" s="118"/>
    </row>
    <row r="315" spans="2:27" x14ac:dyDescent="0.25">
      <c r="B315" s="151" t="s">
        <v>598</v>
      </c>
      <c r="C315" s="125">
        <v>46149277</v>
      </c>
      <c r="D315" s="125">
        <v>89277645.420000017</v>
      </c>
      <c r="E315" s="125">
        <v>37866.67</v>
      </c>
      <c r="F315" s="125">
        <v>428652.07</v>
      </c>
      <c r="G315" s="125">
        <v>2709213.13</v>
      </c>
      <c r="H315" s="125">
        <v>7042645.2300000004</v>
      </c>
      <c r="I315" s="125">
        <v>1512725.14</v>
      </c>
      <c r="J315" s="125">
        <v>11032296.539999999</v>
      </c>
      <c r="K315" s="125">
        <v>7937755.5899999999</v>
      </c>
      <c r="L315" s="125">
        <v>3009788.87</v>
      </c>
      <c r="M315" s="125">
        <v>1878649.27</v>
      </c>
      <c r="N315" s="125">
        <v>2483413.62</v>
      </c>
      <c r="O315" s="125">
        <v>4379151.1800000006</v>
      </c>
      <c r="P315" s="125">
        <v>18704759.420000002</v>
      </c>
      <c r="Q315" s="125">
        <f t="shared" si="110"/>
        <v>61156916.730000004</v>
      </c>
      <c r="R315" s="140"/>
      <c r="S315" s="197"/>
      <c r="T315" s="3"/>
      <c r="U315" s="118"/>
      <c r="V315" s="118"/>
      <c r="W315" s="118"/>
      <c r="X315" s="118"/>
      <c r="Y315" s="118"/>
      <c r="Z315" s="118"/>
      <c r="AA315" s="118"/>
    </row>
    <row r="316" spans="2:27" x14ac:dyDescent="0.25">
      <c r="B316" s="151" t="s">
        <v>599</v>
      </c>
      <c r="C316" s="125">
        <v>115197650</v>
      </c>
      <c r="D316" s="125">
        <v>100682764.61</v>
      </c>
      <c r="E316" s="125">
        <v>28333.33</v>
      </c>
      <c r="F316" s="125">
        <v>100510.29</v>
      </c>
      <c r="G316" s="125">
        <v>13513530.92</v>
      </c>
      <c r="H316" s="125">
        <v>4043306.94</v>
      </c>
      <c r="I316" s="125">
        <v>730307.42999999993</v>
      </c>
      <c r="J316" s="125">
        <v>3304963.9400000004</v>
      </c>
      <c r="K316" s="125">
        <v>4300060.12</v>
      </c>
      <c r="L316" s="125">
        <v>451677.41</v>
      </c>
      <c r="M316" s="125">
        <v>1184237.03</v>
      </c>
      <c r="N316" s="125">
        <v>580511.48</v>
      </c>
      <c r="O316" s="125">
        <v>404902.69</v>
      </c>
      <c r="P316" s="125">
        <v>3902632.1599999997</v>
      </c>
      <c r="Q316" s="125">
        <f t="shared" si="110"/>
        <v>32544973.740000006</v>
      </c>
      <c r="R316" s="3"/>
      <c r="S316" s="197"/>
      <c r="T316" s="3"/>
      <c r="U316" s="118"/>
      <c r="V316" s="118"/>
      <c r="W316" s="118"/>
      <c r="X316" s="118"/>
      <c r="Y316" s="118"/>
      <c r="Z316" s="118"/>
      <c r="AA316" s="118"/>
    </row>
    <row r="317" spans="2:27" x14ac:dyDescent="0.25">
      <c r="B317" s="151" t="s">
        <v>600</v>
      </c>
      <c r="C317" s="125">
        <v>3005160</v>
      </c>
      <c r="D317" s="125">
        <v>537000</v>
      </c>
      <c r="E317" s="125">
        <v>9664.4500000000007</v>
      </c>
      <c r="F317" s="125">
        <v>2083.33</v>
      </c>
      <c r="G317" s="125">
        <v>26180.41</v>
      </c>
      <c r="H317" s="125">
        <v>2083.33</v>
      </c>
      <c r="I317" s="125">
        <v>2083.33</v>
      </c>
      <c r="J317" s="125">
        <v>0</v>
      </c>
      <c r="K317" s="125">
        <v>2083.33</v>
      </c>
      <c r="L317" s="125">
        <v>29240.33</v>
      </c>
      <c r="M317" s="125">
        <v>2083.33</v>
      </c>
      <c r="N317" s="125">
        <v>11540.2</v>
      </c>
      <c r="O317" s="125">
        <v>12319.05</v>
      </c>
      <c r="P317" s="125">
        <v>97492.55</v>
      </c>
      <c r="Q317" s="125">
        <f t="shared" si="110"/>
        <v>196853.64</v>
      </c>
      <c r="R317" s="3"/>
      <c r="S317" s="197"/>
      <c r="T317" s="3"/>
      <c r="U317" s="118"/>
      <c r="V317" s="118"/>
      <c r="W317" s="118"/>
      <c r="X317" s="118"/>
      <c r="Y317" s="118"/>
      <c r="Z317" s="118"/>
      <c r="AA317" s="118"/>
    </row>
    <row r="318" spans="2:27" x14ac:dyDescent="0.25">
      <c r="B318" s="151" t="s">
        <v>601</v>
      </c>
      <c r="C318" s="125">
        <v>7944183</v>
      </c>
      <c r="D318" s="125">
        <v>22165144.09</v>
      </c>
      <c r="E318" s="125">
        <v>284420.56</v>
      </c>
      <c r="F318" s="125">
        <v>1564834.96</v>
      </c>
      <c r="G318" s="125">
        <v>644307.13</v>
      </c>
      <c r="H318" s="125">
        <v>1841065.85</v>
      </c>
      <c r="I318" s="125">
        <v>721379.58</v>
      </c>
      <c r="J318" s="125">
        <v>1080937.8</v>
      </c>
      <c r="K318" s="125">
        <v>320806.43</v>
      </c>
      <c r="L318" s="125">
        <v>999307.21</v>
      </c>
      <c r="M318" s="125">
        <v>947982.1</v>
      </c>
      <c r="N318" s="125">
        <v>1548646.89</v>
      </c>
      <c r="O318" s="125">
        <v>10888202.73</v>
      </c>
      <c r="P318" s="125">
        <v>2235990.37</v>
      </c>
      <c r="Q318" s="125">
        <f t="shared" si="110"/>
        <v>23077881.610000003</v>
      </c>
      <c r="R318" s="3"/>
      <c r="S318" s="197"/>
      <c r="T318" s="3"/>
      <c r="U318" s="118"/>
      <c r="V318" s="118"/>
      <c r="W318" s="118"/>
      <c r="X318" s="118"/>
      <c r="Y318" s="118"/>
      <c r="Z318" s="118"/>
      <c r="AA318" s="118"/>
    </row>
    <row r="319" spans="2:27" s="67" customFormat="1" x14ac:dyDescent="0.25">
      <c r="B319" s="150" t="s">
        <v>602</v>
      </c>
      <c r="C319" s="134">
        <f t="shared" ref="C319:L319" si="128">SUM(C320:C327)</f>
        <v>1007557176</v>
      </c>
      <c r="D319" s="134">
        <f t="shared" si="128"/>
        <v>2140366884.4500003</v>
      </c>
      <c r="E319" s="134">
        <f t="shared" si="128"/>
        <v>858999.11</v>
      </c>
      <c r="F319" s="134">
        <f t="shared" si="128"/>
        <v>88068300.620000005</v>
      </c>
      <c r="G319" s="134">
        <f t="shared" si="128"/>
        <v>129319604.41</v>
      </c>
      <c r="H319" s="134">
        <f t="shared" si="128"/>
        <v>68521136.330000013</v>
      </c>
      <c r="I319" s="134">
        <f t="shared" si="128"/>
        <v>55986962.129999995</v>
      </c>
      <c r="J319" s="134">
        <f t="shared" si="128"/>
        <v>34340321.690000035</v>
      </c>
      <c r="K319" s="134">
        <f t="shared" si="128"/>
        <v>74514968.069999993</v>
      </c>
      <c r="L319" s="134">
        <f t="shared" si="128"/>
        <v>40905179.520000003</v>
      </c>
      <c r="M319" s="134">
        <f>SUM(M320:M327)</f>
        <v>365685625.17000002</v>
      </c>
      <c r="N319" s="134">
        <f>SUM(N320:N327)</f>
        <v>107930313.50999999</v>
      </c>
      <c r="O319" s="134">
        <f>SUM(O320:O327)</f>
        <v>136477022.18000001</v>
      </c>
      <c r="P319" s="134">
        <f>SUM(P320:P327)</f>
        <v>370963119.48000002</v>
      </c>
      <c r="Q319" s="134">
        <f t="shared" si="110"/>
        <v>1473571552.22</v>
      </c>
      <c r="R319" s="3"/>
      <c r="S319" s="197"/>
      <c r="T319" s="140"/>
      <c r="U319" s="141"/>
      <c r="V319" s="141"/>
      <c r="W319" s="141"/>
      <c r="X319" s="141"/>
      <c r="Y319" s="141"/>
      <c r="Z319" s="141"/>
      <c r="AA319" s="141"/>
    </row>
    <row r="320" spans="2:27" x14ac:dyDescent="0.25">
      <c r="B320" s="151" t="s">
        <v>603</v>
      </c>
      <c r="C320" s="125">
        <v>6262271</v>
      </c>
      <c r="D320" s="125">
        <v>8521506.9699999988</v>
      </c>
      <c r="E320" s="125">
        <v>6000</v>
      </c>
      <c r="F320" s="125">
        <v>31567.34</v>
      </c>
      <c r="G320" s="125">
        <v>1869594.7</v>
      </c>
      <c r="H320" s="125">
        <v>15365.67</v>
      </c>
      <c r="I320" s="125">
        <v>4934.47</v>
      </c>
      <c r="J320" s="125">
        <v>176823</v>
      </c>
      <c r="K320" s="125">
        <v>1919566.5</v>
      </c>
      <c r="L320" s="125">
        <v>81162.17</v>
      </c>
      <c r="M320" s="125">
        <v>5614.72</v>
      </c>
      <c r="N320" s="125">
        <v>31215.48</v>
      </c>
      <c r="O320" s="125">
        <v>397834.86</v>
      </c>
      <c r="P320" s="125">
        <v>290521.56</v>
      </c>
      <c r="Q320" s="125">
        <f t="shared" si="110"/>
        <v>4830200.47</v>
      </c>
      <c r="R320" s="3"/>
      <c r="S320" s="197"/>
      <c r="T320" s="3"/>
      <c r="U320" s="118"/>
      <c r="V320" s="118"/>
      <c r="W320" s="118"/>
      <c r="X320" s="118"/>
      <c r="Y320" s="118"/>
      <c r="Z320" s="118"/>
      <c r="AA320" s="118"/>
    </row>
    <row r="321" spans="2:27" x14ac:dyDescent="0.25">
      <c r="B321" s="151" t="s">
        <v>604</v>
      </c>
      <c r="C321" s="125">
        <v>2834120</v>
      </c>
      <c r="D321" s="125">
        <v>3694363.92</v>
      </c>
      <c r="E321" s="125">
        <v>0</v>
      </c>
      <c r="F321" s="125">
        <v>0</v>
      </c>
      <c r="G321" s="125">
        <v>24166.67</v>
      </c>
      <c r="H321" s="125">
        <v>1043122.56</v>
      </c>
      <c r="I321" s="125">
        <v>24166.67</v>
      </c>
      <c r="J321" s="125">
        <v>2006</v>
      </c>
      <c r="K321" s="125">
        <v>716574.7</v>
      </c>
      <c r="L321" s="125">
        <v>24166.67</v>
      </c>
      <c r="M321" s="125">
        <v>46788.45</v>
      </c>
      <c r="N321" s="125">
        <v>534666.67000000004</v>
      </c>
      <c r="O321" s="125">
        <v>76748.009999999995</v>
      </c>
      <c r="P321" s="125">
        <v>48333.3</v>
      </c>
      <c r="Q321" s="125">
        <f t="shared" si="110"/>
        <v>2540739.6999999997</v>
      </c>
      <c r="R321" s="3"/>
      <c r="S321" s="197"/>
      <c r="T321" s="3"/>
      <c r="U321" s="118"/>
      <c r="V321" s="118"/>
      <c r="W321" s="118"/>
      <c r="X321" s="118"/>
      <c r="Y321" s="118"/>
      <c r="Z321" s="118"/>
      <c r="AA321" s="118"/>
    </row>
    <row r="322" spans="2:27" x14ac:dyDescent="0.25">
      <c r="B322" s="151" t="s">
        <v>605</v>
      </c>
      <c r="C322" s="125">
        <v>318756419</v>
      </c>
      <c r="D322" s="125">
        <v>365537017.87000006</v>
      </c>
      <c r="E322" s="125">
        <v>641136.52</v>
      </c>
      <c r="F322" s="125">
        <v>18905805.739999998</v>
      </c>
      <c r="G322" s="125">
        <v>37739508.329999998</v>
      </c>
      <c r="H322" s="125">
        <v>2964230.42</v>
      </c>
      <c r="I322" s="125">
        <v>16055679.189999999</v>
      </c>
      <c r="J322" s="125">
        <v>4743327.2300000004</v>
      </c>
      <c r="K322" s="125">
        <v>7757114.2199999997</v>
      </c>
      <c r="L322" s="125">
        <v>8867879</v>
      </c>
      <c r="M322" s="125">
        <v>8960405.9100000001</v>
      </c>
      <c r="N322" s="125">
        <v>64548300.079999998</v>
      </c>
      <c r="O322" s="125">
        <v>12762473.640000001</v>
      </c>
      <c r="P322" s="125">
        <v>89407891.439999998</v>
      </c>
      <c r="Q322" s="125">
        <f t="shared" si="110"/>
        <v>273353751.72000003</v>
      </c>
      <c r="R322" s="3"/>
      <c r="S322" s="197"/>
      <c r="T322" s="3"/>
      <c r="U322" s="118"/>
      <c r="V322" s="118"/>
      <c r="W322" s="118"/>
      <c r="X322" s="118"/>
      <c r="Y322" s="118"/>
      <c r="Z322" s="118"/>
      <c r="AA322" s="118"/>
    </row>
    <row r="323" spans="2:27" x14ac:dyDescent="0.25">
      <c r="B323" s="151" t="s">
        <v>606</v>
      </c>
      <c r="C323" s="125">
        <v>106904425</v>
      </c>
      <c r="D323" s="125">
        <v>249369526.5</v>
      </c>
      <c r="E323" s="125">
        <v>4166.67</v>
      </c>
      <c r="F323" s="125">
        <v>8333.34</v>
      </c>
      <c r="G323" s="125">
        <v>42469158.340000004</v>
      </c>
      <c r="H323" s="125">
        <v>97933.34</v>
      </c>
      <c r="I323" s="125">
        <v>11192654.1</v>
      </c>
      <c r="J323" s="125">
        <v>11110444.07</v>
      </c>
      <c r="K323" s="125">
        <v>42377027.729999997</v>
      </c>
      <c r="L323" s="125">
        <v>12694467.33</v>
      </c>
      <c r="M323" s="125">
        <v>2031733.33</v>
      </c>
      <c r="N323" s="125">
        <v>1133838.33</v>
      </c>
      <c r="O323" s="125">
        <v>289451.67</v>
      </c>
      <c r="P323" s="125">
        <v>16817300.309999999</v>
      </c>
      <c r="Q323" s="125">
        <f t="shared" si="110"/>
        <v>140226508.56</v>
      </c>
      <c r="R323" s="3"/>
      <c r="S323" s="197"/>
      <c r="T323" s="3"/>
      <c r="U323" s="118"/>
      <c r="V323" s="118"/>
      <c r="W323" s="118"/>
      <c r="X323" s="118"/>
      <c r="Y323" s="118"/>
      <c r="Z323" s="118"/>
      <c r="AA323" s="118"/>
    </row>
    <row r="324" spans="2:27" x14ac:dyDescent="0.25">
      <c r="B324" s="151" t="s">
        <v>607</v>
      </c>
      <c r="C324" s="125">
        <v>229093316</v>
      </c>
      <c r="D324" s="125">
        <v>606953137.49000001</v>
      </c>
      <c r="E324" s="125">
        <v>54646.6</v>
      </c>
      <c r="F324" s="125">
        <v>40491516.670000002</v>
      </c>
      <c r="G324" s="125">
        <v>21372790.350000001</v>
      </c>
      <c r="H324" s="125">
        <v>1301637.79</v>
      </c>
      <c r="I324" s="125">
        <v>6472830.9299999997</v>
      </c>
      <c r="J324" s="125">
        <v>1670665.48</v>
      </c>
      <c r="K324" s="125">
        <v>7421953.7699999996</v>
      </c>
      <c r="L324" s="125">
        <v>383717.17</v>
      </c>
      <c r="M324" s="125">
        <v>5340867.99</v>
      </c>
      <c r="N324" s="125">
        <v>21533869.620000001</v>
      </c>
      <c r="O324" s="125">
        <v>23267018.059999999</v>
      </c>
      <c r="P324" s="125">
        <v>194483308.39999998</v>
      </c>
      <c r="Q324" s="125">
        <f t="shared" si="110"/>
        <v>323794822.82999998</v>
      </c>
      <c r="R324" s="140"/>
      <c r="S324" s="197"/>
      <c r="T324" s="3"/>
      <c r="U324" s="118"/>
      <c r="V324" s="118"/>
      <c r="W324" s="118"/>
      <c r="X324" s="118"/>
      <c r="Y324" s="118"/>
      <c r="Z324" s="118"/>
      <c r="AA324" s="118"/>
    </row>
    <row r="325" spans="2:27" x14ac:dyDescent="0.25">
      <c r="B325" s="151" t="s">
        <v>608</v>
      </c>
      <c r="C325" s="125">
        <v>242385371</v>
      </c>
      <c r="D325" s="125">
        <v>306336177.19000006</v>
      </c>
      <c r="E325" s="125">
        <v>150000</v>
      </c>
      <c r="F325" s="125">
        <v>24069899.349999998</v>
      </c>
      <c r="G325" s="125">
        <v>16103517.68</v>
      </c>
      <c r="H325" s="125">
        <v>20377408.539999999</v>
      </c>
      <c r="I325" s="125">
        <v>7792754.5499999998</v>
      </c>
      <c r="J325" s="125">
        <v>10034287.710000001</v>
      </c>
      <c r="K325" s="125">
        <v>9084556.7100000009</v>
      </c>
      <c r="L325" s="125">
        <v>8323153.7800000012</v>
      </c>
      <c r="M325" s="125">
        <v>37249446.779999994</v>
      </c>
      <c r="N325" s="125">
        <v>12338087.359999999</v>
      </c>
      <c r="O325" s="125">
        <v>32739346.260000002</v>
      </c>
      <c r="P325" s="125">
        <v>41064656.57</v>
      </c>
      <c r="Q325" s="125">
        <f t="shared" si="110"/>
        <v>219327115.29000002</v>
      </c>
      <c r="R325" s="3"/>
      <c r="S325" s="197"/>
      <c r="T325" s="3"/>
      <c r="U325" s="118"/>
      <c r="V325" s="118"/>
      <c r="W325" s="118"/>
      <c r="X325" s="118"/>
      <c r="Y325" s="118"/>
      <c r="Z325" s="118"/>
      <c r="AA325" s="118"/>
    </row>
    <row r="326" spans="2:27" x14ac:dyDescent="0.25">
      <c r="B326" s="151" t="s">
        <v>609</v>
      </c>
      <c r="C326" s="125">
        <v>5932700</v>
      </c>
      <c r="D326" s="125">
        <v>5869159.6699999999</v>
      </c>
      <c r="E326" s="125">
        <v>0</v>
      </c>
      <c r="F326" s="125">
        <v>12500</v>
      </c>
      <c r="G326" s="125">
        <v>187714.66</v>
      </c>
      <c r="H326" s="125">
        <v>12500</v>
      </c>
      <c r="I326" s="125">
        <v>15321.38</v>
      </c>
      <c r="J326" s="125">
        <v>1611.86</v>
      </c>
      <c r="K326" s="125">
        <v>157963.32</v>
      </c>
      <c r="L326" s="125">
        <v>1053323.95</v>
      </c>
      <c r="M326" s="125">
        <v>28105.5</v>
      </c>
      <c r="N326" s="125">
        <v>51015.01</v>
      </c>
      <c r="O326" s="125">
        <v>243174</v>
      </c>
      <c r="P326" s="125">
        <v>25015.599999999999</v>
      </c>
      <c r="Q326" s="125">
        <f t="shared" si="110"/>
        <v>1788245.28</v>
      </c>
      <c r="R326" s="3"/>
      <c r="S326" s="197"/>
      <c r="T326" s="3"/>
      <c r="U326" s="118"/>
      <c r="V326" s="118"/>
      <c r="W326" s="118"/>
      <c r="X326" s="118"/>
      <c r="Y326" s="118"/>
      <c r="Z326" s="118"/>
      <c r="AA326" s="118"/>
    </row>
    <row r="327" spans="2:27" x14ac:dyDescent="0.25">
      <c r="B327" s="151" t="s">
        <v>610</v>
      </c>
      <c r="C327" s="125">
        <v>95388554</v>
      </c>
      <c r="D327" s="125">
        <v>594085994.84000003</v>
      </c>
      <c r="E327" s="125">
        <v>3049.32</v>
      </c>
      <c r="F327" s="125">
        <v>4548678.18</v>
      </c>
      <c r="G327" s="125">
        <v>9553153.6799999997</v>
      </c>
      <c r="H327" s="125">
        <v>42708938.010000005</v>
      </c>
      <c r="I327" s="125">
        <v>14428620.84</v>
      </c>
      <c r="J327" s="125">
        <v>6601156.3400000334</v>
      </c>
      <c r="K327" s="125">
        <v>5080211.12</v>
      </c>
      <c r="L327" s="125">
        <v>9477309.4500000011</v>
      </c>
      <c r="M327" s="125">
        <v>312022662.49000001</v>
      </c>
      <c r="N327" s="125">
        <v>7759320.959999999</v>
      </c>
      <c r="O327" s="125">
        <v>66700975.68</v>
      </c>
      <c r="P327" s="125">
        <v>28826092.299999997</v>
      </c>
      <c r="Q327" s="125">
        <f t="shared" si="110"/>
        <v>507710168.37000006</v>
      </c>
      <c r="R327" s="3"/>
      <c r="S327" s="197"/>
      <c r="T327" s="3"/>
      <c r="U327" s="118"/>
      <c r="V327" s="118"/>
      <c r="W327" s="118"/>
      <c r="X327" s="118"/>
      <c r="Y327" s="118"/>
      <c r="Z327" s="118"/>
      <c r="AA327" s="118"/>
    </row>
    <row r="328" spans="2:27" s="67" customFormat="1" x14ac:dyDescent="0.25">
      <c r="B328" s="149" t="s">
        <v>985</v>
      </c>
      <c r="C328" s="134">
        <f>C329+C331</f>
        <v>3796497018</v>
      </c>
      <c r="D328" s="134">
        <f>D329+D331</f>
        <v>416351437.9599998</v>
      </c>
      <c r="E328" s="134">
        <f>E329+E331</f>
        <v>0</v>
      </c>
      <c r="F328" s="134">
        <f>F329+F331</f>
        <v>0</v>
      </c>
      <c r="G328" s="134">
        <f t="shared" ref="G328:L328" si="129">G329+G331</f>
        <v>0</v>
      </c>
      <c r="H328" s="134">
        <f t="shared" si="129"/>
        <v>0</v>
      </c>
      <c r="I328" s="134">
        <f t="shared" si="129"/>
        <v>0</v>
      </c>
      <c r="J328" s="134">
        <f t="shared" si="129"/>
        <v>0</v>
      </c>
      <c r="K328" s="134">
        <f t="shared" si="129"/>
        <v>0</v>
      </c>
      <c r="L328" s="134">
        <f t="shared" si="129"/>
        <v>0</v>
      </c>
      <c r="M328" s="134">
        <v>0</v>
      </c>
      <c r="N328" s="134">
        <v>0</v>
      </c>
      <c r="O328" s="134">
        <v>0</v>
      </c>
      <c r="P328" s="134">
        <v>0</v>
      </c>
      <c r="Q328" s="134">
        <f t="shared" si="110"/>
        <v>0</v>
      </c>
      <c r="R328" s="3"/>
      <c r="S328" s="197"/>
      <c r="T328" s="140"/>
      <c r="U328" s="141"/>
      <c r="V328" s="141"/>
      <c r="W328" s="141"/>
      <c r="X328" s="141"/>
      <c r="Y328" s="141"/>
      <c r="Z328" s="141"/>
      <c r="AA328" s="141"/>
    </row>
    <row r="329" spans="2:27" s="67" customFormat="1" x14ac:dyDescent="0.25">
      <c r="B329" s="150" t="s">
        <v>611</v>
      </c>
      <c r="C329" s="134">
        <f>C330</f>
        <v>3380145672</v>
      </c>
      <c r="D329" s="134">
        <f>D330</f>
        <v>91.959999773651361</v>
      </c>
      <c r="E329" s="134">
        <f>E330</f>
        <v>0</v>
      </c>
      <c r="F329" s="134">
        <f>F330</f>
        <v>0</v>
      </c>
      <c r="G329" s="134">
        <f t="shared" ref="G329:L329" si="130">G330</f>
        <v>0</v>
      </c>
      <c r="H329" s="134">
        <f t="shared" si="130"/>
        <v>0</v>
      </c>
      <c r="I329" s="134">
        <f t="shared" si="130"/>
        <v>0</v>
      </c>
      <c r="J329" s="134">
        <f t="shared" si="130"/>
        <v>0</v>
      </c>
      <c r="K329" s="134">
        <f t="shared" si="130"/>
        <v>0</v>
      </c>
      <c r="L329" s="134">
        <f t="shared" si="130"/>
        <v>0</v>
      </c>
      <c r="M329" s="134">
        <v>0</v>
      </c>
      <c r="N329" s="134">
        <v>0</v>
      </c>
      <c r="O329" s="134">
        <v>0</v>
      </c>
      <c r="P329" s="134">
        <v>0</v>
      </c>
      <c r="Q329" s="134">
        <f t="shared" si="110"/>
        <v>0</v>
      </c>
      <c r="R329" s="3"/>
      <c r="S329" s="197"/>
      <c r="T329" s="140"/>
      <c r="U329" s="141"/>
      <c r="V329" s="141"/>
      <c r="W329" s="141"/>
      <c r="X329" s="141"/>
      <c r="Y329" s="141"/>
      <c r="Z329" s="141"/>
      <c r="AA329" s="141"/>
    </row>
    <row r="330" spans="2:27" x14ac:dyDescent="0.25">
      <c r="B330" s="151" t="s">
        <v>612</v>
      </c>
      <c r="C330" s="125">
        <v>3380145672</v>
      </c>
      <c r="D330" s="125">
        <v>91.959999773651361</v>
      </c>
      <c r="E330" s="125">
        <v>0</v>
      </c>
      <c r="F330" s="125">
        <v>0</v>
      </c>
      <c r="G330" s="125">
        <v>0</v>
      </c>
      <c r="H330" s="125">
        <v>0</v>
      </c>
      <c r="I330" s="125">
        <v>0</v>
      </c>
      <c r="J330" s="125">
        <v>0</v>
      </c>
      <c r="K330" s="125">
        <v>0</v>
      </c>
      <c r="L330" s="125">
        <v>0</v>
      </c>
      <c r="M330" s="125">
        <v>0</v>
      </c>
      <c r="N330" s="125">
        <v>0</v>
      </c>
      <c r="O330" s="125">
        <v>0</v>
      </c>
      <c r="P330" s="125">
        <v>0</v>
      </c>
      <c r="Q330" s="125">
        <f t="shared" si="110"/>
        <v>0</v>
      </c>
      <c r="R330" s="3"/>
      <c r="S330" s="197"/>
      <c r="T330" s="3"/>
      <c r="U330" s="118"/>
      <c r="V330" s="118"/>
      <c r="W330" s="118"/>
      <c r="X330" s="118"/>
      <c r="Y330" s="118"/>
      <c r="Z330" s="118"/>
      <c r="AA330" s="118"/>
    </row>
    <row r="331" spans="2:27" s="67" customFormat="1" x14ac:dyDescent="0.25">
      <c r="B331" s="150" t="s">
        <v>613</v>
      </c>
      <c r="C331" s="134">
        <f t="shared" ref="C331:L331" si="131">C332</f>
        <v>416351346</v>
      </c>
      <c r="D331" s="134">
        <f t="shared" si="131"/>
        <v>416351346</v>
      </c>
      <c r="E331" s="134">
        <f t="shared" si="131"/>
        <v>0</v>
      </c>
      <c r="F331" s="134">
        <f t="shared" si="131"/>
        <v>0</v>
      </c>
      <c r="G331" s="134">
        <f t="shared" si="131"/>
        <v>0</v>
      </c>
      <c r="H331" s="134">
        <f t="shared" si="131"/>
        <v>0</v>
      </c>
      <c r="I331" s="134">
        <f t="shared" si="131"/>
        <v>0</v>
      </c>
      <c r="J331" s="134">
        <f t="shared" si="131"/>
        <v>0</v>
      </c>
      <c r="K331" s="134">
        <f t="shared" si="131"/>
        <v>0</v>
      </c>
      <c r="L331" s="134">
        <f t="shared" si="131"/>
        <v>0</v>
      </c>
      <c r="M331" s="134">
        <v>0</v>
      </c>
      <c r="N331" s="134">
        <v>0</v>
      </c>
      <c r="O331" s="134">
        <v>0</v>
      </c>
      <c r="P331" s="134">
        <v>0</v>
      </c>
      <c r="Q331" s="134">
        <f t="shared" si="110"/>
        <v>0</v>
      </c>
      <c r="R331" s="3"/>
      <c r="S331" s="197"/>
      <c r="T331" s="140"/>
      <c r="U331" s="141"/>
      <c r="V331" s="141"/>
      <c r="W331" s="141"/>
      <c r="X331" s="141"/>
      <c r="Y331" s="141"/>
      <c r="Z331" s="141"/>
      <c r="AA331" s="141"/>
    </row>
    <row r="332" spans="2:27" x14ac:dyDescent="0.25">
      <c r="B332" s="151" t="s">
        <v>614</v>
      </c>
      <c r="C332" s="125">
        <v>416351346</v>
      </c>
      <c r="D332" s="125">
        <v>416351346</v>
      </c>
      <c r="E332" s="125">
        <v>0</v>
      </c>
      <c r="F332" s="125">
        <v>0</v>
      </c>
      <c r="G332" s="125">
        <v>0</v>
      </c>
      <c r="H332" s="125">
        <v>0</v>
      </c>
      <c r="I332" s="125">
        <v>0</v>
      </c>
      <c r="J332" s="125">
        <v>0</v>
      </c>
      <c r="K332" s="125">
        <v>0</v>
      </c>
      <c r="L332" s="125">
        <v>0</v>
      </c>
      <c r="M332" s="125">
        <v>0</v>
      </c>
      <c r="N332" s="125">
        <v>0</v>
      </c>
      <c r="O332" s="125">
        <v>0</v>
      </c>
      <c r="P332" s="125">
        <v>0</v>
      </c>
      <c r="Q332" s="125">
        <f t="shared" si="110"/>
        <v>0</v>
      </c>
      <c r="R332" s="3"/>
      <c r="S332" s="197"/>
      <c r="T332" s="3"/>
      <c r="U332" s="118"/>
      <c r="V332" s="118"/>
      <c r="W332" s="118"/>
      <c r="X332" s="118"/>
      <c r="Y332" s="118"/>
      <c r="Z332" s="118"/>
      <c r="AA332" s="118"/>
    </row>
    <row r="333" spans="2:27" s="67" customFormat="1" x14ac:dyDescent="0.25">
      <c r="B333" s="149" t="s">
        <v>163</v>
      </c>
      <c r="C333" s="134">
        <f t="shared" ref="C333:P333" si="132">C334+C337+C340+C342+C344+C346+C348+C350+C353</f>
        <v>21153243183</v>
      </c>
      <c r="D333" s="134">
        <f t="shared" si="132"/>
        <v>11205492944.759996</v>
      </c>
      <c r="E333" s="134">
        <f t="shared" si="132"/>
        <v>150566534.15000004</v>
      </c>
      <c r="F333" s="134">
        <f t="shared" si="132"/>
        <v>320070624.10000002</v>
      </c>
      <c r="G333" s="134">
        <f t="shared" si="132"/>
        <v>570347829.07000005</v>
      </c>
      <c r="H333" s="134">
        <f t="shared" si="132"/>
        <v>388593865.56</v>
      </c>
      <c r="I333" s="134">
        <f t="shared" si="132"/>
        <v>438656592.86000001</v>
      </c>
      <c r="J333" s="134">
        <f t="shared" si="132"/>
        <v>362426178.05000001</v>
      </c>
      <c r="K333" s="134">
        <f t="shared" si="132"/>
        <v>355329462.60000002</v>
      </c>
      <c r="L333" s="134">
        <f t="shared" si="132"/>
        <v>382151556.72000003</v>
      </c>
      <c r="M333" s="134">
        <f t="shared" si="132"/>
        <v>372830211.15999997</v>
      </c>
      <c r="N333" s="134">
        <f t="shared" si="132"/>
        <v>743769880.04999995</v>
      </c>
      <c r="O333" s="134">
        <f t="shared" si="132"/>
        <v>654447545.69000006</v>
      </c>
      <c r="P333" s="134">
        <f t="shared" si="132"/>
        <v>2829794196.0900002</v>
      </c>
      <c r="Q333" s="134">
        <f t="shared" ref="Q333:Q398" si="133">E333+F333+G333+H333+I333+J333+K333+L333+M333+O333+N333+P333</f>
        <v>7568984476.1000004</v>
      </c>
      <c r="R333" s="140"/>
      <c r="S333" s="197"/>
      <c r="T333" s="140"/>
      <c r="U333" s="141"/>
      <c r="V333" s="141"/>
      <c r="W333" s="141"/>
      <c r="X333" s="141"/>
      <c r="Y333" s="141"/>
      <c r="Z333" s="141"/>
      <c r="AA333" s="141"/>
    </row>
    <row r="334" spans="2:27" s="67" customFormat="1" x14ac:dyDescent="0.25">
      <c r="B334" s="150" t="s">
        <v>986</v>
      </c>
      <c r="C334" s="134">
        <f t="shared" ref="C334:I334" si="134">SUM(C335:C336)</f>
        <v>361224428</v>
      </c>
      <c r="D334" s="134">
        <f t="shared" ref="D334" si="135">SUM(D335:D336)</f>
        <v>344485326.74999994</v>
      </c>
      <c r="E334" s="134">
        <f t="shared" si="134"/>
        <v>1685776.77</v>
      </c>
      <c r="F334" s="134">
        <f t="shared" si="134"/>
        <v>3638517.21</v>
      </c>
      <c r="G334" s="134">
        <f t="shared" si="134"/>
        <v>16774041.629999999</v>
      </c>
      <c r="H334" s="134">
        <f t="shared" si="134"/>
        <v>11442643.379999999</v>
      </c>
      <c r="I334" s="134">
        <f t="shared" si="134"/>
        <v>19461608.349999998</v>
      </c>
      <c r="J334" s="134">
        <f t="shared" ref="J334:P334" si="136">SUM(J335:J336)</f>
        <v>17432085.029999997</v>
      </c>
      <c r="K334" s="134">
        <f t="shared" si="136"/>
        <v>12256386.82</v>
      </c>
      <c r="L334" s="134">
        <f t="shared" si="136"/>
        <v>17760869.989999998</v>
      </c>
      <c r="M334" s="134">
        <f t="shared" si="136"/>
        <v>13890128.82</v>
      </c>
      <c r="N334" s="134">
        <f t="shared" si="136"/>
        <v>15710066.889999999</v>
      </c>
      <c r="O334" s="134">
        <f t="shared" si="136"/>
        <v>16322040.890000001</v>
      </c>
      <c r="P334" s="134">
        <f t="shared" si="136"/>
        <v>41589989.18</v>
      </c>
      <c r="Q334" s="134">
        <f t="shared" si="133"/>
        <v>187964154.96000001</v>
      </c>
      <c r="R334" s="140"/>
      <c r="S334" s="197"/>
      <c r="T334" s="140"/>
      <c r="U334" s="141"/>
      <c r="V334" s="141"/>
      <c r="W334" s="141"/>
      <c r="X334" s="141"/>
      <c r="Y334" s="141"/>
      <c r="Z334" s="141"/>
      <c r="AA334" s="141"/>
    </row>
    <row r="335" spans="2:27" x14ac:dyDescent="0.25">
      <c r="B335" s="151" t="s">
        <v>987</v>
      </c>
      <c r="C335" s="125">
        <v>332982965</v>
      </c>
      <c r="D335" s="125">
        <v>315413035.20999992</v>
      </c>
      <c r="E335" s="125">
        <v>1098280.3500000001</v>
      </c>
      <c r="F335" s="125">
        <v>3411020.79</v>
      </c>
      <c r="G335" s="125">
        <v>15674488.09</v>
      </c>
      <c r="H335" s="125">
        <v>10293671.76</v>
      </c>
      <c r="I335" s="125">
        <v>18397019.099999998</v>
      </c>
      <c r="J335" s="125">
        <v>16977721.049999997</v>
      </c>
      <c r="K335" s="125">
        <v>11633513.41</v>
      </c>
      <c r="L335" s="125">
        <v>16565099.889999999</v>
      </c>
      <c r="M335" s="125">
        <v>13384857.540000001</v>
      </c>
      <c r="N335" s="125">
        <v>14850020.649999999</v>
      </c>
      <c r="O335" s="125">
        <v>15774591.700000001</v>
      </c>
      <c r="P335" s="125">
        <v>39775341.539999999</v>
      </c>
      <c r="Q335" s="125">
        <f t="shared" si="133"/>
        <v>177835625.87</v>
      </c>
      <c r="R335" s="3"/>
      <c r="S335" s="197"/>
      <c r="T335" s="3"/>
      <c r="U335" s="118"/>
      <c r="V335" s="118"/>
      <c r="W335" s="118"/>
      <c r="X335" s="118"/>
      <c r="Y335" s="118"/>
      <c r="Z335" s="118"/>
      <c r="AA335" s="118"/>
    </row>
    <row r="336" spans="2:27" x14ac:dyDescent="0.25">
      <c r="B336" s="151" t="s">
        <v>617</v>
      </c>
      <c r="C336" s="125">
        <v>28241463</v>
      </c>
      <c r="D336" s="125">
        <v>29072291.540000003</v>
      </c>
      <c r="E336" s="125">
        <v>587496.42000000004</v>
      </c>
      <c r="F336" s="125">
        <v>227496.42</v>
      </c>
      <c r="G336" s="125">
        <v>1099553.54</v>
      </c>
      <c r="H336" s="125">
        <v>1148971.6200000001</v>
      </c>
      <c r="I336" s="125">
        <v>1064589.25</v>
      </c>
      <c r="J336" s="125">
        <v>454363.98</v>
      </c>
      <c r="K336" s="125">
        <v>622873.41</v>
      </c>
      <c r="L336" s="125">
        <v>1195770.1000000001</v>
      </c>
      <c r="M336" s="125">
        <v>505271.28</v>
      </c>
      <c r="N336" s="125">
        <v>860046.24</v>
      </c>
      <c r="O336" s="125">
        <v>547449.18999999994</v>
      </c>
      <c r="P336" s="125">
        <v>1814647.64</v>
      </c>
      <c r="Q336" s="125">
        <f t="shared" si="133"/>
        <v>10128529.090000002</v>
      </c>
      <c r="R336" s="140"/>
      <c r="S336" s="197"/>
      <c r="T336" s="3"/>
      <c r="U336" s="118"/>
      <c r="V336" s="118"/>
      <c r="W336" s="118"/>
      <c r="X336" s="118"/>
      <c r="Y336" s="118"/>
      <c r="Z336" s="118"/>
      <c r="AA336" s="118"/>
    </row>
    <row r="337" spans="2:27" s="67" customFormat="1" x14ac:dyDescent="0.25">
      <c r="B337" s="150" t="s">
        <v>618</v>
      </c>
      <c r="C337" s="134">
        <f t="shared" ref="C337:E337" si="137">SUM(C338:C339)</f>
        <v>1294728959</v>
      </c>
      <c r="D337" s="134">
        <f t="shared" si="137"/>
        <v>1937482821.0299993</v>
      </c>
      <c r="E337" s="134">
        <f t="shared" si="137"/>
        <v>38478248.890000001</v>
      </c>
      <c r="F337" s="134">
        <f>SUM(F338:F339)</f>
        <v>149570600.08000001</v>
      </c>
      <c r="G337" s="134">
        <f>SUM(G338:G339)</f>
        <v>181548693.82999998</v>
      </c>
      <c r="H337" s="134">
        <f t="shared" ref="H337:P337" si="138">SUM(H338:H339)</f>
        <v>104573052.40000001</v>
      </c>
      <c r="I337" s="134">
        <f t="shared" si="138"/>
        <v>123716049.79999998</v>
      </c>
      <c r="J337" s="134">
        <f t="shared" si="138"/>
        <v>105973662.84999999</v>
      </c>
      <c r="K337" s="134">
        <f t="shared" si="138"/>
        <v>61502947.049999997</v>
      </c>
      <c r="L337" s="134">
        <f t="shared" si="138"/>
        <v>66153081.109999999</v>
      </c>
      <c r="M337" s="134">
        <f t="shared" si="138"/>
        <v>99360961.819999993</v>
      </c>
      <c r="N337" s="134">
        <f t="shared" si="138"/>
        <v>284005081.53999996</v>
      </c>
      <c r="O337" s="134">
        <f t="shared" si="138"/>
        <v>207972044.23000002</v>
      </c>
      <c r="P337" s="134">
        <f t="shared" si="138"/>
        <v>1110556464.23</v>
      </c>
      <c r="Q337" s="134">
        <f t="shared" si="133"/>
        <v>2533410887.8299999</v>
      </c>
      <c r="R337" s="3"/>
      <c r="S337" s="197"/>
      <c r="T337" s="140"/>
      <c r="U337" s="141"/>
      <c r="V337" s="141"/>
      <c r="W337" s="141"/>
      <c r="X337" s="141"/>
      <c r="Y337" s="141"/>
      <c r="Z337" s="141"/>
      <c r="AA337" s="141"/>
    </row>
    <row r="338" spans="2:27" x14ac:dyDescent="0.25">
      <c r="B338" s="151" t="s">
        <v>619</v>
      </c>
      <c r="C338" s="125">
        <v>1085345034</v>
      </c>
      <c r="D338" s="125">
        <v>1215328610.7399993</v>
      </c>
      <c r="E338" s="125">
        <v>38478248.890000001</v>
      </c>
      <c r="F338" s="125">
        <v>57002158.290000007</v>
      </c>
      <c r="G338" s="125">
        <v>91762017.819999993</v>
      </c>
      <c r="H338" s="125">
        <v>62936579.780000009</v>
      </c>
      <c r="I338" s="125">
        <v>68528262.589999989</v>
      </c>
      <c r="J338" s="125">
        <v>95272708.399999991</v>
      </c>
      <c r="K338" s="125">
        <v>53468466.460000001</v>
      </c>
      <c r="L338" s="125">
        <v>48945097.32</v>
      </c>
      <c r="M338" s="125">
        <v>88081913.819999993</v>
      </c>
      <c r="N338" s="125">
        <v>148151476.44999999</v>
      </c>
      <c r="O338" s="125">
        <v>131777479.01000001</v>
      </c>
      <c r="P338" s="125">
        <v>958095568.64999998</v>
      </c>
      <c r="Q338" s="125">
        <f t="shared" si="133"/>
        <v>1842499977.48</v>
      </c>
      <c r="R338" s="140"/>
      <c r="S338" s="197"/>
      <c r="T338" s="3"/>
      <c r="U338" s="118"/>
      <c r="V338" s="118"/>
      <c r="W338" s="118"/>
      <c r="X338" s="118"/>
      <c r="Y338" s="118"/>
      <c r="Z338" s="118"/>
      <c r="AA338" s="118"/>
    </row>
    <row r="339" spans="2:27" x14ac:dyDescent="0.25">
      <c r="B339" s="151" t="s">
        <v>620</v>
      </c>
      <c r="C339" s="125">
        <v>209383925</v>
      </c>
      <c r="D339" s="125">
        <v>722154210.29000008</v>
      </c>
      <c r="E339" s="125">
        <v>0</v>
      </c>
      <c r="F339" s="125">
        <v>92568441.790000007</v>
      </c>
      <c r="G339" s="125">
        <v>89786676.00999999</v>
      </c>
      <c r="H339" s="125">
        <v>41636472.619999997</v>
      </c>
      <c r="I339" s="125">
        <v>55187787.210000001</v>
      </c>
      <c r="J339" s="125">
        <v>10700954.449999999</v>
      </c>
      <c r="K339" s="125">
        <v>8034480.5899999971</v>
      </c>
      <c r="L339" s="125">
        <v>17207983.789999999</v>
      </c>
      <c r="M339" s="125">
        <v>11279048</v>
      </c>
      <c r="N339" s="125">
        <v>135853605.09</v>
      </c>
      <c r="O339" s="125">
        <v>76194565.219999999</v>
      </c>
      <c r="P339" s="125">
        <v>152460895.58000001</v>
      </c>
      <c r="Q339" s="125">
        <f t="shared" si="133"/>
        <v>690910910.35000002</v>
      </c>
      <c r="R339" s="140"/>
      <c r="S339" s="197"/>
      <c r="T339" s="3"/>
      <c r="U339" s="118"/>
      <c r="V339" s="118"/>
      <c r="W339" s="118"/>
      <c r="X339" s="118"/>
      <c r="Y339" s="118"/>
      <c r="Z339" s="118"/>
      <c r="AA339" s="118"/>
    </row>
    <row r="340" spans="2:27" s="67" customFormat="1" x14ac:dyDescent="0.25">
      <c r="B340" s="150" t="s">
        <v>988</v>
      </c>
      <c r="C340" s="134">
        <f t="shared" ref="C340:P340" si="139">SUM(C341)</f>
        <v>2078525921</v>
      </c>
      <c r="D340" s="134">
        <f t="shared" si="139"/>
        <v>2610927769.3499999</v>
      </c>
      <c r="E340" s="134">
        <f t="shared" si="139"/>
        <v>73835209.120000005</v>
      </c>
      <c r="F340" s="134">
        <f t="shared" si="139"/>
        <v>94570263.599999994</v>
      </c>
      <c r="G340" s="134">
        <f t="shared" si="139"/>
        <v>139369538.31</v>
      </c>
      <c r="H340" s="134">
        <f t="shared" si="139"/>
        <v>110936600.72000001</v>
      </c>
      <c r="I340" s="134">
        <f t="shared" si="139"/>
        <v>162437803.73999998</v>
      </c>
      <c r="J340" s="134">
        <f t="shared" si="139"/>
        <v>79641058.790000007</v>
      </c>
      <c r="K340" s="134">
        <f t="shared" si="139"/>
        <v>170256816.36000001</v>
      </c>
      <c r="L340" s="134">
        <f t="shared" si="139"/>
        <v>123013088.58</v>
      </c>
      <c r="M340" s="134">
        <f t="shared" si="139"/>
        <v>78394023.340000004</v>
      </c>
      <c r="N340" s="134">
        <f t="shared" si="139"/>
        <v>64896454.109999999</v>
      </c>
      <c r="O340" s="134">
        <f t="shared" si="139"/>
        <v>179473326.38</v>
      </c>
      <c r="P340" s="134">
        <f t="shared" si="139"/>
        <v>456072559.26999998</v>
      </c>
      <c r="Q340" s="134">
        <f t="shared" si="133"/>
        <v>1732896742.3199999</v>
      </c>
      <c r="R340" s="3"/>
      <c r="S340" s="197"/>
      <c r="T340" s="140"/>
      <c r="U340" s="141"/>
      <c r="V340" s="141"/>
      <c r="W340" s="141"/>
      <c r="X340" s="141"/>
      <c r="Y340" s="141"/>
      <c r="Z340" s="141"/>
      <c r="AA340" s="141"/>
    </row>
    <row r="341" spans="2:27" x14ac:dyDescent="0.25">
      <c r="B341" s="151" t="s">
        <v>989</v>
      </c>
      <c r="C341" s="125">
        <v>2078525921</v>
      </c>
      <c r="D341" s="125">
        <v>2610927769.3499999</v>
      </c>
      <c r="E341" s="125">
        <v>73835209.120000005</v>
      </c>
      <c r="F341" s="125">
        <v>94570263.599999994</v>
      </c>
      <c r="G341" s="125">
        <v>139369538.31</v>
      </c>
      <c r="H341" s="125">
        <v>110936600.72000001</v>
      </c>
      <c r="I341" s="125">
        <v>162437803.73999998</v>
      </c>
      <c r="J341" s="125">
        <v>79641058.790000007</v>
      </c>
      <c r="K341" s="125">
        <v>170256816.36000001</v>
      </c>
      <c r="L341" s="125">
        <v>123013088.58</v>
      </c>
      <c r="M341" s="125">
        <v>78394023.340000004</v>
      </c>
      <c r="N341" s="125">
        <v>64896454.109999999</v>
      </c>
      <c r="O341" s="125">
        <v>179473326.38</v>
      </c>
      <c r="P341" s="125">
        <v>456072559.26999998</v>
      </c>
      <c r="Q341" s="125">
        <f t="shared" si="133"/>
        <v>1732896742.3199999</v>
      </c>
      <c r="R341" s="3"/>
      <c r="S341" s="197"/>
      <c r="T341" s="3"/>
      <c r="U341" s="118"/>
      <c r="V341" s="118"/>
      <c r="W341" s="118"/>
      <c r="X341" s="118"/>
      <c r="Y341" s="118"/>
      <c r="Z341" s="118"/>
      <c r="AA341" s="118"/>
    </row>
    <row r="342" spans="2:27" s="67" customFormat="1" x14ac:dyDescent="0.25">
      <c r="B342" s="150" t="s">
        <v>623</v>
      </c>
      <c r="C342" s="134">
        <f t="shared" ref="C342:P342" si="140">SUM(C343)</f>
        <v>228092380</v>
      </c>
      <c r="D342" s="134">
        <f t="shared" si="140"/>
        <v>244623088.81000006</v>
      </c>
      <c r="E342" s="134">
        <f t="shared" si="140"/>
        <v>11379166.66</v>
      </c>
      <c r="F342" s="134">
        <f t="shared" si="140"/>
        <v>14550781.85</v>
      </c>
      <c r="G342" s="134">
        <f t="shared" si="140"/>
        <v>18283239.939999998</v>
      </c>
      <c r="H342" s="134">
        <f t="shared" si="140"/>
        <v>13595333.550000001</v>
      </c>
      <c r="I342" s="134">
        <f t="shared" si="140"/>
        <v>4781768.87</v>
      </c>
      <c r="J342" s="134">
        <f t="shared" si="140"/>
        <v>14846083.809999999</v>
      </c>
      <c r="K342" s="134">
        <f t="shared" si="140"/>
        <v>8183304.5300000003</v>
      </c>
      <c r="L342" s="134">
        <f t="shared" si="140"/>
        <v>13887601.49</v>
      </c>
      <c r="M342" s="134">
        <f t="shared" si="140"/>
        <v>20390336.469999999</v>
      </c>
      <c r="N342" s="134">
        <f t="shared" si="140"/>
        <v>7906422.4800000004</v>
      </c>
      <c r="O342" s="134">
        <f t="shared" si="140"/>
        <v>4439953.58</v>
      </c>
      <c r="P342" s="134">
        <f t="shared" si="140"/>
        <v>78094784.739999995</v>
      </c>
      <c r="Q342" s="134">
        <f t="shared" si="133"/>
        <v>210338777.96999997</v>
      </c>
      <c r="R342" s="140"/>
      <c r="S342" s="197"/>
      <c r="T342" s="140"/>
      <c r="U342" s="141"/>
      <c r="V342" s="141"/>
      <c r="W342" s="141"/>
      <c r="X342" s="141"/>
      <c r="Y342" s="141"/>
      <c r="Z342" s="141"/>
      <c r="AA342" s="141"/>
    </row>
    <row r="343" spans="2:27" x14ac:dyDescent="0.25">
      <c r="B343" s="151" t="s">
        <v>624</v>
      </c>
      <c r="C343" s="125">
        <v>228092380</v>
      </c>
      <c r="D343" s="125">
        <v>244623088.81000006</v>
      </c>
      <c r="E343" s="125">
        <v>11379166.66</v>
      </c>
      <c r="F343" s="125">
        <v>14550781.85</v>
      </c>
      <c r="G343" s="125">
        <v>18283239.939999998</v>
      </c>
      <c r="H343" s="125">
        <v>13595333.550000001</v>
      </c>
      <c r="I343" s="125">
        <v>4781768.87</v>
      </c>
      <c r="J343" s="125">
        <v>14846083.809999999</v>
      </c>
      <c r="K343" s="125">
        <v>8183304.5300000003</v>
      </c>
      <c r="L343" s="125">
        <v>13887601.49</v>
      </c>
      <c r="M343" s="125">
        <v>20390336.469999999</v>
      </c>
      <c r="N343" s="125">
        <v>7906422.4800000004</v>
      </c>
      <c r="O343" s="125">
        <v>4439953.58</v>
      </c>
      <c r="P343" s="125">
        <v>78094784.739999995</v>
      </c>
      <c r="Q343" s="125">
        <f t="shared" si="133"/>
        <v>210338777.96999997</v>
      </c>
      <c r="R343" s="3"/>
      <c r="S343" s="197"/>
      <c r="T343" s="3"/>
      <c r="U343" s="118"/>
      <c r="V343" s="118"/>
      <c r="W343" s="118"/>
      <c r="X343" s="118"/>
      <c r="Y343" s="118"/>
      <c r="Z343" s="118"/>
      <c r="AA343" s="118"/>
    </row>
    <row r="344" spans="2:27" s="67" customFormat="1" x14ac:dyDescent="0.25">
      <c r="B344" s="150" t="s">
        <v>625</v>
      </c>
      <c r="C344" s="134">
        <f t="shared" ref="C344:P344" si="141">SUM(C345)</f>
        <v>206835903</v>
      </c>
      <c r="D344" s="134">
        <f t="shared" si="141"/>
        <v>271633161.51999998</v>
      </c>
      <c r="E344" s="134">
        <f t="shared" si="141"/>
        <v>1504867.45</v>
      </c>
      <c r="F344" s="134">
        <f t="shared" si="141"/>
        <v>3247105.83</v>
      </c>
      <c r="G344" s="134">
        <f t="shared" si="141"/>
        <v>17398235.900000002</v>
      </c>
      <c r="H344" s="134">
        <f t="shared" si="141"/>
        <v>17553099.699999999</v>
      </c>
      <c r="I344" s="134">
        <f t="shared" si="141"/>
        <v>12935967.369999999</v>
      </c>
      <c r="J344" s="134">
        <f t="shared" si="141"/>
        <v>15475880.719999999</v>
      </c>
      <c r="K344" s="134">
        <f t="shared" si="141"/>
        <v>11668701</v>
      </c>
      <c r="L344" s="134">
        <f t="shared" si="141"/>
        <v>23421265.129999999</v>
      </c>
      <c r="M344" s="134">
        <f t="shared" si="141"/>
        <v>17950830.630000003</v>
      </c>
      <c r="N344" s="134">
        <f t="shared" si="141"/>
        <v>10101941.120000001</v>
      </c>
      <c r="O344" s="134">
        <f t="shared" si="141"/>
        <v>16715851.189999999</v>
      </c>
      <c r="P344" s="134">
        <f t="shared" si="141"/>
        <v>31927459.859999999</v>
      </c>
      <c r="Q344" s="134">
        <f t="shared" si="133"/>
        <v>179901205.89999998</v>
      </c>
      <c r="R344" s="3"/>
      <c r="S344" s="197"/>
      <c r="T344" s="140"/>
      <c r="U344" s="141"/>
      <c r="V344" s="141"/>
      <c r="W344" s="141"/>
      <c r="X344" s="141"/>
      <c r="Y344" s="141"/>
      <c r="Z344" s="141"/>
      <c r="AA344" s="141"/>
    </row>
    <row r="345" spans="2:27" x14ac:dyDescent="0.25">
      <c r="B345" s="151" t="s">
        <v>626</v>
      </c>
      <c r="C345" s="125">
        <v>206835903</v>
      </c>
      <c r="D345" s="125">
        <v>271633161.51999998</v>
      </c>
      <c r="E345" s="125">
        <v>1504867.45</v>
      </c>
      <c r="F345" s="125">
        <v>3247105.83</v>
      </c>
      <c r="G345" s="125">
        <v>17398235.900000002</v>
      </c>
      <c r="H345" s="125">
        <v>17553099.699999999</v>
      </c>
      <c r="I345" s="125">
        <v>12935967.369999999</v>
      </c>
      <c r="J345" s="125">
        <v>15475880.719999999</v>
      </c>
      <c r="K345" s="125">
        <v>11668701</v>
      </c>
      <c r="L345" s="125">
        <v>23421265.129999999</v>
      </c>
      <c r="M345" s="125">
        <v>17950830.630000003</v>
      </c>
      <c r="N345" s="125">
        <v>10101941.120000001</v>
      </c>
      <c r="O345" s="125">
        <v>16715851.189999999</v>
      </c>
      <c r="P345" s="125">
        <v>31927459.859999999</v>
      </c>
      <c r="Q345" s="125">
        <f t="shared" si="133"/>
        <v>179901205.89999998</v>
      </c>
      <c r="R345" s="140"/>
      <c r="S345" s="197"/>
      <c r="T345" s="3"/>
      <c r="U345" s="118"/>
      <c r="V345" s="118"/>
      <c r="W345" s="118"/>
      <c r="X345" s="118"/>
      <c r="Y345" s="118"/>
      <c r="Z345" s="118"/>
      <c r="AA345" s="118"/>
    </row>
    <row r="346" spans="2:27" s="67" customFormat="1" x14ac:dyDescent="0.25">
      <c r="B346" s="150" t="s">
        <v>627</v>
      </c>
      <c r="C346" s="134">
        <f t="shared" ref="C346:P346" si="142">SUM(C347)</f>
        <v>957785805</v>
      </c>
      <c r="D346" s="134">
        <f t="shared" si="142"/>
        <v>825254891.36999977</v>
      </c>
      <c r="E346" s="134">
        <f t="shared" si="142"/>
        <v>9370563.5700000003</v>
      </c>
      <c r="F346" s="134">
        <f t="shared" si="142"/>
        <v>15072762.780000001</v>
      </c>
      <c r="G346" s="134">
        <f t="shared" si="142"/>
        <v>44726253.290000007</v>
      </c>
      <c r="H346" s="134">
        <f t="shared" si="142"/>
        <v>30155974.890000001</v>
      </c>
      <c r="I346" s="134">
        <f t="shared" si="142"/>
        <v>31589379.300000001</v>
      </c>
      <c r="J346" s="134">
        <f t="shared" si="142"/>
        <v>31402476.740000002</v>
      </c>
      <c r="K346" s="134">
        <f t="shared" si="142"/>
        <v>34544612.640000001</v>
      </c>
      <c r="L346" s="134">
        <f t="shared" si="142"/>
        <v>53682580.130000003</v>
      </c>
      <c r="M346" s="134">
        <f t="shared" si="142"/>
        <v>50869813.780000009</v>
      </c>
      <c r="N346" s="134">
        <f t="shared" si="142"/>
        <v>47769560.100000001</v>
      </c>
      <c r="O346" s="134">
        <f t="shared" si="142"/>
        <v>73443562.799999997</v>
      </c>
      <c r="P346" s="134">
        <f t="shared" si="142"/>
        <v>179198085.53</v>
      </c>
      <c r="Q346" s="134">
        <f t="shared" si="133"/>
        <v>601825625.55000007</v>
      </c>
      <c r="R346" s="3"/>
      <c r="S346" s="197"/>
      <c r="T346" s="140"/>
      <c r="U346" s="141"/>
      <c r="V346" s="141"/>
      <c r="W346" s="141"/>
      <c r="X346" s="141"/>
      <c r="Y346" s="141"/>
      <c r="Z346" s="141"/>
      <c r="AA346" s="141"/>
    </row>
    <row r="347" spans="2:27" x14ac:dyDescent="0.25">
      <c r="B347" s="151" t="s">
        <v>628</v>
      </c>
      <c r="C347" s="125">
        <v>957785805</v>
      </c>
      <c r="D347" s="125">
        <v>825254891.36999977</v>
      </c>
      <c r="E347" s="125">
        <v>9370563.5700000003</v>
      </c>
      <c r="F347" s="125">
        <v>15072762.780000001</v>
      </c>
      <c r="G347" s="125">
        <v>44726253.290000007</v>
      </c>
      <c r="H347" s="125">
        <v>30155974.890000001</v>
      </c>
      <c r="I347" s="125">
        <v>31589379.300000001</v>
      </c>
      <c r="J347" s="125">
        <v>31402476.740000002</v>
      </c>
      <c r="K347" s="125">
        <v>34544612.640000001</v>
      </c>
      <c r="L347" s="125">
        <v>53682580.130000003</v>
      </c>
      <c r="M347" s="125">
        <v>50869813.780000009</v>
      </c>
      <c r="N347" s="125">
        <v>47769560.100000001</v>
      </c>
      <c r="O347" s="125">
        <v>73443562.799999997</v>
      </c>
      <c r="P347" s="125">
        <v>179198085.53</v>
      </c>
      <c r="Q347" s="125">
        <f t="shared" si="133"/>
        <v>601825625.55000007</v>
      </c>
      <c r="R347" s="140"/>
      <c r="S347" s="197"/>
      <c r="T347" s="3"/>
      <c r="U347" s="118"/>
      <c r="V347" s="118"/>
      <c r="W347" s="118"/>
      <c r="X347" s="118"/>
      <c r="Y347" s="118"/>
      <c r="Z347" s="118"/>
      <c r="AA347" s="118"/>
    </row>
    <row r="348" spans="2:27" s="67" customFormat="1" x14ac:dyDescent="0.25">
      <c r="B348" s="150" t="s">
        <v>629</v>
      </c>
      <c r="C348" s="134">
        <f t="shared" ref="C348:P348" si="143">C349</f>
        <v>5872281</v>
      </c>
      <c r="D348" s="134">
        <f t="shared" si="143"/>
        <v>4317626.3100000005</v>
      </c>
      <c r="E348" s="134">
        <f t="shared" si="143"/>
        <v>0</v>
      </c>
      <c r="F348" s="134">
        <f t="shared" si="143"/>
        <v>1916.67</v>
      </c>
      <c r="G348" s="134">
        <f t="shared" si="143"/>
        <v>29273.79</v>
      </c>
      <c r="H348" s="134">
        <f t="shared" si="143"/>
        <v>132006.75</v>
      </c>
      <c r="I348" s="134">
        <f t="shared" si="143"/>
        <v>711636.67</v>
      </c>
      <c r="J348" s="134">
        <f t="shared" si="143"/>
        <v>694666</v>
      </c>
      <c r="K348" s="134">
        <f t="shared" si="143"/>
        <v>50005.68</v>
      </c>
      <c r="L348" s="134">
        <f t="shared" si="143"/>
        <v>372613.67</v>
      </c>
      <c r="M348" s="134">
        <f t="shared" si="143"/>
        <v>850339.65</v>
      </c>
      <c r="N348" s="134">
        <f t="shared" si="143"/>
        <v>6400.44</v>
      </c>
      <c r="O348" s="134">
        <f t="shared" si="143"/>
        <v>188039.41</v>
      </c>
      <c r="P348" s="134">
        <f t="shared" si="143"/>
        <v>81062.899999999994</v>
      </c>
      <c r="Q348" s="134">
        <f t="shared" si="133"/>
        <v>3117961.63</v>
      </c>
      <c r="R348" s="3"/>
      <c r="S348" s="197"/>
      <c r="T348" s="140"/>
      <c r="U348" s="141"/>
      <c r="V348" s="141"/>
      <c r="W348" s="141"/>
      <c r="X348" s="141"/>
      <c r="Y348" s="141"/>
      <c r="Z348" s="141"/>
      <c r="AA348" s="141"/>
    </row>
    <row r="349" spans="2:27" x14ac:dyDescent="0.25">
      <c r="B349" s="151" t="s">
        <v>630</v>
      </c>
      <c r="C349" s="125">
        <v>5872281</v>
      </c>
      <c r="D349" s="125">
        <v>4317626.3100000005</v>
      </c>
      <c r="E349" s="125">
        <v>0</v>
      </c>
      <c r="F349" s="125">
        <v>1916.67</v>
      </c>
      <c r="G349" s="125">
        <v>29273.79</v>
      </c>
      <c r="H349" s="125">
        <v>132006.75</v>
      </c>
      <c r="I349" s="125">
        <v>711636.67</v>
      </c>
      <c r="J349" s="125">
        <v>694666</v>
      </c>
      <c r="K349" s="125">
        <v>50005.68</v>
      </c>
      <c r="L349" s="125">
        <v>372613.67</v>
      </c>
      <c r="M349" s="125">
        <v>850339.65</v>
      </c>
      <c r="N349" s="125">
        <v>6400.44</v>
      </c>
      <c r="O349" s="125">
        <v>188039.41</v>
      </c>
      <c r="P349" s="125">
        <v>81062.899999999994</v>
      </c>
      <c r="Q349" s="125">
        <f t="shared" si="133"/>
        <v>3117961.63</v>
      </c>
      <c r="R349" s="140"/>
      <c r="S349" s="197"/>
      <c r="T349" s="3"/>
      <c r="U349" s="118"/>
      <c r="V349" s="118"/>
      <c r="W349" s="118"/>
      <c r="X349" s="118"/>
      <c r="Y349" s="118"/>
      <c r="Z349" s="118"/>
      <c r="AA349" s="118"/>
    </row>
    <row r="350" spans="2:27" s="67" customFormat="1" x14ac:dyDescent="0.25">
      <c r="B350" s="150" t="s">
        <v>631</v>
      </c>
      <c r="C350" s="134">
        <f t="shared" ref="C350:P350" si="144">SUM(C351:C352)</f>
        <v>546999711</v>
      </c>
      <c r="D350" s="134">
        <f t="shared" si="144"/>
        <v>555188490.74000001</v>
      </c>
      <c r="E350" s="134">
        <f t="shared" si="144"/>
        <v>194818.05</v>
      </c>
      <c r="F350" s="134">
        <f t="shared" si="144"/>
        <v>9459761</v>
      </c>
      <c r="G350" s="134">
        <f t="shared" si="144"/>
        <v>41117186.909999996</v>
      </c>
      <c r="H350" s="134">
        <f t="shared" si="144"/>
        <v>29041190.940000001</v>
      </c>
      <c r="I350" s="134">
        <f t="shared" si="144"/>
        <v>28447182.460000001</v>
      </c>
      <c r="J350" s="134">
        <f t="shared" si="144"/>
        <v>18764171.359999999</v>
      </c>
      <c r="K350" s="134">
        <f t="shared" si="144"/>
        <v>30375450.649999999</v>
      </c>
      <c r="L350" s="134">
        <f t="shared" si="144"/>
        <v>22545630.73</v>
      </c>
      <c r="M350" s="134">
        <f t="shared" si="144"/>
        <v>41615419.75</v>
      </c>
      <c r="N350" s="134">
        <f t="shared" si="144"/>
        <v>55195444.060000002</v>
      </c>
      <c r="O350" s="134">
        <f t="shared" si="144"/>
        <v>55906691.390000001</v>
      </c>
      <c r="P350" s="134">
        <f t="shared" si="144"/>
        <v>130297416.43000001</v>
      </c>
      <c r="Q350" s="134">
        <f t="shared" si="133"/>
        <v>462960363.72999996</v>
      </c>
      <c r="R350" s="3"/>
      <c r="S350" s="197"/>
      <c r="T350" s="140"/>
      <c r="U350" s="141"/>
      <c r="V350" s="141"/>
      <c r="W350" s="141"/>
      <c r="X350" s="141"/>
      <c r="Y350" s="141"/>
      <c r="Z350" s="141"/>
      <c r="AA350" s="141"/>
    </row>
    <row r="351" spans="2:27" x14ac:dyDescent="0.25">
      <c r="B351" s="151" t="s">
        <v>632</v>
      </c>
      <c r="C351" s="125">
        <v>496198605</v>
      </c>
      <c r="D351" s="125">
        <v>420399200.11999995</v>
      </c>
      <c r="E351" s="125">
        <v>194818.05</v>
      </c>
      <c r="F351" s="125">
        <v>6243294.4699999997</v>
      </c>
      <c r="G351" s="125">
        <v>35354368.729999997</v>
      </c>
      <c r="H351" s="125">
        <v>22421998.310000002</v>
      </c>
      <c r="I351" s="125">
        <v>23801039.640000001</v>
      </c>
      <c r="J351" s="125">
        <v>14563200.389999999</v>
      </c>
      <c r="K351" s="125">
        <v>23754744.759999998</v>
      </c>
      <c r="L351" s="125">
        <v>17652758.18</v>
      </c>
      <c r="M351" s="125">
        <v>30213095.569999997</v>
      </c>
      <c r="N351" s="125">
        <v>44308356.150000006</v>
      </c>
      <c r="O351" s="125">
        <v>47310447.530000001</v>
      </c>
      <c r="P351" s="125">
        <v>101428701.44000001</v>
      </c>
      <c r="Q351" s="125">
        <f t="shared" si="133"/>
        <v>367246823.22000003</v>
      </c>
      <c r="R351" s="140"/>
      <c r="S351" s="197"/>
      <c r="T351" s="3"/>
      <c r="U351" s="118"/>
      <c r="V351" s="118"/>
      <c r="W351" s="118"/>
      <c r="X351" s="118"/>
      <c r="Y351" s="118"/>
      <c r="Z351" s="118"/>
      <c r="AA351" s="118"/>
    </row>
    <row r="352" spans="2:27" x14ac:dyDescent="0.25">
      <c r="B352" s="151" t="s">
        <v>633</v>
      </c>
      <c r="C352" s="125">
        <v>50801106</v>
      </c>
      <c r="D352" s="125">
        <v>134789290.62</v>
      </c>
      <c r="E352" s="125">
        <v>0</v>
      </c>
      <c r="F352" s="125">
        <v>3216466.5300000003</v>
      </c>
      <c r="G352" s="125">
        <v>5762818.1799999997</v>
      </c>
      <c r="H352" s="125">
        <v>6619192.6299999999</v>
      </c>
      <c r="I352" s="125">
        <v>4646142.82</v>
      </c>
      <c r="J352" s="125">
        <v>4200970.97</v>
      </c>
      <c r="K352" s="125">
        <v>6620705.8899999997</v>
      </c>
      <c r="L352" s="125">
        <v>4892872.55</v>
      </c>
      <c r="M352" s="125">
        <v>11402324.18</v>
      </c>
      <c r="N352" s="125">
        <v>10887087.91</v>
      </c>
      <c r="O352" s="125">
        <v>8596243.8599999994</v>
      </c>
      <c r="P352" s="125">
        <v>28868714.989999998</v>
      </c>
      <c r="Q352" s="125">
        <f t="shared" si="133"/>
        <v>95713540.50999999</v>
      </c>
      <c r="R352" s="3"/>
      <c r="S352" s="197"/>
      <c r="T352" s="3"/>
      <c r="U352" s="118"/>
      <c r="V352" s="118"/>
      <c r="W352" s="118"/>
      <c r="X352" s="118"/>
      <c r="Y352" s="118"/>
      <c r="Z352" s="118"/>
      <c r="AA352" s="118"/>
    </row>
    <row r="353" spans="2:27" s="67" customFormat="1" x14ac:dyDescent="0.25">
      <c r="B353" s="150" t="s">
        <v>634</v>
      </c>
      <c r="C353" s="134">
        <f t="shared" ref="C353:P353" si="145">SUM(C354:C358)</f>
        <v>15473177795</v>
      </c>
      <c r="D353" s="134">
        <f t="shared" si="145"/>
        <v>4411579768.8799973</v>
      </c>
      <c r="E353" s="134">
        <f t="shared" si="145"/>
        <v>14117883.640000001</v>
      </c>
      <c r="F353" s="134">
        <f t="shared" si="145"/>
        <v>29958915.079999998</v>
      </c>
      <c r="G353" s="134">
        <f t="shared" si="145"/>
        <v>111101365.47</v>
      </c>
      <c r="H353" s="134">
        <f t="shared" si="145"/>
        <v>71163963.230000004</v>
      </c>
      <c r="I353" s="134">
        <f t="shared" si="145"/>
        <v>54575196.299999997</v>
      </c>
      <c r="J353" s="134">
        <f t="shared" si="145"/>
        <v>78196092.75</v>
      </c>
      <c r="K353" s="134">
        <f t="shared" si="145"/>
        <v>26491237.869999997</v>
      </c>
      <c r="L353" s="134">
        <f t="shared" si="145"/>
        <v>61314825.890000001</v>
      </c>
      <c r="M353" s="134">
        <f t="shared" si="145"/>
        <v>49508356.899999999</v>
      </c>
      <c r="N353" s="134">
        <f t="shared" si="145"/>
        <v>258178509.30999997</v>
      </c>
      <c r="O353" s="134">
        <f t="shared" si="145"/>
        <v>99986035.819999993</v>
      </c>
      <c r="P353" s="134">
        <f t="shared" si="145"/>
        <v>801976373.94999993</v>
      </c>
      <c r="Q353" s="134">
        <f t="shared" si="133"/>
        <v>1656568756.21</v>
      </c>
      <c r="R353" s="140"/>
      <c r="S353" s="197"/>
      <c r="T353" s="140"/>
      <c r="U353" s="141"/>
      <c r="V353" s="141"/>
      <c r="W353" s="141"/>
      <c r="X353" s="141"/>
      <c r="Y353" s="141"/>
      <c r="Z353" s="141"/>
      <c r="AA353" s="141"/>
    </row>
    <row r="354" spans="2:27" x14ac:dyDescent="0.25">
      <c r="B354" s="151" t="s">
        <v>635</v>
      </c>
      <c r="C354" s="125">
        <v>14870269040</v>
      </c>
      <c r="D354" s="125">
        <v>2483007401.2199974</v>
      </c>
      <c r="E354" s="125">
        <v>12159512.01</v>
      </c>
      <c r="F354" s="125">
        <v>9670232.1500000004</v>
      </c>
      <c r="G354" s="125">
        <v>37010277.230000004</v>
      </c>
      <c r="H354" s="125">
        <v>29747824.550000001</v>
      </c>
      <c r="I354" s="125">
        <v>16471366.98</v>
      </c>
      <c r="J354" s="125">
        <v>6007095.6099999994</v>
      </c>
      <c r="K354" s="125">
        <v>5212232.76</v>
      </c>
      <c r="L354" s="125">
        <v>14894536.689999999</v>
      </c>
      <c r="M354" s="125">
        <v>15787860.82</v>
      </c>
      <c r="N354" s="125">
        <v>4482049.88</v>
      </c>
      <c r="O354" s="125">
        <v>25761140.16</v>
      </c>
      <c r="P354" s="125">
        <v>29398310.75</v>
      </c>
      <c r="Q354" s="125">
        <f t="shared" si="133"/>
        <v>206602439.59</v>
      </c>
      <c r="R354" s="3"/>
      <c r="S354" s="197"/>
      <c r="T354" s="3"/>
      <c r="U354" s="118"/>
      <c r="V354" s="118"/>
      <c r="W354" s="118"/>
      <c r="X354" s="118"/>
      <c r="Y354" s="118"/>
      <c r="Z354" s="118"/>
      <c r="AA354" s="118"/>
    </row>
    <row r="355" spans="2:27" x14ac:dyDescent="0.25">
      <c r="B355" s="151" t="s">
        <v>636</v>
      </c>
      <c r="C355" s="125">
        <v>267353084</v>
      </c>
      <c r="D355" s="125">
        <v>339106647.73000002</v>
      </c>
      <c r="E355" s="125">
        <v>1200000</v>
      </c>
      <c r="F355" s="125">
        <v>0</v>
      </c>
      <c r="G355" s="125">
        <v>0</v>
      </c>
      <c r="H355" s="125">
        <v>8065000</v>
      </c>
      <c r="I355" s="125">
        <v>0</v>
      </c>
      <c r="J355" s="125">
        <v>15750000</v>
      </c>
      <c r="K355" s="125">
        <v>0</v>
      </c>
      <c r="L355" s="125">
        <v>25000000</v>
      </c>
      <c r="M355" s="125">
        <v>5100000</v>
      </c>
      <c r="N355" s="125">
        <v>500000</v>
      </c>
      <c r="O355" s="125">
        <v>0</v>
      </c>
      <c r="P355" s="125">
        <v>201429000</v>
      </c>
      <c r="Q355" s="125">
        <f t="shared" si="133"/>
        <v>257044000</v>
      </c>
      <c r="R355" s="140"/>
      <c r="S355" s="197"/>
      <c r="T355" s="3"/>
      <c r="U355" s="118"/>
      <c r="V355" s="118"/>
      <c r="W355" s="118"/>
      <c r="X355" s="118"/>
      <c r="Y355" s="118"/>
      <c r="Z355" s="118"/>
      <c r="AA355" s="118"/>
    </row>
    <row r="356" spans="2:27" x14ac:dyDescent="0.25">
      <c r="B356" s="151" t="s">
        <v>637</v>
      </c>
      <c r="C356" s="125">
        <v>0</v>
      </c>
      <c r="D356" s="125">
        <v>0</v>
      </c>
      <c r="E356" s="125">
        <v>0</v>
      </c>
      <c r="F356" s="125"/>
      <c r="G356" s="125"/>
      <c r="H356" s="125"/>
      <c r="I356" s="125"/>
      <c r="J356" s="125"/>
      <c r="K356" s="125"/>
      <c r="L356" s="125"/>
      <c r="M356" s="125"/>
      <c r="N356" s="125"/>
      <c r="O356" s="125"/>
      <c r="P356" s="125"/>
      <c r="Q356" s="125">
        <f t="shared" si="133"/>
        <v>0</v>
      </c>
      <c r="R356" s="3"/>
      <c r="S356" s="197"/>
      <c r="T356" s="3"/>
      <c r="U356" s="118"/>
      <c r="V356" s="118"/>
      <c r="W356" s="118"/>
      <c r="X356" s="118"/>
      <c r="Y356" s="118"/>
      <c r="Z356" s="118"/>
      <c r="AA356" s="118"/>
    </row>
    <row r="357" spans="2:27" x14ac:dyDescent="0.25">
      <c r="B357" s="151" t="s">
        <v>638</v>
      </c>
      <c r="C357" s="191">
        <v>252415449</v>
      </c>
      <c r="D357" s="191">
        <v>1334151435.5600002</v>
      </c>
      <c r="E357" s="125">
        <v>275049.63</v>
      </c>
      <c r="F357" s="129">
        <v>14073119.960000001</v>
      </c>
      <c r="G357" s="191">
        <v>61362844.960000001</v>
      </c>
      <c r="H357" s="191">
        <v>23491958.280000001</v>
      </c>
      <c r="I357" s="191">
        <v>13721628.130000001</v>
      </c>
      <c r="J357" s="191">
        <v>43310646.82</v>
      </c>
      <c r="K357" s="191">
        <v>10507468.32</v>
      </c>
      <c r="L357" s="191">
        <v>4244641.0599999996</v>
      </c>
      <c r="M357" s="125">
        <v>16363242.93</v>
      </c>
      <c r="N357" s="125">
        <v>221758338.88999999</v>
      </c>
      <c r="O357" s="125">
        <v>55345324.920000002</v>
      </c>
      <c r="P357" s="125">
        <v>508019730.03000003</v>
      </c>
      <c r="Q357" s="125">
        <f t="shared" si="133"/>
        <v>972473993.93000007</v>
      </c>
      <c r="R357" s="3"/>
      <c r="S357" s="197"/>
      <c r="T357" s="3"/>
      <c r="U357" s="118"/>
      <c r="V357" s="118"/>
      <c r="W357" s="118"/>
      <c r="X357" s="118"/>
      <c r="Y357" s="118"/>
      <c r="Z357" s="118"/>
      <c r="AA357" s="118"/>
    </row>
    <row r="358" spans="2:27" x14ac:dyDescent="0.25">
      <c r="B358" s="151" t="s">
        <v>639</v>
      </c>
      <c r="C358" s="125">
        <v>83140222</v>
      </c>
      <c r="D358" s="125">
        <v>255314284.37</v>
      </c>
      <c r="E358" s="125">
        <v>483322</v>
      </c>
      <c r="F358" s="125">
        <v>6215562.9699999997</v>
      </c>
      <c r="G358" s="125">
        <v>12728243.280000001</v>
      </c>
      <c r="H358" s="125">
        <v>9859180.4000000004</v>
      </c>
      <c r="I358" s="125">
        <v>24382201.190000001</v>
      </c>
      <c r="J358" s="125">
        <v>13128350.32</v>
      </c>
      <c r="K358" s="125">
        <v>10771536.789999999</v>
      </c>
      <c r="L358" s="125">
        <v>17175648.140000001</v>
      </c>
      <c r="M358" s="125">
        <v>12257253.149999999</v>
      </c>
      <c r="N358" s="125">
        <v>31438120.539999999</v>
      </c>
      <c r="O358" s="125">
        <v>18879570.740000002</v>
      </c>
      <c r="P358" s="125">
        <v>63129333.170000002</v>
      </c>
      <c r="Q358" s="125">
        <f t="shared" si="133"/>
        <v>220448322.69</v>
      </c>
      <c r="R358" s="140"/>
      <c r="S358" s="197"/>
      <c r="T358" s="3"/>
      <c r="U358" s="118"/>
      <c r="V358" s="118"/>
      <c r="W358" s="118"/>
      <c r="X358" s="118"/>
      <c r="Y358" s="118"/>
      <c r="Z358" s="118"/>
      <c r="AA358" s="118"/>
    </row>
    <row r="359" spans="2:27" x14ac:dyDescent="0.25">
      <c r="B359" s="23" t="s">
        <v>164</v>
      </c>
      <c r="C359" s="124">
        <f>C360+C387+C400+C404+C410+C417+C420+C427</f>
        <v>421454544194</v>
      </c>
      <c r="D359" s="124">
        <f>D360+D387+D400+D404+D410+D417+D420+D427</f>
        <v>448714391599.85004</v>
      </c>
      <c r="E359" s="124">
        <f>E360+E387+E400+E404+E410+E417+E420+E427</f>
        <v>30098130903.399994</v>
      </c>
      <c r="F359" s="124">
        <f>F360+F387+F400+F404+F410+F417+F420+F427</f>
        <v>60910680443.819992</v>
      </c>
      <c r="G359" s="124">
        <f t="shared" ref="G359:P359" si="146">G360+G387+G400+G404+G410+G417+G420+G427</f>
        <v>36270828973.419998</v>
      </c>
      <c r="H359" s="124">
        <f t="shared" si="146"/>
        <v>26591709055.130001</v>
      </c>
      <c r="I359" s="124">
        <f t="shared" si="146"/>
        <v>36349452947.929993</v>
      </c>
      <c r="J359" s="124">
        <f t="shared" si="146"/>
        <v>29857179163.459999</v>
      </c>
      <c r="K359" s="124">
        <f t="shared" si="146"/>
        <v>30996924545.219997</v>
      </c>
      <c r="L359" s="124">
        <f t="shared" si="146"/>
        <v>35447478036.039993</v>
      </c>
      <c r="M359" s="124">
        <f t="shared" si="146"/>
        <v>35351737195.190002</v>
      </c>
      <c r="N359" s="124">
        <f t="shared" si="146"/>
        <v>36848036366.149994</v>
      </c>
      <c r="O359" s="124">
        <f t="shared" si="146"/>
        <v>47058938380.789986</v>
      </c>
      <c r="P359" s="124">
        <f t="shared" si="146"/>
        <v>47059269280.140007</v>
      </c>
      <c r="Q359" s="124">
        <f t="shared" si="133"/>
        <v>452840365290.68994</v>
      </c>
      <c r="R359" s="3"/>
      <c r="S359" s="197"/>
      <c r="T359" s="197"/>
      <c r="U359" s="197"/>
      <c r="V359" s="118"/>
      <c r="W359" s="118"/>
      <c r="X359" s="118"/>
      <c r="Y359" s="118"/>
      <c r="Z359" s="118"/>
      <c r="AA359" s="118"/>
    </row>
    <row r="360" spans="2:27" s="67" customFormat="1" x14ac:dyDescent="0.25">
      <c r="B360" s="149" t="s">
        <v>165</v>
      </c>
      <c r="C360" s="134">
        <f>C361+C368+C374+C376+C379+C381</f>
        <v>129385266157</v>
      </c>
      <c r="D360" s="134">
        <f>D361+D368+D374+D376+D379+D381</f>
        <v>133377893241.06</v>
      </c>
      <c r="E360" s="134">
        <f>E361+E368+E374+E376+E379+E381</f>
        <v>8949931090.7799988</v>
      </c>
      <c r="F360" s="134">
        <f>F361+F368+F374+F376+F379+F381</f>
        <v>9185151324</v>
      </c>
      <c r="G360" s="134">
        <f t="shared" ref="G360:P360" si="147">G361+G368+G374+G376+G379+G381</f>
        <v>12983394501.620001</v>
      </c>
      <c r="H360" s="134">
        <f t="shared" si="147"/>
        <v>6138191661.7300005</v>
      </c>
      <c r="I360" s="134">
        <f t="shared" si="147"/>
        <v>11665348256.459999</v>
      </c>
      <c r="J360" s="134">
        <f t="shared" si="147"/>
        <v>9032343514.2399998</v>
      </c>
      <c r="K360" s="134">
        <f t="shared" si="147"/>
        <v>10204705284.099998</v>
      </c>
      <c r="L360" s="134">
        <f t="shared" si="147"/>
        <v>11019983800.43</v>
      </c>
      <c r="M360" s="134">
        <f t="shared" si="147"/>
        <v>10107776182.310001</v>
      </c>
      <c r="N360" s="134">
        <f t="shared" si="147"/>
        <v>10708485205.849998</v>
      </c>
      <c r="O360" s="134">
        <f t="shared" si="147"/>
        <v>15867927128.469999</v>
      </c>
      <c r="P360" s="134">
        <f t="shared" si="147"/>
        <v>16911663521.779999</v>
      </c>
      <c r="Q360" s="134">
        <f t="shared" si="133"/>
        <v>132774901471.76999</v>
      </c>
      <c r="R360" s="140"/>
      <c r="S360" s="197"/>
      <c r="T360" s="140"/>
      <c r="U360" s="140"/>
      <c r="V360" s="141"/>
      <c r="W360" s="141"/>
      <c r="X360" s="141"/>
      <c r="Y360" s="141"/>
      <c r="Z360" s="141"/>
      <c r="AA360" s="141"/>
    </row>
    <row r="361" spans="2:27" s="67" customFormat="1" x14ac:dyDescent="0.25">
      <c r="B361" s="150" t="s">
        <v>640</v>
      </c>
      <c r="C361" s="134">
        <f>SUM(C362:C367)</f>
        <v>66472191181</v>
      </c>
      <c r="D361" s="134">
        <f>SUM(D362:D367)</f>
        <v>67874433653.260002</v>
      </c>
      <c r="E361" s="134">
        <f>SUM(E362:E367)</f>
        <v>4808103124.8999996</v>
      </c>
      <c r="F361" s="134">
        <f>SUM(F362:F367)</f>
        <v>4809920414.3799992</v>
      </c>
      <c r="G361" s="134">
        <f t="shared" ref="G361:P361" si="148">SUM(G362:G367)</f>
        <v>4866525868.9300003</v>
      </c>
      <c r="H361" s="134">
        <f t="shared" si="148"/>
        <v>4963282376.2200003</v>
      </c>
      <c r="I361" s="134">
        <f t="shared" si="148"/>
        <v>5011835685.8999996</v>
      </c>
      <c r="J361" s="134">
        <f t="shared" si="148"/>
        <v>5070577037.3199997</v>
      </c>
      <c r="K361" s="134">
        <f t="shared" si="148"/>
        <v>5078938849.8699999</v>
      </c>
      <c r="L361" s="134">
        <f t="shared" si="148"/>
        <v>5113312332.4200001</v>
      </c>
      <c r="M361" s="134">
        <f t="shared" si="148"/>
        <v>5663918609</v>
      </c>
      <c r="N361" s="134">
        <f t="shared" si="148"/>
        <v>5728587663.75</v>
      </c>
      <c r="O361" s="134">
        <f t="shared" si="148"/>
        <v>7606174457.1599998</v>
      </c>
      <c r="P361" s="134">
        <f t="shared" si="148"/>
        <v>8824002706.9599991</v>
      </c>
      <c r="Q361" s="134">
        <f t="shared" si="133"/>
        <v>67545179126.810005</v>
      </c>
      <c r="R361" s="3"/>
      <c r="S361" s="197"/>
      <c r="T361" s="140"/>
      <c r="U361" s="141"/>
      <c r="V361" s="141"/>
      <c r="W361" s="141"/>
      <c r="X361" s="141"/>
      <c r="Y361" s="141"/>
      <c r="Z361" s="141"/>
      <c r="AA361" s="141"/>
    </row>
    <row r="362" spans="2:27" x14ac:dyDescent="0.25">
      <c r="B362" s="151" t="s">
        <v>641</v>
      </c>
      <c r="C362" s="125">
        <v>36232190904</v>
      </c>
      <c r="D362" s="125">
        <v>38032578868.260002</v>
      </c>
      <c r="E362" s="125">
        <v>2733262562.71</v>
      </c>
      <c r="F362" s="125">
        <v>2743840517.1999998</v>
      </c>
      <c r="G362" s="125">
        <v>2777981479.77</v>
      </c>
      <c r="H362" s="125">
        <v>2876471388.3800001</v>
      </c>
      <c r="I362" s="125">
        <v>2882330711.1799998</v>
      </c>
      <c r="J362" s="125">
        <v>2923381724.3899999</v>
      </c>
      <c r="K362" s="125">
        <v>2925843682.21</v>
      </c>
      <c r="L362" s="125">
        <v>2949626045.5900002</v>
      </c>
      <c r="M362" s="125">
        <v>3010168154.2399998</v>
      </c>
      <c r="N362" s="125">
        <v>3058478502.8000002</v>
      </c>
      <c r="O362" s="125">
        <v>3686578595.3699999</v>
      </c>
      <c r="P362" s="125">
        <v>5388273910.6999998</v>
      </c>
      <c r="Q362" s="125">
        <f t="shared" si="133"/>
        <v>37956237274.539993</v>
      </c>
      <c r="R362" s="3"/>
      <c r="S362" s="197"/>
      <c r="T362" s="3"/>
      <c r="U362" s="118"/>
      <c r="V362" s="118"/>
      <c r="W362" s="118"/>
      <c r="X362" s="118"/>
      <c r="Y362" s="118"/>
      <c r="Z362" s="118"/>
      <c r="AA362" s="118"/>
    </row>
    <row r="363" spans="2:27" x14ac:dyDescent="0.25">
      <c r="B363" s="151" t="s">
        <v>642</v>
      </c>
      <c r="C363" s="125">
        <v>16960356090</v>
      </c>
      <c r="D363" s="125">
        <v>18235356090</v>
      </c>
      <c r="E363" s="125">
        <v>1270988612.53</v>
      </c>
      <c r="F363" s="125">
        <v>1278152181.1600001</v>
      </c>
      <c r="G363" s="125">
        <v>1278571894.0699999</v>
      </c>
      <c r="H363" s="125">
        <v>1277137023.7</v>
      </c>
      <c r="I363" s="125">
        <v>1278072042.55</v>
      </c>
      <c r="J363" s="125">
        <v>1273557289.1500001</v>
      </c>
      <c r="K363" s="125">
        <v>1269605343.5599999</v>
      </c>
      <c r="L363" s="125">
        <v>1268563698.01</v>
      </c>
      <c r="M363" s="125">
        <v>1747134403.3499999</v>
      </c>
      <c r="N363" s="125">
        <v>1731335608.3199999</v>
      </c>
      <c r="O363" s="125">
        <v>2952111467.0999999</v>
      </c>
      <c r="P363" s="125">
        <v>1566630900.9000001</v>
      </c>
      <c r="Q363" s="125">
        <f t="shared" si="133"/>
        <v>18191860464.400002</v>
      </c>
      <c r="R363" s="3"/>
      <c r="S363" s="197"/>
      <c r="T363" s="3"/>
      <c r="U363" s="118"/>
      <c r="V363" s="118"/>
      <c r="W363" s="118"/>
      <c r="X363" s="118"/>
      <c r="Y363" s="118"/>
      <c r="Z363" s="118"/>
      <c r="AA363" s="118"/>
    </row>
    <row r="364" spans="2:27" x14ac:dyDescent="0.25">
      <c r="B364" s="151" t="s">
        <v>643</v>
      </c>
      <c r="C364" s="125">
        <v>5000000</v>
      </c>
      <c r="D364" s="125">
        <v>9000000</v>
      </c>
      <c r="E364" s="125">
        <v>416666.67</v>
      </c>
      <c r="F364" s="125"/>
      <c r="G364" s="125">
        <v>866000</v>
      </c>
      <c r="H364" s="125">
        <v>1561100</v>
      </c>
      <c r="I364" s="125">
        <v>1881100</v>
      </c>
      <c r="J364" s="125">
        <v>275133.33</v>
      </c>
      <c r="K364" s="125"/>
      <c r="L364" s="125"/>
      <c r="M364" s="125"/>
      <c r="N364" s="125">
        <v>3000000</v>
      </c>
      <c r="O364" s="125">
        <v>500000</v>
      </c>
      <c r="P364" s="125">
        <v>500000</v>
      </c>
      <c r="Q364" s="125">
        <f t="shared" si="133"/>
        <v>9000000</v>
      </c>
      <c r="R364" s="197"/>
      <c r="S364" s="197"/>
      <c r="T364" s="3"/>
      <c r="U364" s="118"/>
      <c r="V364" s="118"/>
      <c r="W364" s="118"/>
      <c r="X364" s="118"/>
      <c r="Y364" s="118"/>
      <c r="Z364" s="118"/>
      <c r="AA364" s="118"/>
    </row>
    <row r="365" spans="2:27" x14ac:dyDescent="0.25">
      <c r="B365" s="151" t="s">
        <v>644</v>
      </c>
      <c r="C365" s="125">
        <v>1492038712</v>
      </c>
      <c r="D365" s="125">
        <v>0</v>
      </c>
      <c r="E365" s="125">
        <v>0</v>
      </c>
      <c r="F365" s="125">
        <v>0</v>
      </c>
      <c r="G365" s="125">
        <v>0</v>
      </c>
      <c r="H365" s="125">
        <v>0</v>
      </c>
      <c r="I365" s="125">
        <v>0</v>
      </c>
      <c r="J365" s="125"/>
      <c r="K365" s="125"/>
      <c r="L365" s="125">
        <v>0</v>
      </c>
      <c r="M365" s="125">
        <v>0</v>
      </c>
      <c r="N365" s="125"/>
      <c r="O365" s="125"/>
      <c r="P365" s="125"/>
      <c r="Q365" s="125">
        <f t="shared" si="133"/>
        <v>0</v>
      </c>
      <c r="R365" s="140"/>
      <c r="S365" s="197"/>
      <c r="T365" s="3"/>
      <c r="U365" s="118"/>
      <c r="V365" s="118"/>
      <c r="W365" s="118"/>
      <c r="X365" s="118"/>
      <c r="Y365" s="118"/>
      <c r="Z365" s="118"/>
      <c r="AA365" s="118"/>
    </row>
    <row r="366" spans="2:27" x14ac:dyDescent="0.25">
      <c r="B366" s="151" t="s">
        <v>645</v>
      </c>
      <c r="C366" s="125">
        <v>8233553475</v>
      </c>
      <c r="D366" s="125">
        <v>8978458376</v>
      </c>
      <c r="E366" s="125">
        <v>655097282.99000001</v>
      </c>
      <c r="F366" s="125">
        <v>630685716.01999998</v>
      </c>
      <c r="G366" s="125">
        <v>638232495.09000003</v>
      </c>
      <c r="H366" s="125">
        <v>630548864.13999999</v>
      </c>
      <c r="I366" s="125">
        <v>666599832.16999996</v>
      </c>
      <c r="J366" s="125">
        <v>685838890.45000005</v>
      </c>
      <c r="K366" s="125">
        <v>676981824.10000002</v>
      </c>
      <c r="L366" s="125">
        <v>684966588.82000005</v>
      </c>
      <c r="M366" s="125">
        <v>687718051.40999997</v>
      </c>
      <c r="N366" s="125">
        <v>709795552.63</v>
      </c>
      <c r="O366" s="125">
        <v>735630394.69000006</v>
      </c>
      <c r="P366" s="125">
        <v>1420545895.3599999</v>
      </c>
      <c r="Q366" s="125">
        <f t="shared" si="133"/>
        <v>8822641387.8699989</v>
      </c>
      <c r="R366" s="140"/>
      <c r="S366" s="197"/>
      <c r="T366" s="3"/>
      <c r="U366" s="118"/>
      <c r="V366" s="118"/>
      <c r="W366" s="118"/>
      <c r="X366" s="118"/>
      <c r="Y366" s="118"/>
      <c r="Z366" s="118"/>
      <c r="AA366" s="118"/>
    </row>
    <row r="367" spans="2:27" x14ac:dyDescent="0.25">
      <c r="B367" s="151" t="s">
        <v>646</v>
      </c>
      <c r="C367" s="125">
        <v>3549052000</v>
      </c>
      <c r="D367" s="125">
        <v>2619040319</v>
      </c>
      <c r="E367" s="125">
        <v>148338000</v>
      </c>
      <c r="F367" s="125">
        <v>157242000</v>
      </c>
      <c r="G367" s="125">
        <v>170874000</v>
      </c>
      <c r="H367" s="125">
        <v>177564000</v>
      </c>
      <c r="I367" s="125">
        <v>182952000</v>
      </c>
      <c r="J367" s="125">
        <v>187524000</v>
      </c>
      <c r="K367" s="125">
        <v>206508000</v>
      </c>
      <c r="L367" s="125">
        <v>210156000</v>
      </c>
      <c r="M367" s="125">
        <v>218898000</v>
      </c>
      <c r="N367" s="125">
        <v>225978000</v>
      </c>
      <c r="O367" s="125">
        <v>231354000</v>
      </c>
      <c r="P367" s="125">
        <v>448052000</v>
      </c>
      <c r="Q367" s="125">
        <f t="shared" si="133"/>
        <v>2565440000</v>
      </c>
      <c r="R367" s="3"/>
      <c r="S367" s="197"/>
      <c r="T367" s="3"/>
      <c r="U367" s="118"/>
      <c r="V367" s="118"/>
      <c r="W367" s="118"/>
      <c r="X367" s="118"/>
      <c r="Y367" s="118"/>
      <c r="Z367" s="118"/>
      <c r="AA367" s="118"/>
    </row>
    <row r="368" spans="2:27" s="67" customFormat="1" x14ac:dyDescent="0.25">
      <c r="B368" s="150" t="s">
        <v>647</v>
      </c>
      <c r="C368" s="134">
        <f>SUM(C369:C373)</f>
        <v>51031743410</v>
      </c>
      <c r="D368" s="134">
        <f t="shared" ref="D368:P368" si="149">SUM(D369:D373)</f>
        <v>52722805240.470001</v>
      </c>
      <c r="E368" s="134">
        <f t="shared" si="149"/>
        <v>3770190095.46</v>
      </c>
      <c r="F368" s="134">
        <f t="shared" si="149"/>
        <v>3726489998.6399999</v>
      </c>
      <c r="G368" s="134">
        <f t="shared" si="149"/>
        <v>6975135180.7699995</v>
      </c>
      <c r="H368" s="134">
        <f t="shared" si="149"/>
        <v>487419250.78000003</v>
      </c>
      <c r="I368" s="134">
        <f t="shared" si="149"/>
        <v>5232880178.79</v>
      </c>
      <c r="J368" s="134">
        <f t="shared" si="149"/>
        <v>2900277317.3399997</v>
      </c>
      <c r="K368" s="134">
        <f t="shared" si="149"/>
        <v>4028347343.8200002</v>
      </c>
      <c r="L368" s="134">
        <f t="shared" si="149"/>
        <v>5240378342.71</v>
      </c>
      <c r="M368" s="134">
        <f t="shared" si="149"/>
        <v>3273512794.4099998</v>
      </c>
      <c r="N368" s="134">
        <f t="shared" si="149"/>
        <v>3928068632.1399999</v>
      </c>
      <c r="O368" s="134">
        <f t="shared" si="149"/>
        <v>7128747950.3900003</v>
      </c>
      <c r="P368" s="134">
        <f t="shared" si="149"/>
        <v>5391774811.6999998</v>
      </c>
      <c r="Q368" s="134">
        <f t="shared" si="133"/>
        <v>52083221896.949997</v>
      </c>
      <c r="R368" s="3"/>
      <c r="S368" s="197"/>
      <c r="T368" s="140"/>
      <c r="U368" s="141"/>
      <c r="V368" s="141"/>
      <c r="W368" s="141"/>
      <c r="X368" s="141"/>
      <c r="Y368" s="141"/>
      <c r="Z368" s="141"/>
      <c r="AA368" s="141"/>
    </row>
    <row r="369" spans="2:27" x14ac:dyDescent="0.25">
      <c r="B369" s="151" t="s">
        <v>648</v>
      </c>
      <c r="C369" s="125">
        <v>49821075334</v>
      </c>
      <c r="D369" s="125">
        <v>48111749557.800003</v>
      </c>
      <c r="E369" s="125">
        <v>3707598115.7400002</v>
      </c>
      <c r="F369" s="125">
        <v>3665507742.8899999</v>
      </c>
      <c r="G369" s="125">
        <v>6908529271.8099995</v>
      </c>
      <c r="H369" s="125">
        <v>420991959.98000002</v>
      </c>
      <c r="I369" s="125">
        <v>3668796791.9000001</v>
      </c>
      <c r="J369" s="125">
        <v>2713499030.7199998</v>
      </c>
      <c r="K369" s="125">
        <v>3967156972.8400002</v>
      </c>
      <c r="L369" s="125">
        <v>3809295667.7999997</v>
      </c>
      <c r="M369" s="125">
        <v>3041583899.1700001</v>
      </c>
      <c r="N369" s="125">
        <v>3798898605.3499999</v>
      </c>
      <c r="O369" s="125">
        <v>6710571006.0900002</v>
      </c>
      <c r="P369" s="125">
        <v>5156805923.04</v>
      </c>
      <c r="Q369" s="125">
        <f t="shared" si="133"/>
        <v>47569234987.330002</v>
      </c>
      <c r="R369" s="3"/>
      <c r="S369" s="197"/>
      <c r="T369" s="3"/>
      <c r="U369" s="118"/>
      <c r="V369" s="118"/>
      <c r="W369" s="118"/>
      <c r="X369" s="118"/>
      <c r="Y369" s="118"/>
      <c r="Z369" s="118"/>
      <c r="AA369" s="118"/>
    </row>
    <row r="370" spans="2:27" x14ac:dyDescent="0.25">
      <c r="B370" s="151" t="s">
        <v>649</v>
      </c>
      <c r="C370" s="125">
        <v>884668076</v>
      </c>
      <c r="D370" s="125">
        <v>3774715682.670001</v>
      </c>
      <c r="E370" s="125">
        <v>62591979.719999999</v>
      </c>
      <c r="F370" s="125">
        <v>60982255.75</v>
      </c>
      <c r="G370" s="125">
        <v>66605908.960000001</v>
      </c>
      <c r="H370" s="125">
        <v>66427290.799999997</v>
      </c>
      <c r="I370" s="125">
        <v>1564083386.8900001</v>
      </c>
      <c r="J370" s="125">
        <v>74043286.61999999</v>
      </c>
      <c r="K370" s="125">
        <v>61190370.980000004</v>
      </c>
      <c r="L370" s="125">
        <v>1431082674.9100001</v>
      </c>
      <c r="M370" s="125">
        <v>99548895.239999995</v>
      </c>
      <c r="N370" s="125">
        <v>106505026.79000001</v>
      </c>
      <c r="O370" s="125">
        <v>104666944.3</v>
      </c>
      <c r="P370" s="125">
        <v>18689205.129999999</v>
      </c>
      <c r="Q370" s="125">
        <f t="shared" si="133"/>
        <v>3716417226.0900002</v>
      </c>
      <c r="R370" s="3"/>
      <c r="S370" s="197"/>
      <c r="T370" s="3"/>
      <c r="U370" s="118"/>
      <c r="V370" s="118"/>
      <c r="W370" s="118"/>
      <c r="X370" s="118"/>
      <c r="Y370" s="118"/>
      <c r="Z370" s="118"/>
      <c r="AA370" s="118"/>
    </row>
    <row r="371" spans="2:27" x14ac:dyDescent="0.25">
      <c r="B371" s="151" t="s">
        <v>990</v>
      </c>
      <c r="C371" s="125">
        <v>300000000</v>
      </c>
      <c r="D371" s="125">
        <v>300000000</v>
      </c>
      <c r="E371" s="125">
        <v>0</v>
      </c>
      <c r="F371" s="125"/>
      <c r="G371" s="125"/>
      <c r="H371" s="125"/>
      <c r="I371" s="125"/>
      <c r="J371" s="125"/>
      <c r="K371" s="125"/>
      <c r="L371" s="125"/>
      <c r="M371" s="125"/>
      <c r="N371" s="125"/>
      <c r="O371" s="125">
        <v>300000000</v>
      </c>
      <c r="P371" s="125">
        <v>0</v>
      </c>
      <c r="Q371" s="125">
        <f t="shared" si="133"/>
        <v>300000000</v>
      </c>
      <c r="R371" s="3"/>
      <c r="S371" s="197"/>
      <c r="T371" s="3"/>
      <c r="U371" s="118"/>
      <c r="V371" s="118"/>
      <c r="W371" s="118"/>
      <c r="X371" s="118"/>
      <c r="Y371" s="118"/>
      <c r="Z371" s="118"/>
      <c r="AA371" s="118"/>
    </row>
    <row r="372" spans="2:27" x14ac:dyDescent="0.25">
      <c r="B372" s="151" t="s">
        <v>651</v>
      </c>
      <c r="C372" s="125">
        <v>26000000</v>
      </c>
      <c r="D372" s="125">
        <v>44000000</v>
      </c>
      <c r="E372" s="125">
        <v>0</v>
      </c>
      <c r="F372" s="125"/>
      <c r="G372" s="125"/>
      <c r="H372" s="125"/>
      <c r="I372" s="125"/>
      <c r="J372" s="125"/>
      <c r="K372" s="125"/>
      <c r="L372" s="125">
        <v>0</v>
      </c>
      <c r="M372" s="125">
        <v>40000000</v>
      </c>
      <c r="N372" s="125"/>
      <c r="O372" s="125"/>
      <c r="P372" s="125">
        <v>1161754</v>
      </c>
      <c r="Q372" s="125">
        <f t="shared" si="133"/>
        <v>41161754</v>
      </c>
      <c r="R372" s="3"/>
      <c r="S372" s="197"/>
      <c r="T372" s="3"/>
      <c r="U372" s="118"/>
      <c r="V372" s="118"/>
      <c r="W372" s="118"/>
      <c r="X372" s="118"/>
      <c r="Y372" s="118"/>
      <c r="Z372" s="118"/>
      <c r="AA372" s="118"/>
    </row>
    <row r="373" spans="2:27" x14ac:dyDescent="0.25">
      <c r="B373" s="151" t="s">
        <v>991</v>
      </c>
      <c r="C373" s="125">
        <v>0</v>
      </c>
      <c r="D373" s="125">
        <v>492340000</v>
      </c>
      <c r="E373" s="125"/>
      <c r="F373" s="125"/>
      <c r="G373" s="125"/>
      <c r="H373" s="125"/>
      <c r="I373" s="125">
        <v>0</v>
      </c>
      <c r="J373" s="125">
        <v>112735000</v>
      </c>
      <c r="K373" s="125">
        <v>0</v>
      </c>
      <c r="L373" s="125">
        <v>0</v>
      </c>
      <c r="M373" s="125">
        <v>92380000</v>
      </c>
      <c r="N373" s="125">
        <v>22665000</v>
      </c>
      <c r="O373" s="125">
        <v>13510000</v>
      </c>
      <c r="P373" s="125">
        <v>215117929.53</v>
      </c>
      <c r="Q373" s="125">
        <f t="shared" si="133"/>
        <v>456407929.52999997</v>
      </c>
      <c r="R373" s="140"/>
      <c r="S373" s="197"/>
      <c r="T373" s="3"/>
      <c r="U373" s="118"/>
      <c r="V373" s="118"/>
      <c r="W373" s="118"/>
      <c r="X373" s="118"/>
      <c r="Y373" s="118"/>
      <c r="Z373" s="118"/>
      <c r="AA373" s="118"/>
    </row>
    <row r="374" spans="2:27" s="67" customFormat="1" x14ac:dyDescent="0.25">
      <c r="B374" s="150" t="s">
        <v>652</v>
      </c>
      <c r="C374" s="134">
        <f>SUM(C375)</f>
        <v>52822871</v>
      </c>
      <c r="D374" s="134">
        <f>SUM(D375)</f>
        <v>31613719</v>
      </c>
      <c r="E374" s="134">
        <f>SUM(E375)</f>
        <v>0</v>
      </c>
      <c r="F374" s="134">
        <f>SUM(F375)</f>
        <v>0</v>
      </c>
      <c r="G374" s="134">
        <f t="shared" ref="G374:P374" si="150">SUM(G375)</f>
        <v>5220000</v>
      </c>
      <c r="H374" s="134">
        <f t="shared" si="150"/>
        <v>9860116.6699999999</v>
      </c>
      <c r="I374" s="134">
        <f t="shared" si="150"/>
        <v>1030000</v>
      </c>
      <c r="J374" s="134">
        <f t="shared" si="150"/>
        <v>3425000</v>
      </c>
      <c r="K374" s="134">
        <f t="shared" si="150"/>
        <v>0</v>
      </c>
      <c r="L374" s="134">
        <f t="shared" si="150"/>
        <v>873528</v>
      </c>
      <c r="M374" s="134">
        <f t="shared" si="150"/>
        <v>3270000</v>
      </c>
      <c r="N374" s="134">
        <f t="shared" si="150"/>
        <v>2760000</v>
      </c>
      <c r="O374" s="134">
        <f t="shared" si="150"/>
        <v>175000</v>
      </c>
      <c r="P374" s="134">
        <f t="shared" si="150"/>
        <v>4930000</v>
      </c>
      <c r="Q374" s="134">
        <f t="shared" si="133"/>
        <v>31543644.670000002</v>
      </c>
      <c r="R374" s="3"/>
      <c r="S374" s="197"/>
      <c r="T374" s="140"/>
      <c r="U374" s="141"/>
      <c r="V374" s="141"/>
      <c r="W374" s="141"/>
      <c r="X374" s="141"/>
      <c r="Y374" s="141"/>
      <c r="Z374" s="141"/>
      <c r="AA374" s="141"/>
    </row>
    <row r="375" spans="2:27" x14ac:dyDescent="0.25">
      <c r="B375" s="151" t="s">
        <v>653</v>
      </c>
      <c r="C375" s="125">
        <v>52822871</v>
      </c>
      <c r="D375" s="125">
        <v>31613719</v>
      </c>
      <c r="E375" s="125">
        <v>0</v>
      </c>
      <c r="F375" s="125">
        <v>0</v>
      </c>
      <c r="G375" s="125">
        <v>5220000</v>
      </c>
      <c r="H375" s="125">
        <v>9860116.6699999999</v>
      </c>
      <c r="I375" s="125">
        <v>1030000</v>
      </c>
      <c r="J375" s="125">
        <v>3425000</v>
      </c>
      <c r="K375" s="125">
        <v>0</v>
      </c>
      <c r="L375" s="125">
        <v>873528</v>
      </c>
      <c r="M375" s="125">
        <v>3270000</v>
      </c>
      <c r="N375" s="125">
        <v>2760000</v>
      </c>
      <c r="O375" s="125">
        <v>175000</v>
      </c>
      <c r="P375" s="125">
        <v>4930000</v>
      </c>
      <c r="Q375" s="125">
        <f t="shared" si="133"/>
        <v>31543644.670000002</v>
      </c>
      <c r="R375" s="3"/>
      <c r="S375" s="197"/>
      <c r="T375" s="3"/>
      <c r="U375" s="118"/>
      <c r="V375" s="118"/>
      <c r="W375" s="118"/>
      <c r="X375" s="118"/>
      <c r="Y375" s="118"/>
      <c r="Z375" s="118"/>
      <c r="AA375" s="118"/>
    </row>
    <row r="376" spans="2:27" s="67" customFormat="1" x14ac:dyDescent="0.25">
      <c r="B376" s="150" t="s">
        <v>654</v>
      </c>
      <c r="C376" s="134">
        <f>SUM(C377:C378)</f>
        <v>5160028768</v>
      </c>
      <c r="D376" s="134">
        <f>SUM(D377:D378)</f>
        <v>4712364205.54</v>
      </c>
      <c r="E376" s="134">
        <f>SUM(E377:E378)</f>
        <v>65669071.170000002</v>
      </c>
      <c r="F376" s="134">
        <f>SUM(F377:F378)</f>
        <v>166926023.03</v>
      </c>
      <c r="G376" s="134">
        <f t="shared" ref="G376:P376" si="151">SUM(G377:G378)</f>
        <v>413547974.47000003</v>
      </c>
      <c r="H376" s="134">
        <f t="shared" si="151"/>
        <v>122546251.38000001</v>
      </c>
      <c r="I376" s="134">
        <f t="shared" si="151"/>
        <v>555300682.66999996</v>
      </c>
      <c r="J376" s="134">
        <f t="shared" si="151"/>
        <v>490198078.20999998</v>
      </c>
      <c r="K376" s="134">
        <f t="shared" si="151"/>
        <v>292614344.24000001</v>
      </c>
      <c r="L376" s="134">
        <f t="shared" si="151"/>
        <v>198468785.06</v>
      </c>
      <c r="M376" s="134">
        <f t="shared" si="151"/>
        <v>507843968.94999999</v>
      </c>
      <c r="N376" s="134">
        <f t="shared" si="151"/>
        <v>377459078.18000001</v>
      </c>
      <c r="O376" s="134">
        <f t="shared" si="151"/>
        <v>517188569.47999996</v>
      </c>
      <c r="P376" s="134">
        <f t="shared" si="151"/>
        <v>822810068.49000001</v>
      </c>
      <c r="Q376" s="134">
        <f t="shared" si="133"/>
        <v>4530572895.3299999</v>
      </c>
      <c r="R376" s="3"/>
      <c r="S376" s="197"/>
      <c r="T376" s="140"/>
      <c r="U376" s="141"/>
      <c r="V376" s="141"/>
      <c r="W376" s="141"/>
      <c r="X376" s="141"/>
      <c r="Y376" s="141"/>
      <c r="Z376" s="141"/>
      <c r="AA376" s="141"/>
    </row>
    <row r="377" spans="2:27" x14ac:dyDescent="0.25">
      <c r="B377" s="151" t="s">
        <v>655</v>
      </c>
      <c r="C377" s="125">
        <v>3808572408</v>
      </c>
      <c r="D377" s="125">
        <v>3384736042.3299999</v>
      </c>
      <c r="E377" s="125">
        <v>56469562.020000003</v>
      </c>
      <c r="F377" s="125">
        <v>155339606.68000001</v>
      </c>
      <c r="G377" s="125">
        <v>289438718.03000003</v>
      </c>
      <c r="H377" s="125">
        <v>115144589.51000001</v>
      </c>
      <c r="I377" s="125">
        <v>312524896.66999996</v>
      </c>
      <c r="J377" s="125">
        <v>363286202.69999999</v>
      </c>
      <c r="K377" s="125">
        <v>170577419.09</v>
      </c>
      <c r="L377" s="125">
        <v>189173873.5</v>
      </c>
      <c r="M377" s="125">
        <v>360787222.19</v>
      </c>
      <c r="N377" s="125">
        <v>244874718.63999999</v>
      </c>
      <c r="O377" s="125">
        <v>381622612.96999997</v>
      </c>
      <c r="P377" s="125">
        <v>566529050.60000002</v>
      </c>
      <c r="Q377" s="125">
        <f t="shared" si="133"/>
        <v>3205768472.5999994</v>
      </c>
      <c r="R377" s="3"/>
      <c r="S377" s="197"/>
      <c r="T377" s="3"/>
      <c r="U377" s="118"/>
      <c r="V377" s="118"/>
      <c r="W377" s="118"/>
      <c r="X377" s="118"/>
      <c r="Y377" s="118"/>
      <c r="Z377" s="118"/>
      <c r="AA377" s="118"/>
    </row>
    <row r="378" spans="2:27" x14ac:dyDescent="0.25">
      <c r="B378" s="151" t="s">
        <v>656</v>
      </c>
      <c r="C378" s="125">
        <v>1351456360</v>
      </c>
      <c r="D378" s="125">
        <v>1327628163.21</v>
      </c>
      <c r="E378" s="125">
        <v>9199509.1500000004</v>
      </c>
      <c r="F378" s="125">
        <v>11586416.350000001</v>
      </c>
      <c r="G378" s="125">
        <v>124109256.44</v>
      </c>
      <c r="H378" s="125">
        <v>7401661.8699999992</v>
      </c>
      <c r="I378" s="125">
        <v>242775786</v>
      </c>
      <c r="J378" s="125">
        <v>126911875.51000001</v>
      </c>
      <c r="K378" s="125">
        <v>122036925.15000001</v>
      </c>
      <c r="L378" s="125">
        <v>9294911.5600000005</v>
      </c>
      <c r="M378" s="125">
        <v>147056746.75999999</v>
      </c>
      <c r="N378" s="125">
        <v>132584359.54000001</v>
      </c>
      <c r="O378" s="125">
        <v>135565956.50999999</v>
      </c>
      <c r="P378" s="125">
        <v>256281017.89000002</v>
      </c>
      <c r="Q378" s="125">
        <f t="shared" si="133"/>
        <v>1324804422.73</v>
      </c>
      <c r="R378" s="3"/>
      <c r="S378" s="197"/>
      <c r="T378" s="3"/>
      <c r="U378" s="118"/>
      <c r="V378" s="118"/>
      <c r="W378" s="118"/>
      <c r="X378" s="118"/>
      <c r="Y378" s="118"/>
      <c r="Z378" s="118"/>
      <c r="AA378" s="118"/>
    </row>
    <row r="379" spans="2:27" s="67" customFormat="1" x14ac:dyDescent="0.25">
      <c r="B379" s="150" t="s">
        <v>657</v>
      </c>
      <c r="C379" s="134">
        <f>SUM(C380)</f>
        <v>1090005924</v>
      </c>
      <c r="D379" s="134">
        <f>SUM(D380)</f>
        <v>1089461851.0599999</v>
      </c>
      <c r="E379" s="134">
        <f>SUM(E380)</f>
        <v>75102728.670000002</v>
      </c>
      <c r="F379" s="134">
        <f>SUM(F380)</f>
        <v>75112728.670000002</v>
      </c>
      <c r="G379" s="134">
        <f t="shared" ref="G379:P379" si="152">SUM(G380)</f>
        <v>75202728.670000002</v>
      </c>
      <c r="H379" s="134">
        <f t="shared" si="152"/>
        <v>122964818.33</v>
      </c>
      <c r="I379" s="134">
        <f t="shared" si="152"/>
        <v>75168228.670000002</v>
      </c>
      <c r="J379" s="134">
        <f t="shared" si="152"/>
        <v>75552728.670000002</v>
      </c>
      <c r="K379" s="134">
        <f t="shared" si="152"/>
        <v>96751204.459999993</v>
      </c>
      <c r="L379" s="134">
        <f t="shared" si="152"/>
        <v>75102728.659999996</v>
      </c>
      <c r="M379" s="134">
        <f t="shared" si="152"/>
        <v>75102728.659999996</v>
      </c>
      <c r="N379" s="134">
        <f t="shared" si="152"/>
        <v>80938860.400000006</v>
      </c>
      <c r="O379" s="134">
        <f t="shared" si="152"/>
        <v>83050143.849999994</v>
      </c>
      <c r="P379" s="134">
        <f t="shared" si="152"/>
        <v>129610934.16</v>
      </c>
      <c r="Q379" s="134">
        <f t="shared" si="133"/>
        <v>1039660561.8699999</v>
      </c>
      <c r="R379" s="140"/>
      <c r="S379" s="197"/>
      <c r="T379" s="140"/>
      <c r="U379" s="141"/>
      <c r="V379" s="141"/>
      <c r="W379" s="141"/>
      <c r="X379" s="141"/>
      <c r="Y379" s="141"/>
      <c r="Z379" s="141"/>
      <c r="AA379" s="141"/>
    </row>
    <row r="380" spans="2:27" x14ac:dyDescent="0.25">
      <c r="B380" s="151" t="s">
        <v>658</v>
      </c>
      <c r="C380" s="125">
        <v>1090005924</v>
      </c>
      <c r="D380" s="125">
        <v>1089461851.0599999</v>
      </c>
      <c r="E380" s="125">
        <v>75102728.670000002</v>
      </c>
      <c r="F380" s="125">
        <v>75112728.670000002</v>
      </c>
      <c r="G380" s="125">
        <v>75202728.670000002</v>
      </c>
      <c r="H380" s="125">
        <v>122964818.33</v>
      </c>
      <c r="I380" s="125">
        <v>75168228.670000002</v>
      </c>
      <c r="J380" s="125">
        <v>75552728.670000002</v>
      </c>
      <c r="K380" s="125">
        <v>96751204.459999993</v>
      </c>
      <c r="L380" s="125">
        <v>75102728.659999996</v>
      </c>
      <c r="M380" s="125">
        <v>75102728.659999996</v>
      </c>
      <c r="N380" s="125">
        <v>80938860.400000006</v>
      </c>
      <c r="O380" s="125">
        <v>83050143.849999994</v>
      </c>
      <c r="P380" s="125">
        <v>129610934.16</v>
      </c>
      <c r="Q380" s="125">
        <f t="shared" si="133"/>
        <v>1039660561.8699999</v>
      </c>
      <c r="R380" s="3"/>
      <c r="S380" s="197"/>
      <c r="T380" s="3"/>
      <c r="U380" s="118"/>
      <c r="V380" s="118"/>
      <c r="W380" s="118"/>
      <c r="X380" s="118"/>
      <c r="Y380" s="118"/>
      <c r="Z380" s="118"/>
      <c r="AA380" s="118"/>
    </row>
    <row r="381" spans="2:27" s="67" customFormat="1" x14ac:dyDescent="0.25">
      <c r="B381" s="150" t="s">
        <v>659</v>
      </c>
      <c r="C381" s="134">
        <f>SUM(C382:C386)</f>
        <v>5578474003</v>
      </c>
      <c r="D381" s="134">
        <f>SUM(D382:D386)</f>
        <v>6947214571.7300005</v>
      </c>
      <c r="E381" s="134">
        <f>SUM(E382:E386)</f>
        <v>230866070.58000001</v>
      </c>
      <c r="F381" s="134">
        <f>SUM(F382:F386)</f>
        <v>406702159.28000003</v>
      </c>
      <c r="G381" s="134">
        <f t="shared" ref="G381:P381" si="153">SUM(G382:G386)</f>
        <v>647762748.77999997</v>
      </c>
      <c r="H381" s="134">
        <f t="shared" si="153"/>
        <v>432118848.35000002</v>
      </c>
      <c r="I381" s="134">
        <f t="shared" si="153"/>
        <v>789133480.43000007</v>
      </c>
      <c r="J381" s="134">
        <f t="shared" si="153"/>
        <v>492313352.69999999</v>
      </c>
      <c r="K381" s="134">
        <f t="shared" si="153"/>
        <v>708053541.71000004</v>
      </c>
      <c r="L381" s="134">
        <f t="shared" si="153"/>
        <v>391848083.57999998</v>
      </c>
      <c r="M381" s="134">
        <f t="shared" si="153"/>
        <v>584128081.28999996</v>
      </c>
      <c r="N381" s="134">
        <f t="shared" si="153"/>
        <v>590670971.38</v>
      </c>
      <c r="O381" s="134">
        <f t="shared" si="153"/>
        <v>532591007.59000003</v>
      </c>
      <c r="P381" s="134">
        <f t="shared" si="153"/>
        <v>1738535000.4700003</v>
      </c>
      <c r="Q381" s="134">
        <f t="shared" si="133"/>
        <v>7544723346.1400003</v>
      </c>
      <c r="R381" s="140"/>
      <c r="S381" s="197"/>
      <c r="T381" s="140"/>
      <c r="U381" s="141"/>
      <c r="V381" s="141"/>
      <c r="W381" s="141"/>
      <c r="X381" s="141"/>
      <c r="Y381" s="141"/>
      <c r="Z381" s="141"/>
      <c r="AA381" s="141"/>
    </row>
    <row r="382" spans="2:27" x14ac:dyDescent="0.25">
      <c r="B382" s="151" t="s">
        <v>660</v>
      </c>
      <c r="C382" s="125">
        <v>2005456115</v>
      </c>
      <c r="D382" s="125">
        <v>2035708690.4000001</v>
      </c>
      <c r="E382" s="125">
        <v>85379255.530000001</v>
      </c>
      <c r="F382" s="125">
        <v>141729435.42000002</v>
      </c>
      <c r="G382" s="125">
        <v>214279205.72</v>
      </c>
      <c r="H382" s="125">
        <v>151912294.28</v>
      </c>
      <c r="I382" s="125">
        <v>155254276.09999999</v>
      </c>
      <c r="J382" s="125">
        <v>156082022.25999999</v>
      </c>
      <c r="K382" s="125">
        <v>176118818.12</v>
      </c>
      <c r="L382" s="125">
        <v>133939367.41</v>
      </c>
      <c r="M382" s="125">
        <v>122553433.65000001</v>
      </c>
      <c r="N382" s="125">
        <v>226713442.13999999</v>
      </c>
      <c r="O382" s="125">
        <v>207212776.84999999</v>
      </c>
      <c r="P382" s="125">
        <v>463304467.94999999</v>
      </c>
      <c r="Q382" s="125">
        <f t="shared" si="133"/>
        <v>2234478795.4299998</v>
      </c>
      <c r="R382" s="3"/>
      <c r="S382" s="197"/>
      <c r="T382" s="3"/>
      <c r="U382" s="118"/>
      <c r="V382" s="118"/>
      <c r="W382" s="118"/>
      <c r="X382" s="118"/>
      <c r="Y382" s="118"/>
      <c r="Z382" s="118"/>
      <c r="AA382" s="118"/>
    </row>
    <row r="383" spans="2:27" x14ac:dyDescent="0.25">
      <c r="B383" s="151" t="s">
        <v>662</v>
      </c>
      <c r="C383" s="125">
        <v>1260400000</v>
      </c>
      <c r="D383" s="125">
        <v>1260400000</v>
      </c>
      <c r="E383" s="125">
        <v>105033335</v>
      </c>
      <c r="F383" s="125">
        <v>105033335</v>
      </c>
      <c r="G383" s="125">
        <v>105033335</v>
      </c>
      <c r="H383" s="125">
        <v>105033335</v>
      </c>
      <c r="I383" s="125">
        <v>105033335</v>
      </c>
      <c r="J383" s="125">
        <v>105033335</v>
      </c>
      <c r="K383" s="125">
        <v>105033335</v>
      </c>
      <c r="L383" s="125">
        <v>105033335</v>
      </c>
      <c r="M383" s="125">
        <v>105033335</v>
      </c>
      <c r="N383" s="125">
        <v>105033335</v>
      </c>
      <c r="O383" s="125">
        <v>105033335</v>
      </c>
      <c r="P383" s="125">
        <v>105033315</v>
      </c>
      <c r="Q383" s="125">
        <f t="shared" si="133"/>
        <v>1260400000</v>
      </c>
      <c r="R383" s="3"/>
      <c r="S383" s="197"/>
      <c r="T383" s="3"/>
      <c r="U383" s="118"/>
      <c r="V383" s="118"/>
      <c r="W383" s="118"/>
      <c r="X383" s="118"/>
      <c r="Y383" s="118"/>
      <c r="Z383" s="118"/>
      <c r="AA383" s="118"/>
    </row>
    <row r="384" spans="2:27" x14ac:dyDescent="0.25">
      <c r="B384" s="151" t="s">
        <v>663</v>
      </c>
      <c r="C384" s="125">
        <v>338407795</v>
      </c>
      <c r="D384" s="125">
        <v>348407795</v>
      </c>
      <c r="E384" s="125">
        <v>0</v>
      </c>
      <c r="F384" s="125"/>
      <c r="G384" s="125"/>
      <c r="H384" s="125">
        <v>477036</v>
      </c>
      <c r="I384" s="125">
        <v>86635103.359999999</v>
      </c>
      <c r="J384" s="125">
        <v>33666075.43</v>
      </c>
      <c r="K384" s="125">
        <v>41493725.049999997</v>
      </c>
      <c r="L384" s="125"/>
      <c r="M384" s="125">
        <v>33123123.190000001</v>
      </c>
      <c r="N384" s="125">
        <v>33274777.469999999</v>
      </c>
      <c r="O384" s="125">
        <v>33824843.18</v>
      </c>
      <c r="P384" s="125">
        <v>67651561.459999993</v>
      </c>
      <c r="Q384" s="125">
        <f t="shared" si="133"/>
        <v>330146245.13999999</v>
      </c>
      <c r="R384" s="140"/>
      <c r="S384" s="197"/>
      <c r="T384" s="3"/>
      <c r="U384" s="118"/>
      <c r="V384" s="118"/>
      <c r="W384" s="118"/>
      <c r="X384" s="118"/>
      <c r="Y384" s="118"/>
      <c r="Z384" s="118"/>
      <c r="AA384" s="118"/>
    </row>
    <row r="385" spans="2:27" x14ac:dyDescent="0.25">
      <c r="B385" s="151" t="s">
        <v>664</v>
      </c>
      <c r="C385" s="125">
        <v>1200210093</v>
      </c>
      <c r="D385" s="125">
        <v>2352717417.96</v>
      </c>
      <c r="E385" s="125">
        <v>10403480.049999999</v>
      </c>
      <c r="F385" s="125">
        <v>111609388.86</v>
      </c>
      <c r="G385" s="125">
        <v>249263864.06</v>
      </c>
      <c r="H385" s="125">
        <v>116342635.81</v>
      </c>
      <c r="I385" s="125">
        <v>284678604.92000002</v>
      </c>
      <c r="J385" s="125">
        <v>161359030.00999999</v>
      </c>
      <c r="K385" s="125">
        <v>311950305.93000001</v>
      </c>
      <c r="L385" s="125">
        <v>121650381.17</v>
      </c>
      <c r="M385" s="125">
        <v>220743338.44999999</v>
      </c>
      <c r="N385" s="125">
        <v>165144884.5</v>
      </c>
      <c r="O385" s="125">
        <v>135340052.56</v>
      </c>
      <c r="P385" s="125">
        <v>1016014683.37</v>
      </c>
      <c r="Q385" s="125">
        <f t="shared" si="133"/>
        <v>2904500649.6900001</v>
      </c>
      <c r="R385" s="3"/>
      <c r="S385" s="197"/>
      <c r="T385" s="3"/>
      <c r="U385" s="118"/>
      <c r="V385" s="118"/>
      <c r="W385" s="118"/>
      <c r="X385" s="118"/>
      <c r="Y385" s="118"/>
      <c r="Z385" s="118"/>
      <c r="AA385" s="118"/>
    </row>
    <row r="386" spans="2:27" x14ac:dyDescent="0.25">
      <c r="B386" s="151" t="s">
        <v>665</v>
      </c>
      <c r="C386" s="143">
        <v>774000000</v>
      </c>
      <c r="D386" s="143">
        <v>949980668.37</v>
      </c>
      <c r="E386" s="143">
        <v>30050000</v>
      </c>
      <c r="F386" s="143">
        <v>48330000</v>
      </c>
      <c r="G386" s="143">
        <v>79186344</v>
      </c>
      <c r="H386" s="143">
        <v>58353547.259999998</v>
      </c>
      <c r="I386" s="143">
        <v>157532161.05000001</v>
      </c>
      <c r="J386" s="143">
        <v>36172890</v>
      </c>
      <c r="K386" s="143">
        <v>73457357.609999999</v>
      </c>
      <c r="L386" s="143">
        <v>31225000</v>
      </c>
      <c r="M386" s="125">
        <v>102674851</v>
      </c>
      <c r="N386" s="125">
        <v>60504532.270000003</v>
      </c>
      <c r="O386" s="125">
        <v>51180000</v>
      </c>
      <c r="P386" s="125">
        <v>86530972.689999998</v>
      </c>
      <c r="Q386" s="134">
        <f t="shared" si="133"/>
        <v>815197655.88000011</v>
      </c>
      <c r="R386" s="140"/>
      <c r="S386" s="197"/>
      <c r="T386" s="3"/>
      <c r="U386" s="118"/>
      <c r="V386" s="118"/>
      <c r="W386" s="118"/>
      <c r="X386" s="118"/>
      <c r="Y386" s="118"/>
      <c r="Z386" s="118"/>
      <c r="AA386" s="118"/>
    </row>
    <row r="387" spans="2:27" s="67" customFormat="1" x14ac:dyDescent="0.25">
      <c r="B387" s="149" t="s">
        <v>166</v>
      </c>
      <c r="C387" s="134">
        <f>C388+C390+C396</f>
        <v>134410632184</v>
      </c>
      <c r="D387" s="134">
        <f>D388+D390+D396</f>
        <v>136463180223.25</v>
      </c>
      <c r="E387" s="134">
        <f>E388+E390+E396</f>
        <v>10924927636.49</v>
      </c>
      <c r="F387" s="134">
        <f>F388+F390+F396</f>
        <v>10443320589.32</v>
      </c>
      <c r="G387" s="134">
        <f t="shared" ref="G387:P387" si="154">G388+G390+G396</f>
        <v>11049189477.549999</v>
      </c>
      <c r="H387" s="134">
        <f t="shared" si="154"/>
        <v>10436639305.190001</v>
      </c>
      <c r="I387" s="134">
        <f t="shared" si="154"/>
        <v>10755135791.58</v>
      </c>
      <c r="J387" s="134">
        <f t="shared" si="154"/>
        <v>10166917190.959999</v>
      </c>
      <c r="K387" s="134">
        <f t="shared" si="154"/>
        <v>10910948617.679998</v>
      </c>
      <c r="L387" s="134">
        <f t="shared" si="154"/>
        <v>11280715922.35</v>
      </c>
      <c r="M387" s="134">
        <f t="shared" si="154"/>
        <v>10113522435.049999</v>
      </c>
      <c r="N387" s="134">
        <f t="shared" si="154"/>
        <v>11162304497.710001</v>
      </c>
      <c r="O387" s="134">
        <f t="shared" si="154"/>
        <v>19762490845.579998</v>
      </c>
      <c r="P387" s="134">
        <f t="shared" si="154"/>
        <v>14764108392.09</v>
      </c>
      <c r="Q387" s="134">
        <f t="shared" si="133"/>
        <v>141770220701.55002</v>
      </c>
      <c r="R387" s="3"/>
      <c r="S387" s="197"/>
      <c r="T387" s="140"/>
      <c r="U387" s="141"/>
      <c r="V387" s="141"/>
      <c r="W387" s="141"/>
      <c r="X387" s="141"/>
      <c r="Y387" s="141"/>
      <c r="Z387" s="141"/>
      <c r="AA387" s="141"/>
    </row>
    <row r="388" spans="2:27" s="67" customFormat="1" x14ac:dyDescent="0.25">
      <c r="B388" s="150" t="s">
        <v>928</v>
      </c>
      <c r="C388" s="134">
        <f>SUM(C389)</f>
        <v>0</v>
      </c>
      <c r="D388" s="134">
        <f>SUM(D389)</f>
        <v>15030000</v>
      </c>
      <c r="E388" s="134">
        <f>SUM(E389)</f>
        <v>0</v>
      </c>
      <c r="F388" s="134">
        <f>SUM(F389)</f>
        <v>0</v>
      </c>
      <c r="G388" s="134">
        <f t="shared" ref="G388:L388" si="155">SUM(G389)</f>
        <v>0</v>
      </c>
      <c r="H388" s="134">
        <f t="shared" si="155"/>
        <v>0</v>
      </c>
      <c r="I388" s="134">
        <f t="shared" si="155"/>
        <v>0</v>
      </c>
      <c r="J388" s="134">
        <f t="shared" si="155"/>
        <v>0</v>
      </c>
      <c r="K388" s="134">
        <f t="shared" si="155"/>
        <v>0</v>
      </c>
      <c r="L388" s="134">
        <f t="shared" si="155"/>
        <v>0</v>
      </c>
      <c r="M388" s="134">
        <v>0</v>
      </c>
      <c r="N388" s="134">
        <v>0</v>
      </c>
      <c r="O388" s="134">
        <v>0</v>
      </c>
      <c r="P388" s="134">
        <v>0</v>
      </c>
      <c r="Q388" s="134">
        <f t="shared" si="133"/>
        <v>0</v>
      </c>
      <c r="R388" s="3"/>
      <c r="S388" s="197"/>
      <c r="T388" s="140"/>
      <c r="U388" s="141"/>
      <c r="V388" s="141"/>
      <c r="W388" s="141"/>
      <c r="X388" s="141"/>
      <c r="Y388" s="141"/>
      <c r="Z388" s="141"/>
      <c r="AA388" s="141"/>
    </row>
    <row r="389" spans="2:27" x14ac:dyDescent="0.25">
      <c r="B389" s="151" t="s">
        <v>929</v>
      </c>
      <c r="C389" s="192">
        <v>0</v>
      </c>
      <c r="D389" s="192">
        <v>15030000</v>
      </c>
      <c r="E389" s="192">
        <v>0</v>
      </c>
      <c r="F389" s="192">
        <v>0</v>
      </c>
      <c r="G389" s="192">
        <v>0</v>
      </c>
      <c r="H389" s="192">
        <v>0</v>
      </c>
      <c r="I389" s="192">
        <v>0</v>
      </c>
      <c r="J389" s="192">
        <v>0</v>
      </c>
      <c r="K389" s="192">
        <v>0</v>
      </c>
      <c r="L389" s="192">
        <v>0</v>
      </c>
      <c r="M389" s="191">
        <v>0</v>
      </c>
      <c r="N389" s="191">
        <v>0</v>
      </c>
      <c r="O389" s="191">
        <v>0</v>
      </c>
      <c r="P389" s="191">
        <v>0</v>
      </c>
      <c r="Q389" s="191">
        <f t="shared" si="133"/>
        <v>0</v>
      </c>
      <c r="R389" s="3"/>
      <c r="S389" s="197"/>
    </row>
    <row r="390" spans="2:27" s="67" customFormat="1" x14ac:dyDescent="0.25">
      <c r="B390" s="150" t="s">
        <v>666</v>
      </c>
      <c r="C390" s="134">
        <f>SUM(C391:C395)</f>
        <v>115015015105</v>
      </c>
      <c r="D390" s="134">
        <f>SUM(D391:D395)</f>
        <v>116345633144.25</v>
      </c>
      <c r="E390" s="134">
        <f>SUM(E391:E395)</f>
        <v>9317197828.7700005</v>
      </c>
      <c r="F390" s="134">
        <f t="shared" ref="F390:P390" si="156">SUM(F391:F395)</f>
        <v>8810521518.9300003</v>
      </c>
      <c r="G390" s="134">
        <f t="shared" si="156"/>
        <v>9466528932.5</v>
      </c>
      <c r="H390" s="134">
        <f t="shared" si="156"/>
        <v>8498909497.4700003</v>
      </c>
      <c r="I390" s="134">
        <f t="shared" si="156"/>
        <v>9147405983.8600006</v>
      </c>
      <c r="J390" s="134">
        <f t="shared" si="156"/>
        <v>8559187383.2399998</v>
      </c>
      <c r="K390" s="134">
        <f t="shared" si="156"/>
        <v>9138218809.9599991</v>
      </c>
      <c r="L390" s="134">
        <f t="shared" si="156"/>
        <v>9619507889.9899998</v>
      </c>
      <c r="M390" s="134">
        <f t="shared" si="156"/>
        <v>8478709294.3299999</v>
      </c>
      <c r="N390" s="134">
        <f t="shared" si="156"/>
        <v>9350388460.6300011</v>
      </c>
      <c r="O390" s="134">
        <f t="shared" si="156"/>
        <v>18135118999.239998</v>
      </c>
      <c r="P390" s="134">
        <f t="shared" si="156"/>
        <v>11106009024.25</v>
      </c>
      <c r="Q390" s="134">
        <f t="shared" si="133"/>
        <v>119627703623.17001</v>
      </c>
      <c r="R390" s="3"/>
      <c r="S390" s="197"/>
      <c r="T390" s="140"/>
      <c r="U390" s="141"/>
      <c r="V390" s="141"/>
      <c r="W390" s="141"/>
      <c r="X390" s="141"/>
      <c r="Y390" s="141"/>
      <c r="Z390" s="141"/>
      <c r="AA390" s="141"/>
    </row>
    <row r="391" spans="2:27" x14ac:dyDescent="0.25">
      <c r="B391" s="151" t="s">
        <v>667</v>
      </c>
      <c r="C391" s="125">
        <v>89539999478</v>
      </c>
      <c r="D391" s="125">
        <v>91817223625.740005</v>
      </c>
      <c r="E391" s="125">
        <v>8119753196.4899998</v>
      </c>
      <c r="F391" s="125">
        <v>6735120623.21</v>
      </c>
      <c r="G391" s="125">
        <v>7324202261.8400002</v>
      </c>
      <c r="H391" s="125">
        <v>6860855770.5</v>
      </c>
      <c r="I391" s="125">
        <v>6999594393.8500004</v>
      </c>
      <c r="J391" s="125">
        <v>6982760674.6999998</v>
      </c>
      <c r="K391" s="125">
        <v>7275454240.6099997</v>
      </c>
      <c r="L391" s="125">
        <v>7952647886.8400002</v>
      </c>
      <c r="M391" s="125">
        <v>6119255532.8199997</v>
      </c>
      <c r="N391" s="125">
        <v>7459439132.0600004</v>
      </c>
      <c r="O391" s="125">
        <v>16274173738.51</v>
      </c>
      <c r="P391" s="125">
        <v>5799505259.3299999</v>
      </c>
      <c r="Q391" s="125">
        <f t="shared" si="133"/>
        <v>93902762710.759995</v>
      </c>
      <c r="R391" s="3"/>
      <c r="S391" s="197"/>
      <c r="T391" s="3"/>
      <c r="U391" s="118"/>
      <c r="V391" s="118"/>
      <c r="W391" s="118"/>
      <c r="X391" s="118"/>
      <c r="Y391" s="118"/>
      <c r="Z391" s="118"/>
      <c r="AA391" s="118"/>
    </row>
    <row r="392" spans="2:27" x14ac:dyDescent="0.25">
      <c r="B392" s="151" t="s">
        <v>668</v>
      </c>
      <c r="C392" s="125">
        <v>23277653622</v>
      </c>
      <c r="D392" s="125">
        <v>22331047513.510002</v>
      </c>
      <c r="E392" s="125">
        <v>1197444632.28</v>
      </c>
      <c r="F392" s="125">
        <v>1758027352.3800001</v>
      </c>
      <c r="G392" s="125">
        <v>1983639898.99</v>
      </c>
      <c r="H392" s="125">
        <v>1479366955.3</v>
      </c>
      <c r="I392" s="125">
        <v>1989124818.3399999</v>
      </c>
      <c r="J392" s="125">
        <v>1576426708.54</v>
      </c>
      <c r="K392" s="125">
        <v>1704077797.6800001</v>
      </c>
      <c r="L392" s="125">
        <v>1508173231.48</v>
      </c>
      <c r="M392" s="125">
        <v>2200766989.8400002</v>
      </c>
      <c r="N392" s="125">
        <v>1732262556.8999999</v>
      </c>
      <c r="O392" s="125">
        <v>1702258489.0599999</v>
      </c>
      <c r="P392" s="125">
        <v>4988874278.6199999</v>
      </c>
      <c r="Q392" s="125">
        <f t="shared" si="133"/>
        <v>23820443709.41</v>
      </c>
      <c r="R392" s="140"/>
      <c r="S392" s="197"/>
      <c r="T392" s="3"/>
      <c r="U392" s="118"/>
      <c r="V392" s="118"/>
      <c r="W392" s="118"/>
      <c r="X392" s="118"/>
      <c r="Y392" s="118"/>
      <c r="Z392" s="118"/>
      <c r="AA392" s="118"/>
    </row>
    <row r="393" spans="2:27" x14ac:dyDescent="0.25">
      <c r="B393" s="151" t="s">
        <v>669</v>
      </c>
      <c r="C393" s="125">
        <v>1904241260</v>
      </c>
      <c r="D393" s="125">
        <v>1904241260</v>
      </c>
      <c r="E393" s="125">
        <v>0</v>
      </c>
      <c r="F393" s="125">
        <v>317373543.33999997</v>
      </c>
      <c r="G393" s="125">
        <v>158686771.66999999</v>
      </c>
      <c r="H393" s="125">
        <v>158686771.66999999</v>
      </c>
      <c r="I393" s="125">
        <v>158686771.66999999</v>
      </c>
      <c r="J393" s="125"/>
      <c r="K393" s="125">
        <v>158686771.66999999</v>
      </c>
      <c r="L393" s="125">
        <v>158686771.66999999</v>
      </c>
      <c r="M393" s="125">
        <v>158686771.66999999</v>
      </c>
      <c r="N393" s="125">
        <v>158686771.66999999</v>
      </c>
      <c r="O393" s="125">
        <v>158686771.66999999</v>
      </c>
      <c r="P393" s="125">
        <v>317373543.30000001</v>
      </c>
      <c r="Q393" s="125">
        <f t="shared" si="133"/>
        <v>1904241260</v>
      </c>
      <c r="R393" s="140"/>
      <c r="S393" s="197"/>
      <c r="T393" s="3"/>
      <c r="U393" s="118"/>
      <c r="V393" s="118"/>
      <c r="W393" s="118"/>
      <c r="X393" s="118"/>
      <c r="Y393" s="118"/>
      <c r="Z393" s="118"/>
      <c r="AA393" s="118"/>
    </row>
    <row r="394" spans="2:27" x14ac:dyDescent="0.25">
      <c r="B394" s="151" t="s">
        <v>930</v>
      </c>
      <c r="C394" s="125">
        <v>255945</v>
      </c>
      <c r="D394" s="125">
        <v>255945</v>
      </c>
      <c r="E394" s="125">
        <v>0</v>
      </c>
      <c r="F394" s="125"/>
      <c r="G394" s="125"/>
      <c r="H394" s="125"/>
      <c r="I394" s="125"/>
      <c r="J394" s="125"/>
      <c r="K394" s="125"/>
      <c r="L394" s="125"/>
      <c r="M394" s="125"/>
      <c r="N394" s="125"/>
      <c r="O394" s="125"/>
      <c r="P394" s="125">
        <v>255943</v>
      </c>
      <c r="Q394" s="125">
        <f t="shared" si="133"/>
        <v>255943</v>
      </c>
      <c r="S394" s="197"/>
      <c r="T394" s="3"/>
      <c r="U394" s="118"/>
      <c r="V394" s="118"/>
      <c r="W394" s="118"/>
      <c r="X394" s="118"/>
      <c r="Y394" s="118"/>
      <c r="Z394" s="118"/>
      <c r="AA394" s="118"/>
    </row>
    <row r="395" spans="2:27" x14ac:dyDescent="0.25">
      <c r="B395" s="151" t="s">
        <v>992</v>
      </c>
      <c r="C395" s="125">
        <v>292864800</v>
      </c>
      <c r="D395" s="125">
        <v>292864800</v>
      </c>
      <c r="E395" s="125">
        <v>0</v>
      </c>
      <c r="F395" s="125"/>
      <c r="G395" s="125"/>
      <c r="H395" s="125"/>
      <c r="I395" s="125"/>
      <c r="J395" s="125"/>
      <c r="K395" s="125"/>
      <c r="L395" s="125"/>
      <c r="M395" s="125"/>
      <c r="N395" s="125"/>
      <c r="O395" s="125"/>
      <c r="P395" s="125">
        <v>0</v>
      </c>
      <c r="Q395" s="125">
        <f t="shared" si="133"/>
        <v>0</v>
      </c>
      <c r="R395" s="140"/>
      <c r="S395" s="197"/>
      <c r="T395" s="3"/>
      <c r="U395" s="118"/>
      <c r="V395" s="118"/>
      <c r="W395" s="118"/>
      <c r="X395" s="118"/>
      <c r="Y395" s="118"/>
      <c r="Z395" s="118"/>
      <c r="AA395" s="118"/>
    </row>
    <row r="396" spans="2:27" s="67" customFormat="1" x14ac:dyDescent="0.25">
      <c r="B396" s="150" t="s">
        <v>670</v>
      </c>
      <c r="C396" s="134">
        <f>SUM(C397:C399)</f>
        <v>19395617079</v>
      </c>
      <c r="D396" s="134">
        <f>SUM(D397:D399)</f>
        <v>20102517079</v>
      </c>
      <c r="E396" s="134">
        <f>SUM(E397:E399)</f>
        <v>1607729807.72</v>
      </c>
      <c r="F396" s="134">
        <f>SUM(F397:F399)</f>
        <v>1632799070.3900001</v>
      </c>
      <c r="G396" s="134">
        <f t="shared" ref="G396:P396" si="157">SUM(G397:G399)</f>
        <v>1582660545.0500002</v>
      </c>
      <c r="H396" s="134">
        <f t="shared" si="157"/>
        <v>1937729807.72</v>
      </c>
      <c r="I396" s="134">
        <f t="shared" si="157"/>
        <v>1607729807.72</v>
      </c>
      <c r="J396" s="134">
        <f t="shared" si="157"/>
        <v>1607729807.72</v>
      </c>
      <c r="K396" s="134">
        <f t="shared" si="157"/>
        <v>1772729807.72</v>
      </c>
      <c r="L396" s="134">
        <f t="shared" si="157"/>
        <v>1661208032.3600001</v>
      </c>
      <c r="M396" s="134">
        <f t="shared" si="157"/>
        <v>1634813140.72</v>
      </c>
      <c r="N396" s="134">
        <f t="shared" si="157"/>
        <v>1811916037.0800002</v>
      </c>
      <c r="O396" s="134">
        <f t="shared" si="157"/>
        <v>1627371846.3400002</v>
      </c>
      <c r="P396" s="134">
        <f t="shared" si="157"/>
        <v>3658099367.8400002</v>
      </c>
      <c r="Q396" s="134">
        <f t="shared" si="133"/>
        <v>22142517078.380001</v>
      </c>
      <c r="R396" s="3"/>
      <c r="S396" s="197"/>
      <c r="T396" s="140"/>
      <c r="U396" s="141"/>
      <c r="V396" s="141"/>
      <c r="W396" s="141"/>
      <c r="X396" s="141"/>
      <c r="Y396" s="141"/>
      <c r="Z396" s="141"/>
      <c r="AA396" s="141"/>
    </row>
    <row r="397" spans="2:27" x14ac:dyDescent="0.25">
      <c r="B397" s="151" t="s">
        <v>671</v>
      </c>
      <c r="C397" s="125">
        <v>234346590</v>
      </c>
      <c r="D397" s="125">
        <v>234346590</v>
      </c>
      <c r="E397" s="125">
        <v>17730554.75</v>
      </c>
      <c r="F397" s="125">
        <v>17730554.75</v>
      </c>
      <c r="G397" s="125">
        <v>16488201.369999999</v>
      </c>
      <c r="H397" s="125">
        <v>17730554.75</v>
      </c>
      <c r="I397" s="125">
        <v>17730554.75</v>
      </c>
      <c r="J397" s="125">
        <v>16293540.310000001</v>
      </c>
      <c r="K397" s="125">
        <v>16023933.050000001</v>
      </c>
      <c r="L397" s="125">
        <v>16106818.73</v>
      </c>
      <c r="M397" s="125">
        <v>16073547.02</v>
      </c>
      <c r="N397" s="125">
        <v>15878754.07</v>
      </c>
      <c r="O397" s="125">
        <v>30104125.010000002</v>
      </c>
      <c r="P397" s="125">
        <v>15657281.09</v>
      </c>
      <c r="Q397" s="125">
        <f t="shared" si="133"/>
        <v>213548419.65000001</v>
      </c>
      <c r="R397" s="3"/>
      <c r="S397" s="197"/>
      <c r="T397" s="3"/>
      <c r="U397" s="118"/>
      <c r="V397" s="118"/>
      <c r="W397" s="118"/>
      <c r="X397" s="118"/>
      <c r="Y397" s="118"/>
      <c r="Z397" s="118"/>
      <c r="AA397" s="118"/>
    </row>
    <row r="398" spans="2:27" x14ac:dyDescent="0.25">
      <c r="B398" s="151" t="s">
        <v>672</v>
      </c>
      <c r="C398" s="125">
        <v>766048489</v>
      </c>
      <c r="D398" s="125">
        <v>1472948489</v>
      </c>
      <c r="E398" s="125">
        <v>57064086.299999997</v>
      </c>
      <c r="F398" s="125">
        <v>82133348.969999999</v>
      </c>
      <c r="G398" s="125">
        <v>33237177.010000002</v>
      </c>
      <c r="H398" s="125">
        <v>387064086.30000001</v>
      </c>
      <c r="I398" s="125">
        <v>57064086.299999997</v>
      </c>
      <c r="J398" s="125">
        <v>58501100.740000002</v>
      </c>
      <c r="K398" s="125">
        <v>223770708</v>
      </c>
      <c r="L398" s="125">
        <v>112166046.95999999</v>
      </c>
      <c r="M398" s="125">
        <v>85804427.030000001</v>
      </c>
      <c r="N398" s="125">
        <v>263102116.34</v>
      </c>
      <c r="O398" s="125">
        <v>64332554.659999996</v>
      </c>
      <c r="P398" s="125">
        <v>2109506920.1199999</v>
      </c>
      <c r="Q398" s="125">
        <f t="shared" si="133"/>
        <v>3533746658.7299995</v>
      </c>
      <c r="R398" s="3"/>
      <c r="S398" s="197"/>
      <c r="T398" s="3"/>
      <c r="U398" s="118"/>
      <c r="V398" s="118"/>
      <c r="W398" s="118"/>
      <c r="X398" s="118"/>
      <c r="Y398" s="118"/>
      <c r="Z398" s="118"/>
      <c r="AA398" s="118"/>
    </row>
    <row r="399" spans="2:27" x14ac:dyDescent="0.25">
      <c r="B399" s="151" t="s">
        <v>993</v>
      </c>
      <c r="C399" s="125">
        <v>18395222000</v>
      </c>
      <c r="D399" s="125">
        <v>18395222000</v>
      </c>
      <c r="E399" s="125">
        <v>1532935166.6700001</v>
      </c>
      <c r="F399" s="125">
        <v>1532935166.6700001</v>
      </c>
      <c r="G399" s="125">
        <v>1532935166.6700001</v>
      </c>
      <c r="H399" s="125">
        <v>1532935166.6700001</v>
      </c>
      <c r="I399" s="125">
        <v>1532935166.6700001</v>
      </c>
      <c r="J399" s="125">
        <v>1532935166.6700001</v>
      </c>
      <c r="K399" s="125">
        <v>1532935166.6700001</v>
      </c>
      <c r="L399" s="125">
        <v>1532935166.6700001</v>
      </c>
      <c r="M399" s="125">
        <v>1532935166.6700001</v>
      </c>
      <c r="N399" s="125">
        <v>1532935166.6700001</v>
      </c>
      <c r="O399" s="125">
        <v>1532935166.6700001</v>
      </c>
      <c r="P399" s="125">
        <v>1532935166.6300001</v>
      </c>
      <c r="Q399" s="125">
        <f t="shared" ref="Q399:Q465" si="158">E399+F399+G399+H399+I399+J399+K399+L399+M399+O399+N399+P399</f>
        <v>18395222000</v>
      </c>
      <c r="R399" s="3"/>
      <c r="S399" s="197"/>
      <c r="T399" s="3"/>
      <c r="U399" s="118"/>
      <c r="V399" s="118"/>
      <c r="W399" s="118"/>
      <c r="X399" s="118"/>
      <c r="Y399" s="118"/>
      <c r="Z399" s="118"/>
      <c r="AA399" s="118"/>
    </row>
    <row r="400" spans="2:27" s="67" customFormat="1" x14ac:dyDescent="0.25">
      <c r="B400" s="149" t="s">
        <v>994</v>
      </c>
      <c r="C400" s="134">
        <f>C401</f>
        <v>13214850527</v>
      </c>
      <c r="D400" s="134">
        <f>D401</f>
        <v>15134236005.820002</v>
      </c>
      <c r="E400" s="134">
        <f>E401</f>
        <v>1100102913</v>
      </c>
      <c r="F400" s="134">
        <f>F401</f>
        <v>1156129508.1900001</v>
      </c>
      <c r="G400" s="134">
        <f t="shared" ref="G400:P400" si="159">G401</f>
        <v>1229064767.97</v>
      </c>
      <c r="H400" s="134">
        <f t="shared" si="159"/>
        <v>1140777893</v>
      </c>
      <c r="I400" s="134">
        <f t="shared" si="159"/>
        <v>1201207479.9400001</v>
      </c>
      <c r="J400" s="134">
        <f t="shared" si="159"/>
        <v>1171732161.47</v>
      </c>
      <c r="K400" s="134">
        <f t="shared" si="159"/>
        <v>1142481773</v>
      </c>
      <c r="L400" s="134">
        <f t="shared" si="159"/>
        <v>1198836290.4400001</v>
      </c>
      <c r="M400" s="134">
        <f t="shared" si="159"/>
        <v>1361325676.9400001</v>
      </c>
      <c r="N400" s="134">
        <f t="shared" si="159"/>
        <v>1223009383.05</v>
      </c>
      <c r="O400" s="134">
        <f t="shared" si="159"/>
        <v>1877913425.8399999</v>
      </c>
      <c r="P400" s="134">
        <f t="shared" si="159"/>
        <v>1411160091.0999999</v>
      </c>
      <c r="Q400" s="134">
        <f t="shared" si="158"/>
        <v>15213741363.940001</v>
      </c>
      <c r="R400" s="3"/>
      <c r="S400" s="197"/>
      <c r="T400" s="140"/>
      <c r="U400" s="141"/>
      <c r="V400" s="141"/>
      <c r="W400" s="141"/>
      <c r="X400" s="141"/>
      <c r="Y400" s="141"/>
      <c r="Z400" s="141"/>
      <c r="AA400" s="141"/>
    </row>
    <row r="401" spans="2:27" s="67" customFormat="1" x14ac:dyDescent="0.25">
      <c r="B401" s="150" t="s">
        <v>673</v>
      </c>
      <c r="C401" s="134">
        <f>SUM(C402:C403)</f>
        <v>13214850527</v>
      </c>
      <c r="D401" s="134">
        <f>SUM(D402:D403)</f>
        <v>15134236005.820002</v>
      </c>
      <c r="E401" s="134">
        <f>SUM(E402:E403)</f>
        <v>1100102913</v>
      </c>
      <c r="F401" s="134">
        <f>SUM(F402:F403)</f>
        <v>1156129508.1900001</v>
      </c>
      <c r="G401" s="134">
        <f t="shared" ref="G401:P401" si="160">SUM(G402:G403)</f>
        <v>1229064767.97</v>
      </c>
      <c r="H401" s="134">
        <f t="shared" si="160"/>
        <v>1140777893</v>
      </c>
      <c r="I401" s="134">
        <f t="shared" si="160"/>
        <v>1201207479.9400001</v>
      </c>
      <c r="J401" s="134">
        <f t="shared" si="160"/>
        <v>1171732161.47</v>
      </c>
      <c r="K401" s="134">
        <f t="shared" si="160"/>
        <v>1142481773</v>
      </c>
      <c r="L401" s="134">
        <f t="shared" si="160"/>
        <v>1198836290.4400001</v>
      </c>
      <c r="M401" s="134">
        <f t="shared" si="160"/>
        <v>1361325676.9400001</v>
      </c>
      <c r="N401" s="134">
        <f t="shared" si="160"/>
        <v>1223009383.05</v>
      </c>
      <c r="O401" s="134">
        <f t="shared" si="160"/>
        <v>1877913425.8399999</v>
      </c>
      <c r="P401" s="134">
        <f t="shared" si="160"/>
        <v>1411160091.0999999</v>
      </c>
      <c r="Q401" s="134">
        <f t="shared" si="158"/>
        <v>15213741363.940001</v>
      </c>
      <c r="R401" s="140"/>
      <c r="S401" s="197"/>
      <c r="T401" s="140"/>
      <c r="U401" s="141"/>
      <c r="V401" s="141"/>
      <c r="W401" s="141"/>
      <c r="X401" s="141"/>
      <c r="Y401" s="141"/>
      <c r="Z401" s="141"/>
      <c r="AA401" s="141"/>
    </row>
    <row r="402" spans="2:27" x14ac:dyDescent="0.25">
      <c r="B402" s="151" t="s">
        <v>674</v>
      </c>
      <c r="C402" s="125">
        <v>13149150527</v>
      </c>
      <c r="D402" s="125">
        <v>14688260504.120001</v>
      </c>
      <c r="E402" s="125">
        <v>1100102913</v>
      </c>
      <c r="F402" s="125">
        <v>1154422799.9400001</v>
      </c>
      <c r="G402" s="125">
        <v>1220018149.72</v>
      </c>
      <c r="H402" s="125">
        <v>1140357893</v>
      </c>
      <c r="I402" s="125">
        <v>1195707479.9400001</v>
      </c>
      <c r="J402" s="125">
        <v>1167992161.47</v>
      </c>
      <c r="K402" s="125">
        <v>1141181773</v>
      </c>
      <c r="L402" s="125">
        <v>1195356786.4400001</v>
      </c>
      <c r="M402" s="125">
        <v>1167358196.72</v>
      </c>
      <c r="N402" s="125">
        <v>1169782451.22</v>
      </c>
      <c r="O402" s="125">
        <v>1809010261.0599999</v>
      </c>
      <c r="P402" s="125">
        <v>1222268972.8599999</v>
      </c>
      <c r="Q402" s="125">
        <f t="shared" si="158"/>
        <v>14683559838.369999</v>
      </c>
      <c r="R402" s="3"/>
      <c r="S402" s="197"/>
      <c r="T402" s="3"/>
      <c r="U402" s="118"/>
      <c r="V402" s="118"/>
      <c r="W402" s="118"/>
      <c r="X402" s="118"/>
      <c r="Y402" s="118"/>
      <c r="Z402" s="118"/>
      <c r="AA402" s="118"/>
    </row>
    <row r="403" spans="2:27" x14ac:dyDescent="0.25">
      <c r="B403" s="151" t="s">
        <v>675</v>
      </c>
      <c r="C403" s="125">
        <v>65700000</v>
      </c>
      <c r="D403" s="125">
        <v>445975501.69999999</v>
      </c>
      <c r="E403" s="125">
        <v>0</v>
      </c>
      <c r="F403" s="125">
        <v>1706708.25</v>
      </c>
      <c r="G403" s="125">
        <v>9046618.25</v>
      </c>
      <c r="H403" s="125">
        <v>420000</v>
      </c>
      <c r="I403" s="125">
        <v>5500000</v>
      </c>
      <c r="J403" s="125">
        <v>3740000</v>
      </c>
      <c r="K403" s="125">
        <v>1300000</v>
      </c>
      <c r="L403" s="125">
        <v>3479504</v>
      </c>
      <c r="M403" s="125">
        <v>193967480.22</v>
      </c>
      <c r="N403" s="125">
        <v>53226931.829999998</v>
      </c>
      <c r="O403" s="125">
        <v>68903164.780000001</v>
      </c>
      <c r="P403" s="125">
        <v>188891118.24000001</v>
      </c>
      <c r="Q403" s="125">
        <f t="shared" si="158"/>
        <v>530181525.56999999</v>
      </c>
      <c r="R403" s="3"/>
      <c r="S403" s="197"/>
      <c r="T403" s="3"/>
      <c r="U403" s="118"/>
      <c r="V403" s="118"/>
      <c r="W403" s="118"/>
      <c r="X403" s="118"/>
      <c r="Y403" s="118"/>
      <c r="Z403" s="118"/>
      <c r="AA403" s="118"/>
    </row>
    <row r="404" spans="2:27" s="67" customFormat="1" x14ac:dyDescent="0.25">
      <c r="B404" s="149" t="s">
        <v>168</v>
      </c>
      <c r="C404" s="134">
        <f>C405</f>
        <v>79691515498</v>
      </c>
      <c r="D404" s="134">
        <f>D405</f>
        <v>96402807428.090012</v>
      </c>
      <c r="E404" s="134">
        <f>E405</f>
        <v>7772003911.8000002</v>
      </c>
      <c r="F404" s="134">
        <f>F405</f>
        <v>9598462736.5800018</v>
      </c>
      <c r="G404" s="134">
        <f t="shared" ref="G404:P404" si="161">G405</f>
        <v>6445703015.6400003</v>
      </c>
      <c r="H404" s="134">
        <f t="shared" si="161"/>
        <v>6627234856.2399998</v>
      </c>
      <c r="I404" s="134">
        <f t="shared" si="161"/>
        <v>10110961720.59</v>
      </c>
      <c r="J404" s="134">
        <f t="shared" si="161"/>
        <v>7703634794.5500002</v>
      </c>
      <c r="K404" s="134">
        <f t="shared" si="161"/>
        <v>6938676129.1000004</v>
      </c>
      <c r="L404" s="134">
        <f t="shared" si="161"/>
        <v>8487540485.1000004</v>
      </c>
      <c r="M404" s="134">
        <f t="shared" si="161"/>
        <v>9287470338.0300007</v>
      </c>
      <c r="N404" s="134">
        <f t="shared" si="161"/>
        <v>7299961988.9300003</v>
      </c>
      <c r="O404" s="134">
        <f t="shared" si="161"/>
        <v>6492419171.3100004</v>
      </c>
      <c r="P404" s="134">
        <f t="shared" si="161"/>
        <v>9541338912.8299999</v>
      </c>
      <c r="Q404" s="134">
        <f t="shared" si="158"/>
        <v>96305408060.699997</v>
      </c>
      <c r="R404" s="3"/>
      <c r="S404" s="197"/>
      <c r="T404" s="140"/>
      <c r="U404" s="141"/>
      <c r="V404" s="141"/>
      <c r="W404" s="141"/>
      <c r="X404" s="141"/>
      <c r="Y404" s="141"/>
      <c r="Z404" s="141"/>
      <c r="AA404" s="141"/>
    </row>
    <row r="405" spans="2:27" s="67" customFormat="1" x14ac:dyDescent="0.25">
      <c r="B405" s="150" t="s">
        <v>678</v>
      </c>
      <c r="C405" s="134">
        <f>SUM(C406:C409)</f>
        <v>79691515498</v>
      </c>
      <c r="D405" s="134">
        <f>SUM(D406:D409)</f>
        <v>96402807428.090012</v>
      </c>
      <c r="E405" s="134">
        <f>SUM(E406:E409)</f>
        <v>7772003911.8000002</v>
      </c>
      <c r="F405" s="134">
        <f>SUM(F406:F409)</f>
        <v>9598462736.5800018</v>
      </c>
      <c r="G405" s="134">
        <f t="shared" ref="G405:P405" si="162">SUM(G406:G409)</f>
        <v>6445703015.6400003</v>
      </c>
      <c r="H405" s="134">
        <f t="shared" si="162"/>
        <v>6627234856.2399998</v>
      </c>
      <c r="I405" s="134">
        <f t="shared" si="162"/>
        <v>10110961720.59</v>
      </c>
      <c r="J405" s="134">
        <f t="shared" si="162"/>
        <v>7703634794.5500002</v>
      </c>
      <c r="K405" s="134">
        <f t="shared" si="162"/>
        <v>6938676129.1000004</v>
      </c>
      <c r="L405" s="134">
        <f t="shared" si="162"/>
        <v>8487540485.1000004</v>
      </c>
      <c r="M405" s="134">
        <f t="shared" si="162"/>
        <v>9287470338.0300007</v>
      </c>
      <c r="N405" s="134">
        <f t="shared" si="162"/>
        <v>7299961988.9300003</v>
      </c>
      <c r="O405" s="134">
        <f t="shared" si="162"/>
        <v>6492419171.3100004</v>
      </c>
      <c r="P405" s="134">
        <f t="shared" si="162"/>
        <v>9541338912.8299999</v>
      </c>
      <c r="Q405" s="134">
        <f t="shared" si="158"/>
        <v>96305408060.699997</v>
      </c>
      <c r="R405" s="140"/>
      <c r="S405" s="197"/>
      <c r="T405" s="140"/>
      <c r="U405" s="141"/>
      <c r="V405" s="141"/>
      <c r="W405" s="141"/>
      <c r="X405" s="141"/>
      <c r="Y405" s="141"/>
      <c r="Z405" s="141"/>
      <c r="AA405" s="141"/>
    </row>
    <row r="406" spans="2:27" x14ac:dyDescent="0.25">
      <c r="B406" s="151" t="s">
        <v>679</v>
      </c>
      <c r="C406" s="125">
        <v>4257052890</v>
      </c>
      <c r="D406" s="125">
        <v>5456040000.2399998</v>
      </c>
      <c r="E406" s="125">
        <v>380300078.00999999</v>
      </c>
      <c r="F406" s="125">
        <v>390247642.79000002</v>
      </c>
      <c r="G406" s="125">
        <v>437315121.84999996</v>
      </c>
      <c r="H406" s="125">
        <v>411447812.24000001</v>
      </c>
      <c r="I406" s="125">
        <v>419808839.94</v>
      </c>
      <c r="J406" s="125">
        <v>417951580.37</v>
      </c>
      <c r="K406" s="125">
        <v>436565236</v>
      </c>
      <c r="L406" s="125">
        <v>420145220.31</v>
      </c>
      <c r="M406" s="125">
        <v>413583200.94999999</v>
      </c>
      <c r="N406" s="125">
        <v>408598962.67000002</v>
      </c>
      <c r="O406" s="125">
        <v>829641971.42999995</v>
      </c>
      <c r="P406" s="125">
        <v>450235804.97000003</v>
      </c>
      <c r="Q406" s="125">
        <f t="shared" si="158"/>
        <v>5415841471.5299997</v>
      </c>
      <c r="R406" s="140"/>
      <c r="S406" s="197"/>
      <c r="T406" s="3"/>
      <c r="U406" s="118"/>
      <c r="V406" s="118"/>
      <c r="W406" s="118"/>
      <c r="X406" s="118"/>
      <c r="Y406" s="118"/>
      <c r="Z406" s="118"/>
      <c r="AA406" s="118"/>
    </row>
    <row r="407" spans="2:27" x14ac:dyDescent="0.25">
      <c r="B407" s="151" t="s">
        <v>680</v>
      </c>
      <c r="C407" s="125">
        <v>71641908747</v>
      </c>
      <c r="D407" s="125">
        <v>86330653629.130005</v>
      </c>
      <c r="E407" s="125">
        <v>7075657679.75</v>
      </c>
      <c r="F407" s="125">
        <v>8892168939.75</v>
      </c>
      <c r="G407" s="125">
        <v>5692341739.75</v>
      </c>
      <c r="H407" s="125">
        <v>5918110023.6300001</v>
      </c>
      <c r="I407" s="125">
        <v>9296737592.9400005</v>
      </c>
      <c r="J407" s="125">
        <v>6969637060.1400003</v>
      </c>
      <c r="K407" s="125">
        <v>6186064739.0600004</v>
      </c>
      <c r="L407" s="125">
        <v>7751349110.75</v>
      </c>
      <c r="M407" s="125">
        <v>8144828655.75</v>
      </c>
      <c r="N407" s="125">
        <v>6393941827.75</v>
      </c>
      <c r="O407" s="125">
        <v>5282823141</v>
      </c>
      <c r="P407" s="125">
        <v>8669792293.6599998</v>
      </c>
      <c r="Q407" s="125">
        <f t="shared" si="158"/>
        <v>86273452803.929993</v>
      </c>
      <c r="R407" s="3"/>
      <c r="S407" s="197"/>
      <c r="T407" s="3"/>
      <c r="U407" s="118"/>
      <c r="V407" s="118"/>
      <c r="W407" s="118"/>
      <c r="X407" s="118"/>
      <c r="Y407" s="118"/>
      <c r="Z407" s="118"/>
      <c r="AA407" s="118"/>
    </row>
    <row r="408" spans="2:27" x14ac:dyDescent="0.25">
      <c r="B408" s="151" t="s">
        <v>931</v>
      </c>
      <c r="C408" s="125">
        <v>3792553861</v>
      </c>
      <c r="D408" s="125">
        <v>4529313798.7200003</v>
      </c>
      <c r="E408" s="125">
        <v>316046154.04000002</v>
      </c>
      <c r="F408" s="125">
        <v>316046154.04000002</v>
      </c>
      <c r="G408" s="125">
        <v>316046154.04000002</v>
      </c>
      <c r="H408" s="125">
        <v>297677020.37</v>
      </c>
      <c r="I408" s="125">
        <v>334415287.70999998</v>
      </c>
      <c r="J408" s="125">
        <v>316046154.04000002</v>
      </c>
      <c r="K408" s="125">
        <v>316046154.04000002</v>
      </c>
      <c r="L408" s="125">
        <v>316046154.04000002</v>
      </c>
      <c r="M408" s="125">
        <v>729058481.33000004</v>
      </c>
      <c r="N408" s="125">
        <v>497421198.50999999</v>
      </c>
      <c r="O408" s="125">
        <v>379954058.88</v>
      </c>
      <c r="P408" s="125">
        <v>394510814.19999999</v>
      </c>
      <c r="Q408" s="125">
        <f t="shared" si="158"/>
        <v>4529313785.2399998</v>
      </c>
      <c r="R408" s="3"/>
      <c r="S408" s="197"/>
      <c r="T408" s="3"/>
      <c r="U408" s="118"/>
      <c r="V408" s="118"/>
      <c r="W408" s="118"/>
      <c r="X408" s="118"/>
      <c r="Y408" s="118"/>
      <c r="Z408" s="118"/>
      <c r="AA408" s="118"/>
    </row>
    <row r="409" spans="2:27" x14ac:dyDescent="0.25">
      <c r="B409" s="151" t="s">
        <v>932</v>
      </c>
      <c r="C409" s="125"/>
      <c r="D409" s="125">
        <v>86800000</v>
      </c>
      <c r="E409" s="125">
        <v>0</v>
      </c>
      <c r="F409" s="125">
        <v>0</v>
      </c>
      <c r="G409" s="125">
        <v>0</v>
      </c>
      <c r="H409" s="125">
        <v>0</v>
      </c>
      <c r="I409" s="125">
        <v>60000000</v>
      </c>
      <c r="J409" s="125">
        <v>0</v>
      </c>
      <c r="K409" s="125">
        <v>0</v>
      </c>
      <c r="L409" s="125">
        <v>0</v>
      </c>
      <c r="M409" s="125">
        <v>0</v>
      </c>
      <c r="N409" s="125">
        <v>0</v>
      </c>
      <c r="O409" s="125">
        <v>0</v>
      </c>
      <c r="P409" s="125">
        <v>26800000</v>
      </c>
      <c r="Q409" s="125">
        <f t="shared" si="158"/>
        <v>86800000</v>
      </c>
      <c r="R409" s="140"/>
      <c r="S409" s="197"/>
      <c r="T409" s="3"/>
      <c r="U409" s="118"/>
      <c r="V409" s="118"/>
      <c r="W409" s="118"/>
      <c r="X409" s="118"/>
      <c r="Y409" s="118"/>
      <c r="Z409" s="118"/>
      <c r="AA409" s="118"/>
    </row>
    <row r="410" spans="2:27" s="67" customFormat="1" x14ac:dyDescent="0.25">
      <c r="B410" s="149" t="s">
        <v>169</v>
      </c>
      <c r="C410" s="134">
        <f t="shared" ref="C410:E410" si="163">C411+C414</f>
        <v>28740249376</v>
      </c>
      <c r="D410" s="134">
        <f t="shared" si="163"/>
        <v>28820107551.48</v>
      </c>
      <c r="E410" s="134">
        <f t="shared" si="163"/>
        <v>58553164.859999999</v>
      </c>
      <c r="F410" s="134">
        <f>F411+F414</f>
        <v>27805892254.66</v>
      </c>
      <c r="G410" s="134">
        <f t="shared" ref="G410:P410" si="164">G411+G414</f>
        <v>58664350.93</v>
      </c>
      <c r="H410" s="134">
        <f t="shared" si="164"/>
        <v>58634208.600000001</v>
      </c>
      <c r="I410" s="134">
        <f t="shared" si="164"/>
        <v>58585966.160000004</v>
      </c>
      <c r="J410" s="134">
        <f t="shared" si="164"/>
        <v>58616191.539999999</v>
      </c>
      <c r="K410" s="134">
        <f t="shared" si="164"/>
        <v>58591508.060000002</v>
      </c>
      <c r="L410" s="134">
        <f t="shared" si="164"/>
        <v>58543757.980000004</v>
      </c>
      <c r="M410" s="134">
        <f t="shared" si="164"/>
        <v>208589836.48999998</v>
      </c>
      <c r="N410" s="134">
        <f t="shared" si="164"/>
        <v>58589836.480000004</v>
      </c>
      <c r="O410" s="134">
        <f t="shared" si="164"/>
        <v>104715663.33999999</v>
      </c>
      <c r="P410" s="134">
        <f t="shared" si="164"/>
        <v>463701698.55000001</v>
      </c>
      <c r="Q410" s="134">
        <f t="shared" si="158"/>
        <v>29051678437.650002</v>
      </c>
      <c r="R410" s="140"/>
      <c r="S410" s="197"/>
      <c r="T410" s="140"/>
      <c r="U410" s="141"/>
      <c r="V410" s="141"/>
      <c r="W410" s="141"/>
      <c r="X410" s="141"/>
      <c r="Y410" s="141"/>
      <c r="Z410" s="141"/>
      <c r="AA410" s="141"/>
    </row>
    <row r="411" spans="2:27" s="67" customFormat="1" x14ac:dyDescent="0.25">
      <c r="B411" s="150" t="s">
        <v>684</v>
      </c>
      <c r="C411" s="134">
        <f>SUM(C412:C413)</f>
        <v>749338774</v>
      </c>
      <c r="D411" s="134">
        <f>SUM(D412:D413)</f>
        <v>1006446951.48</v>
      </c>
      <c r="E411" s="134">
        <f>SUM(E412:E413)</f>
        <v>58553164.859999999</v>
      </c>
      <c r="F411" s="134">
        <f t="shared" ref="F411:P411" si="165">SUM(F412:F413)</f>
        <v>58552591.010000005</v>
      </c>
      <c r="G411" s="134">
        <f t="shared" si="165"/>
        <v>58664350.93</v>
      </c>
      <c r="H411" s="134">
        <f t="shared" si="165"/>
        <v>58634208.600000001</v>
      </c>
      <c r="I411" s="134">
        <f t="shared" si="165"/>
        <v>58585966.160000004</v>
      </c>
      <c r="J411" s="134">
        <f t="shared" si="165"/>
        <v>58616191.539999999</v>
      </c>
      <c r="K411" s="134">
        <f t="shared" si="165"/>
        <v>58591508.060000002</v>
      </c>
      <c r="L411" s="134">
        <f t="shared" si="165"/>
        <v>58543757.980000004</v>
      </c>
      <c r="M411" s="134">
        <f t="shared" si="165"/>
        <v>208589836.48999998</v>
      </c>
      <c r="N411" s="134">
        <f t="shared" si="165"/>
        <v>58589836.480000004</v>
      </c>
      <c r="O411" s="134">
        <f t="shared" si="165"/>
        <v>104715663.33999999</v>
      </c>
      <c r="P411" s="134">
        <f t="shared" si="165"/>
        <v>463701698.55000001</v>
      </c>
      <c r="Q411" s="134">
        <f t="shared" si="158"/>
        <v>1304338774</v>
      </c>
      <c r="R411" s="3"/>
      <c r="S411" s="197"/>
      <c r="T411" s="140"/>
      <c r="U411" s="141"/>
      <c r="V411" s="141"/>
      <c r="W411" s="141"/>
      <c r="X411" s="141"/>
      <c r="Y411" s="141"/>
      <c r="Z411" s="141"/>
      <c r="AA411" s="141"/>
    </row>
    <row r="412" spans="2:27" x14ac:dyDescent="0.25">
      <c r="B412" s="151" t="s">
        <v>685</v>
      </c>
      <c r="C412" s="125">
        <v>621904330</v>
      </c>
      <c r="D412" s="125">
        <v>776904330</v>
      </c>
      <c r="E412" s="125">
        <v>49375868.189999998</v>
      </c>
      <c r="F412" s="125">
        <v>49375294.340000004</v>
      </c>
      <c r="G412" s="125">
        <v>49487054.259999998</v>
      </c>
      <c r="H412" s="125">
        <v>49456911.93</v>
      </c>
      <c r="I412" s="125">
        <v>49408669.490000002</v>
      </c>
      <c r="J412" s="125">
        <v>49438894.869999997</v>
      </c>
      <c r="K412" s="125">
        <v>49414211.390000001</v>
      </c>
      <c r="L412" s="125">
        <v>49366461.310000002</v>
      </c>
      <c r="M412" s="125">
        <v>199412539.81999999</v>
      </c>
      <c r="N412" s="125">
        <v>49412539.810000002</v>
      </c>
      <c r="O412" s="125">
        <v>95538366.669999987</v>
      </c>
      <c r="P412" s="125">
        <v>454551445.42000002</v>
      </c>
      <c r="Q412" s="125">
        <f>E412+F412+G412+H412+I412+J412+K412+L412+M412+O412+N412+P412</f>
        <v>1194238257.5</v>
      </c>
      <c r="R412" s="3"/>
      <c r="S412" s="197"/>
      <c r="T412" s="3"/>
      <c r="U412" s="118"/>
      <c r="V412" s="118"/>
      <c r="W412" s="118"/>
      <c r="X412" s="118"/>
      <c r="Y412" s="118"/>
      <c r="Z412" s="118"/>
      <c r="AA412" s="118"/>
    </row>
    <row r="413" spans="2:27" x14ac:dyDescent="0.25">
      <c r="B413" s="151" t="s">
        <v>686</v>
      </c>
      <c r="C413" s="125">
        <v>127434444</v>
      </c>
      <c r="D413" s="125">
        <v>229542621.48000002</v>
      </c>
      <c r="E413" s="125">
        <v>9177296.6699999999</v>
      </c>
      <c r="F413" s="125">
        <v>9177296.6699999999</v>
      </c>
      <c r="G413" s="125">
        <v>9177296.6699999999</v>
      </c>
      <c r="H413" s="125">
        <v>9177296.6699999999</v>
      </c>
      <c r="I413" s="125">
        <v>9177296.6699999999</v>
      </c>
      <c r="J413" s="125">
        <v>9177296.6699999999</v>
      </c>
      <c r="K413" s="125">
        <v>9177296.6699999999</v>
      </c>
      <c r="L413" s="125">
        <v>9177296.6699999999</v>
      </c>
      <c r="M413" s="125">
        <v>9177296.6699999999</v>
      </c>
      <c r="N413" s="125">
        <v>9177296.6699999999</v>
      </c>
      <c r="O413" s="125">
        <v>9177296.6699999999</v>
      </c>
      <c r="P413" s="125">
        <v>9150253.1300000008</v>
      </c>
      <c r="Q413" s="125">
        <f t="shared" si="158"/>
        <v>110100516.5</v>
      </c>
      <c r="R413" s="3"/>
      <c r="S413" s="197"/>
      <c r="T413" s="3"/>
      <c r="U413" s="118"/>
      <c r="V413" s="118"/>
      <c r="W413" s="118"/>
      <c r="X413" s="118"/>
      <c r="Y413" s="118"/>
      <c r="Z413" s="118"/>
      <c r="AA413" s="118"/>
    </row>
    <row r="414" spans="2:27" s="67" customFormat="1" x14ac:dyDescent="0.25">
      <c r="B414" s="150" t="s">
        <v>687</v>
      </c>
      <c r="C414" s="134">
        <f>SUM(C415:C416)</f>
        <v>27990910602</v>
      </c>
      <c r="D414" s="134">
        <f>SUM(D415:D416)</f>
        <v>27813660600</v>
      </c>
      <c r="E414" s="134">
        <f>SUM(E415:E416)</f>
        <v>0</v>
      </c>
      <c r="F414" s="134">
        <f>SUM(F415:F416)</f>
        <v>27747339663.650002</v>
      </c>
      <c r="G414" s="134">
        <f t="shared" ref="G414:L414" si="166">SUM(G415:G416)</f>
        <v>0</v>
      </c>
      <c r="H414" s="134">
        <f t="shared" si="166"/>
        <v>0</v>
      </c>
      <c r="I414" s="134">
        <f t="shared" si="166"/>
        <v>0</v>
      </c>
      <c r="J414" s="134">
        <f t="shared" si="166"/>
        <v>0</v>
      </c>
      <c r="K414" s="134">
        <f t="shared" si="166"/>
        <v>0</v>
      </c>
      <c r="L414" s="134">
        <f t="shared" si="166"/>
        <v>0</v>
      </c>
      <c r="M414" s="134">
        <v>0</v>
      </c>
      <c r="N414" s="134">
        <v>0</v>
      </c>
      <c r="O414" s="134">
        <v>0</v>
      </c>
      <c r="P414" s="134">
        <v>0</v>
      </c>
      <c r="Q414" s="134">
        <f t="shared" si="158"/>
        <v>27747339663.650002</v>
      </c>
      <c r="R414" s="3"/>
      <c r="S414" s="197"/>
      <c r="T414" s="140"/>
      <c r="U414" s="141"/>
      <c r="V414" s="141"/>
      <c r="W414" s="141"/>
      <c r="X414" s="141"/>
      <c r="Y414" s="141"/>
      <c r="Z414" s="141"/>
      <c r="AA414" s="141"/>
    </row>
    <row r="415" spans="2:27" x14ac:dyDescent="0.25">
      <c r="B415" s="151" t="s">
        <v>689</v>
      </c>
      <c r="C415" s="143">
        <v>66320936</v>
      </c>
      <c r="D415" s="143">
        <v>66320936</v>
      </c>
      <c r="E415" s="143">
        <v>0</v>
      </c>
      <c r="F415" s="143"/>
      <c r="G415" s="143"/>
      <c r="H415" s="143"/>
      <c r="I415" s="143"/>
      <c r="J415" s="143"/>
      <c r="K415" s="143"/>
      <c r="L415" s="143"/>
      <c r="M415" s="143">
        <v>0</v>
      </c>
      <c r="N415" s="143">
        <v>0</v>
      </c>
      <c r="O415" s="143"/>
      <c r="P415" s="143">
        <v>0</v>
      </c>
      <c r="Q415" s="143">
        <f t="shared" si="158"/>
        <v>0</v>
      </c>
      <c r="R415" s="140"/>
      <c r="S415" s="197"/>
      <c r="T415" s="3"/>
      <c r="U415" s="118"/>
      <c r="V415" s="118"/>
      <c r="W415" s="118"/>
      <c r="X415" s="118"/>
      <c r="Y415" s="118"/>
      <c r="Z415" s="118"/>
      <c r="AA415" s="118"/>
    </row>
    <row r="416" spans="2:27" x14ac:dyDescent="0.25">
      <c r="B416" s="151" t="s">
        <v>933</v>
      </c>
      <c r="C416" s="143">
        <v>27924589666</v>
      </c>
      <c r="D416" s="143">
        <v>27747339664</v>
      </c>
      <c r="E416" s="193">
        <v>0</v>
      </c>
      <c r="F416" s="193">
        <v>27747339663.650002</v>
      </c>
      <c r="G416" s="193">
        <v>0</v>
      </c>
      <c r="H416" s="193"/>
      <c r="I416" s="193"/>
      <c r="J416" s="193"/>
      <c r="K416" s="193"/>
      <c r="L416" s="193"/>
      <c r="M416" s="193"/>
      <c r="N416" s="193"/>
      <c r="O416" s="193"/>
      <c r="P416" s="193"/>
      <c r="Q416" s="143">
        <f t="shared" si="158"/>
        <v>27747339663.650002</v>
      </c>
      <c r="R416" s="140"/>
      <c r="S416" s="197"/>
      <c r="T416" s="3"/>
      <c r="U416" s="118"/>
      <c r="V416" s="118"/>
      <c r="W416" s="118"/>
      <c r="X416" s="118"/>
      <c r="Y416" s="118"/>
      <c r="Z416" s="118"/>
      <c r="AA416" s="118"/>
    </row>
    <row r="417" spans="2:27" x14ac:dyDescent="0.25">
      <c r="B417" s="82" t="s">
        <v>170</v>
      </c>
      <c r="C417" s="134">
        <f>C418</f>
        <v>20010100000</v>
      </c>
      <c r="D417" s="134">
        <f>D418</f>
        <v>16529794866</v>
      </c>
      <c r="E417" s="134">
        <f>E418</f>
        <v>621341952.05000007</v>
      </c>
      <c r="F417" s="134">
        <f>F418</f>
        <v>1645878577.1299999</v>
      </c>
      <c r="G417" s="134">
        <f t="shared" ref="G417:P417" si="167">G418</f>
        <v>1820049994.24</v>
      </c>
      <c r="H417" s="134">
        <f t="shared" si="167"/>
        <v>991115268.13000011</v>
      </c>
      <c r="I417" s="134">
        <f t="shared" si="167"/>
        <v>849306502.22000003</v>
      </c>
      <c r="J417" s="134">
        <f t="shared" si="167"/>
        <v>538980366.98000002</v>
      </c>
      <c r="K417" s="134">
        <f t="shared" si="167"/>
        <v>360942173.02999997</v>
      </c>
      <c r="L417" s="134">
        <f t="shared" si="167"/>
        <v>1648324866.3899999</v>
      </c>
      <c r="M417" s="134">
        <f t="shared" si="167"/>
        <v>2602399545.5799999</v>
      </c>
      <c r="N417" s="134">
        <f t="shared" si="167"/>
        <v>2471326095.46</v>
      </c>
      <c r="O417" s="134">
        <f t="shared" si="167"/>
        <v>1552138546.72</v>
      </c>
      <c r="P417" s="134">
        <f t="shared" si="167"/>
        <v>652209888.87</v>
      </c>
      <c r="Q417" s="134">
        <f t="shared" si="158"/>
        <v>15754013776.800001</v>
      </c>
      <c r="R417" s="3"/>
      <c r="S417" s="197"/>
      <c r="T417" s="3"/>
      <c r="U417" s="118"/>
      <c r="V417" s="118"/>
      <c r="W417" s="118"/>
      <c r="X417" s="118"/>
      <c r="Y417" s="118"/>
      <c r="Z417" s="118"/>
      <c r="AA417" s="118"/>
    </row>
    <row r="418" spans="2:27" x14ac:dyDescent="0.25">
      <c r="B418" s="183" t="s">
        <v>690</v>
      </c>
      <c r="C418" s="134">
        <f t="shared" ref="C418:E418" si="168">SUM(C419)</f>
        <v>20010100000</v>
      </c>
      <c r="D418" s="134">
        <f t="shared" si="168"/>
        <v>16529794866</v>
      </c>
      <c r="E418" s="134">
        <f t="shared" si="168"/>
        <v>621341952.05000007</v>
      </c>
      <c r="F418" s="134">
        <f>SUM(F419)</f>
        <v>1645878577.1299999</v>
      </c>
      <c r="G418" s="134">
        <f t="shared" ref="G418:P418" si="169">SUM(G419)</f>
        <v>1820049994.24</v>
      </c>
      <c r="H418" s="134">
        <f t="shared" si="169"/>
        <v>991115268.13000011</v>
      </c>
      <c r="I418" s="134">
        <f t="shared" si="169"/>
        <v>849306502.22000003</v>
      </c>
      <c r="J418" s="134">
        <f t="shared" si="169"/>
        <v>538980366.98000002</v>
      </c>
      <c r="K418" s="134">
        <f t="shared" si="169"/>
        <v>360942173.02999997</v>
      </c>
      <c r="L418" s="134">
        <f t="shared" si="169"/>
        <v>1648324866.3899999</v>
      </c>
      <c r="M418" s="134">
        <f t="shared" si="169"/>
        <v>2602399545.5799999</v>
      </c>
      <c r="N418" s="134">
        <f t="shared" si="169"/>
        <v>2471326095.46</v>
      </c>
      <c r="O418" s="134">
        <f t="shared" si="169"/>
        <v>1552138546.72</v>
      </c>
      <c r="P418" s="134">
        <f t="shared" si="169"/>
        <v>652209888.87</v>
      </c>
      <c r="Q418" s="134">
        <f t="shared" si="158"/>
        <v>15754013776.800001</v>
      </c>
      <c r="R418" s="3"/>
      <c r="S418" s="197"/>
      <c r="T418" s="3"/>
      <c r="U418" s="118"/>
      <c r="V418" s="118"/>
      <c r="W418" s="118"/>
      <c r="X418" s="118"/>
      <c r="Y418" s="118"/>
      <c r="Z418" s="118"/>
      <c r="AA418" s="118"/>
    </row>
    <row r="419" spans="2:27" x14ac:dyDescent="0.25">
      <c r="B419" s="81" t="s">
        <v>691</v>
      </c>
      <c r="C419" s="125">
        <v>20010100000</v>
      </c>
      <c r="D419" s="125">
        <v>16529794866</v>
      </c>
      <c r="E419" s="125">
        <v>621341952.05000007</v>
      </c>
      <c r="F419" s="125">
        <v>1645878577.1299999</v>
      </c>
      <c r="G419" s="125">
        <v>1820049994.24</v>
      </c>
      <c r="H419" s="125">
        <v>991115268.13000011</v>
      </c>
      <c r="I419" s="125">
        <v>849306502.22000003</v>
      </c>
      <c r="J419" s="125">
        <v>538980366.98000002</v>
      </c>
      <c r="K419" s="125">
        <v>360942173.02999997</v>
      </c>
      <c r="L419" s="125">
        <v>1648324866.3899999</v>
      </c>
      <c r="M419" s="125">
        <v>2602399545.5799999</v>
      </c>
      <c r="N419" s="125">
        <v>2471326095.46</v>
      </c>
      <c r="O419" s="125">
        <v>1552138546.72</v>
      </c>
      <c r="P419" s="125">
        <v>652209888.87</v>
      </c>
      <c r="Q419" s="125">
        <f t="shared" si="158"/>
        <v>15754013776.800001</v>
      </c>
      <c r="R419" s="140"/>
      <c r="S419" s="197"/>
      <c r="T419" s="3"/>
      <c r="U419" s="118"/>
      <c r="V419" s="118"/>
      <c r="W419" s="118"/>
      <c r="X419" s="118"/>
      <c r="Y419" s="118"/>
      <c r="Z419" s="118"/>
      <c r="AA419" s="118"/>
    </row>
    <row r="420" spans="2:27" s="67" customFormat="1" x14ac:dyDescent="0.25">
      <c r="B420" s="149" t="s">
        <v>171</v>
      </c>
      <c r="C420" s="134">
        <f>C423+C425</f>
        <v>751528653</v>
      </c>
      <c r="D420" s="134">
        <f>D421+D423+D425</f>
        <v>786506817.5</v>
      </c>
      <c r="E420" s="134">
        <f>E421+E423+E425</f>
        <v>10164761.939999999</v>
      </c>
      <c r="F420" s="134">
        <f>F421+F423+F425</f>
        <v>66190856.239999995</v>
      </c>
      <c r="G420" s="134">
        <f t="shared" ref="G420:P420" si="170">G421+G423+G425</f>
        <v>156963149.86000001</v>
      </c>
      <c r="H420" s="134">
        <f t="shared" si="170"/>
        <v>17430485.91</v>
      </c>
      <c r="I420" s="134">
        <f t="shared" si="170"/>
        <v>18726928.309999999</v>
      </c>
      <c r="J420" s="134">
        <f t="shared" si="170"/>
        <v>68684738.640000001</v>
      </c>
      <c r="K420" s="134">
        <f t="shared" si="170"/>
        <v>24582613.710000001</v>
      </c>
      <c r="L420" s="134">
        <f t="shared" si="170"/>
        <v>30299105.690000001</v>
      </c>
      <c r="M420" s="134">
        <f t="shared" si="170"/>
        <v>100591693.64</v>
      </c>
      <c r="N420" s="134">
        <f t="shared" si="170"/>
        <v>15672689.460000001</v>
      </c>
      <c r="O420" s="134">
        <f t="shared" si="170"/>
        <v>49720650.719999999</v>
      </c>
      <c r="P420" s="134">
        <f t="shared" si="170"/>
        <v>190102516.55000001</v>
      </c>
      <c r="Q420" s="134">
        <f t="shared" si="158"/>
        <v>749130190.67000008</v>
      </c>
      <c r="R420" s="3"/>
      <c r="S420" s="197"/>
      <c r="T420" s="140"/>
      <c r="U420" s="141"/>
      <c r="V420" s="141"/>
      <c r="W420" s="141"/>
      <c r="X420" s="141"/>
      <c r="Y420" s="141"/>
      <c r="Z420" s="141"/>
      <c r="AA420" s="141"/>
    </row>
    <row r="421" spans="2:27" s="67" customFormat="1" x14ac:dyDescent="0.25">
      <c r="B421" s="150" t="s">
        <v>995</v>
      </c>
      <c r="C421" s="134">
        <f t="shared" ref="C421:P421" si="171">C422</f>
        <v>0</v>
      </c>
      <c r="D421" s="134">
        <f t="shared" si="171"/>
        <v>17203540</v>
      </c>
      <c r="E421" s="134">
        <f t="shared" si="171"/>
        <v>0</v>
      </c>
      <c r="F421" s="134">
        <f>F422</f>
        <v>2803680.38</v>
      </c>
      <c r="G421" s="134">
        <f>G422</f>
        <v>13743372.619999999</v>
      </c>
      <c r="H421" s="134">
        <f t="shared" si="171"/>
        <v>0</v>
      </c>
      <c r="I421" s="134">
        <f t="shared" si="171"/>
        <v>0</v>
      </c>
      <c r="J421" s="134">
        <f t="shared" si="171"/>
        <v>0</v>
      </c>
      <c r="K421" s="134">
        <f t="shared" si="171"/>
        <v>0</v>
      </c>
      <c r="L421" s="134">
        <f t="shared" si="171"/>
        <v>0</v>
      </c>
      <c r="M421" s="134">
        <f t="shared" si="171"/>
        <v>0</v>
      </c>
      <c r="N421" s="134">
        <f t="shared" si="171"/>
        <v>0</v>
      </c>
      <c r="O421" s="134">
        <f t="shared" si="171"/>
        <v>1576128.62</v>
      </c>
      <c r="P421" s="134">
        <f t="shared" si="171"/>
        <v>7056287.7999999998</v>
      </c>
      <c r="Q421" s="134">
        <f>E421+F421+G421+H421+I421+J421+K421+L421+M421+O421+N421+P421</f>
        <v>25179469.420000002</v>
      </c>
      <c r="R421" s="3"/>
      <c r="S421" s="197"/>
      <c r="T421" s="140"/>
      <c r="U421" s="141"/>
      <c r="V421" s="141"/>
      <c r="W421" s="141"/>
      <c r="X421" s="141"/>
      <c r="Y421" s="141"/>
      <c r="Z421" s="141"/>
      <c r="AA421" s="141"/>
    </row>
    <row r="422" spans="2:27" s="67" customFormat="1" x14ac:dyDescent="0.25">
      <c r="B422" s="151" t="s">
        <v>996</v>
      </c>
      <c r="C422" s="125">
        <v>0</v>
      </c>
      <c r="D422" s="125">
        <v>17203540</v>
      </c>
      <c r="E422" s="125"/>
      <c r="F422" s="125">
        <v>2803680.38</v>
      </c>
      <c r="G422" s="125">
        <v>13743372.619999999</v>
      </c>
      <c r="H422" s="125"/>
      <c r="I422" s="125"/>
      <c r="J422" s="125"/>
      <c r="K422" s="125"/>
      <c r="L422" s="125">
        <v>0</v>
      </c>
      <c r="M422" s="125">
        <v>0</v>
      </c>
      <c r="N422" s="125"/>
      <c r="O422" s="125">
        <v>1576128.62</v>
      </c>
      <c r="P422" s="125">
        <v>7056287.7999999998</v>
      </c>
      <c r="Q422" s="129">
        <f>E422+F422+G422+H422+I422+J422+K422+L422+M422+O422+N422+P422</f>
        <v>25179469.420000002</v>
      </c>
      <c r="R422" s="3"/>
      <c r="S422" s="197"/>
      <c r="T422" s="140"/>
      <c r="U422" s="141"/>
      <c r="V422" s="141"/>
      <c r="W422" s="141"/>
      <c r="X422" s="141"/>
      <c r="Y422" s="141"/>
      <c r="Z422" s="141"/>
      <c r="AA422" s="141"/>
    </row>
    <row r="423" spans="2:27" s="67" customFormat="1" x14ac:dyDescent="0.25">
      <c r="B423" s="150" t="s">
        <v>694</v>
      </c>
      <c r="C423" s="134">
        <f t="shared" ref="C423:E423" si="172">SUM(C424)</f>
        <v>742594480</v>
      </c>
      <c r="D423" s="134">
        <f t="shared" si="172"/>
        <v>766157104.5</v>
      </c>
      <c r="E423" s="134">
        <f t="shared" si="172"/>
        <v>10164761.939999999</v>
      </c>
      <c r="F423" s="134">
        <f>SUM(F424)</f>
        <v>63387175.859999992</v>
      </c>
      <c r="G423" s="134">
        <f t="shared" ref="G423:P423" si="173">SUM(G424)</f>
        <v>143219777.24000001</v>
      </c>
      <c r="H423" s="134">
        <f t="shared" si="173"/>
        <v>17430485.91</v>
      </c>
      <c r="I423" s="134">
        <f t="shared" si="173"/>
        <v>18726928.309999999</v>
      </c>
      <c r="J423" s="134">
        <f t="shared" si="173"/>
        <v>68684738.640000001</v>
      </c>
      <c r="K423" s="134">
        <f t="shared" si="173"/>
        <v>24582613.710000001</v>
      </c>
      <c r="L423" s="134">
        <f t="shared" si="173"/>
        <v>30299105.690000001</v>
      </c>
      <c r="M423" s="134">
        <f t="shared" si="173"/>
        <v>100591693.64</v>
      </c>
      <c r="N423" s="134">
        <f t="shared" si="173"/>
        <v>15672689.460000001</v>
      </c>
      <c r="O423" s="134">
        <f t="shared" si="173"/>
        <v>48144522.100000001</v>
      </c>
      <c r="P423" s="134">
        <f t="shared" si="173"/>
        <v>183046228.75</v>
      </c>
      <c r="Q423" s="134">
        <f t="shared" si="158"/>
        <v>723950721.25</v>
      </c>
      <c r="R423" s="3"/>
      <c r="S423" s="197"/>
      <c r="T423" s="140"/>
      <c r="U423" s="141"/>
      <c r="V423" s="141"/>
      <c r="W423" s="141"/>
      <c r="X423" s="141"/>
      <c r="Y423" s="141"/>
      <c r="Z423" s="141"/>
      <c r="AA423" s="141"/>
    </row>
    <row r="424" spans="2:27" x14ac:dyDescent="0.25">
      <c r="B424" s="151" t="s">
        <v>695</v>
      </c>
      <c r="C424" s="125">
        <v>742594480</v>
      </c>
      <c r="D424" s="125">
        <v>766157104.5</v>
      </c>
      <c r="E424" s="125">
        <v>10164761.939999999</v>
      </c>
      <c r="F424" s="125">
        <v>63387175.859999992</v>
      </c>
      <c r="G424" s="125">
        <v>143219777.24000001</v>
      </c>
      <c r="H424" s="125">
        <v>17430485.91</v>
      </c>
      <c r="I424" s="125">
        <v>18726928.309999999</v>
      </c>
      <c r="J424" s="125">
        <v>68684738.640000001</v>
      </c>
      <c r="K424" s="125">
        <v>24582613.710000001</v>
      </c>
      <c r="L424" s="125">
        <v>30299105.690000001</v>
      </c>
      <c r="M424" s="125">
        <v>100591693.64</v>
      </c>
      <c r="N424" s="125">
        <v>15672689.460000001</v>
      </c>
      <c r="O424" s="125">
        <v>48144522.100000001</v>
      </c>
      <c r="P424" s="125">
        <v>183046228.75</v>
      </c>
      <c r="Q424" s="125">
        <f t="shared" si="158"/>
        <v>723950721.25</v>
      </c>
      <c r="R424" s="3"/>
      <c r="S424" s="197"/>
      <c r="T424" s="3"/>
      <c r="U424" s="118"/>
      <c r="V424" s="118"/>
      <c r="W424" s="118"/>
      <c r="X424" s="118"/>
      <c r="Y424" s="118"/>
      <c r="Z424" s="118"/>
      <c r="AA424" s="118"/>
    </row>
    <row r="425" spans="2:27" s="67" customFormat="1" x14ac:dyDescent="0.25">
      <c r="B425" s="150" t="s">
        <v>696</v>
      </c>
      <c r="C425" s="134">
        <f t="shared" ref="C425:L425" si="174">SUM(C426)</f>
        <v>8934173</v>
      </c>
      <c r="D425" s="134">
        <f t="shared" si="174"/>
        <v>3146173</v>
      </c>
      <c r="E425" s="134">
        <f t="shared" si="174"/>
        <v>0</v>
      </c>
      <c r="F425" s="134">
        <f t="shared" si="174"/>
        <v>0</v>
      </c>
      <c r="G425" s="134">
        <f t="shared" si="174"/>
        <v>0</v>
      </c>
      <c r="H425" s="134">
        <f t="shared" si="174"/>
        <v>0</v>
      </c>
      <c r="I425" s="134">
        <f t="shared" si="174"/>
        <v>0</v>
      </c>
      <c r="J425" s="134">
        <f t="shared" si="174"/>
        <v>0</v>
      </c>
      <c r="K425" s="134">
        <f t="shared" si="174"/>
        <v>0</v>
      </c>
      <c r="L425" s="134">
        <f t="shared" si="174"/>
        <v>0</v>
      </c>
      <c r="M425" s="134">
        <v>0</v>
      </c>
      <c r="N425" s="134">
        <v>0</v>
      </c>
      <c r="O425" s="134">
        <v>0</v>
      </c>
      <c r="P425" s="134">
        <v>0</v>
      </c>
      <c r="Q425" s="134">
        <f t="shared" si="158"/>
        <v>0</v>
      </c>
      <c r="R425" s="140"/>
      <c r="S425" s="197"/>
      <c r="T425" s="140"/>
      <c r="U425" s="141"/>
      <c r="V425" s="141"/>
      <c r="W425" s="141"/>
      <c r="X425" s="141"/>
      <c r="Y425" s="141"/>
      <c r="Z425" s="141"/>
      <c r="AA425" s="141"/>
    </row>
    <row r="426" spans="2:27" x14ac:dyDescent="0.25">
      <c r="B426" s="151" t="s">
        <v>697</v>
      </c>
      <c r="C426" s="125">
        <v>8934173</v>
      </c>
      <c r="D426" s="125">
        <v>3146173</v>
      </c>
      <c r="E426" s="125">
        <v>0</v>
      </c>
      <c r="F426" s="125">
        <v>0</v>
      </c>
      <c r="G426" s="125">
        <v>0</v>
      </c>
      <c r="H426" s="125">
        <v>0</v>
      </c>
      <c r="I426" s="125">
        <v>0</v>
      </c>
      <c r="J426" s="125">
        <v>0</v>
      </c>
      <c r="K426" s="125">
        <v>0</v>
      </c>
      <c r="L426" s="125">
        <v>0</v>
      </c>
      <c r="M426" s="125">
        <v>0</v>
      </c>
      <c r="N426" s="125">
        <v>0</v>
      </c>
      <c r="O426" s="125">
        <v>0</v>
      </c>
      <c r="P426" s="125">
        <v>0</v>
      </c>
      <c r="Q426" s="125">
        <f t="shared" si="158"/>
        <v>0</v>
      </c>
      <c r="R426" s="140"/>
      <c r="S426" s="197"/>
      <c r="T426" s="3"/>
      <c r="U426" s="118"/>
      <c r="V426" s="118"/>
      <c r="W426" s="118"/>
      <c r="X426" s="118"/>
      <c r="Y426" s="118"/>
      <c r="Z426" s="118"/>
      <c r="AA426" s="118"/>
    </row>
    <row r="427" spans="2:27" s="67" customFormat="1" x14ac:dyDescent="0.25">
      <c r="B427" s="149" t="s">
        <v>172</v>
      </c>
      <c r="C427" s="134">
        <f>C428+C432+C434+C436</f>
        <v>15250401799</v>
      </c>
      <c r="D427" s="134">
        <f>D428+D432+D434+D436</f>
        <v>21199865466.649998</v>
      </c>
      <c r="E427" s="134">
        <f>E428+E432+E434+E436</f>
        <v>661105472.48000002</v>
      </c>
      <c r="F427" s="134">
        <f>F428+F432+F434+F436</f>
        <v>1009654597.7000002</v>
      </c>
      <c r="G427" s="134">
        <f t="shared" ref="G427:P427" si="175">G428+G432+G434+G436</f>
        <v>2527799715.6099997</v>
      </c>
      <c r="H427" s="134">
        <f t="shared" si="175"/>
        <v>1181685376.3299997</v>
      </c>
      <c r="I427" s="134">
        <f t="shared" si="175"/>
        <v>1690180302.6700001</v>
      </c>
      <c r="J427" s="134">
        <f t="shared" si="175"/>
        <v>1116270205.0799999</v>
      </c>
      <c r="K427" s="134">
        <f t="shared" si="175"/>
        <v>1355996446.54</v>
      </c>
      <c r="L427" s="134">
        <f t="shared" si="175"/>
        <v>1723233807.6599998</v>
      </c>
      <c r="M427" s="134">
        <f t="shared" si="175"/>
        <v>1570061487.1500001</v>
      </c>
      <c r="N427" s="134">
        <f t="shared" si="175"/>
        <v>3908686669.21</v>
      </c>
      <c r="O427" s="134">
        <f t="shared" si="175"/>
        <v>1351612948.8099999</v>
      </c>
      <c r="P427" s="134">
        <f t="shared" si="175"/>
        <v>3124984258.3699999</v>
      </c>
      <c r="Q427" s="134">
        <f t="shared" si="158"/>
        <v>21221271287.609997</v>
      </c>
      <c r="R427" s="140"/>
      <c r="S427" s="197"/>
      <c r="T427" s="140"/>
      <c r="U427" s="141"/>
      <c r="V427" s="141"/>
      <c r="W427" s="141"/>
      <c r="X427" s="141"/>
      <c r="Y427" s="141"/>
      <c r="Z427" s="141"/>
      <c r="AA427" s="141"/>
    </row>
    <row r="428" spans="2:27" s="67" customFormat="1" x14ac:dyDescent="0.25">
      <c r="B428" s="150" t="s">
        <v>698</v>
      </c>
      <c r="C428" s="134">
        <f>SUM(C429:C431)</f>
        <v>12455124240</v>
      </c>
      <c r="D428" s="134">
        <f>SUM(D429:D431)</f>
        <v>18384407555.649998</v>
      </c>
      <c r="E428" s="134">
        <f>SUM(E429:E431)</f>
        <v>443584547.96000004</v>
      </c>
      <c r="F428" s="134">
        <f>SUM(F429:F431)</f>
        <v>712551960.41000009</v>
      </c>
      <c r="G428" s="134">
        <f t="shared" ref="G428:P428" si="176">SUM(G429:G431)</f>
        <v>2310313707.9299998</v>
      </c>
      <c r="H428" s="134">
        <f t="shared" si="176"/>
        <v>965101318.07999992</v>
      </c>
      <c r="I428" s="134">
        <f t="shared" si="176"/>
        <v>1470904810.99</v>
      </c>
      <c r="J428" s="134">
        <f t="shared" si="176"/>
        <v>952258924.05999994</v>
      </c>
      <c r="K428" s="134">
        <f t="shared" si="176"/>
        <v>1137431505.8</v>
      </c>
      <c r="L428" s="134">
        <f t="shared" si="176"/>
        <v>1446844307</v>
      </c>
      <c r="M428" s="134">
        <f t="shared" si="176"/>
        <v>1311523506.3900001</v>
      </c>
      <c r="N428" s="134">
        <f t="shared" si="176"/>
        <v>3774334848.4900002</v>
      </c>
      <c r="O428" s="134">
        <f t="shared" si="176"/>
        <v>917369241.18000007</v>
      </c>
      <c r="P428" s="134">
        <f t="shared" si="176"/>
        <v>2897355238.0599999</v>
      </c>
      <c r="Q428" s="134">
        <f t="shared" si="158"/>
        <v>18339573916.349998</v>
      </c>
      <c r="R428" s="140"/>
      <c r="S428" s="197"/>
      <c r="T428" s="140"/>
      <c r="U428" s="141"/>
      <c r="V428" s="141"/>
      <c r="W428" s="141"/>
      <c r="X428" s="141"/>
      <c r="Y428" s="141"/>
      <c r="Z428" s="141"/>
      <c r="AA428" s="141"/>
    </row>
    <row r="429" spans="2:27" x14ac:dyDescent="0.25">
      <c r="B429" s="151" t="s">
        <v>699</v>
      </c>
      <c r="C429" s="125">
        <v>10292263108</v>
      </c>
      <c r="D429" s="125">
        <v>15803084707.969999</v>
      </c>
      <c r="E429" s="125">
        <v>280371802.49000001</v>
      </c>
      <c r="F429" s="125">
        <v>368625242.47000003</v>
      </c>
      <c r="G429" s="125">
        <v>2122884685.26</v>
      </c>
      <c r="H429" s="125">
        <v>793485318.75999999</v>
      </c>
      <c r="I429" s="125">
        <v>1246762729.01</v>
      </c>
      <c r="J429" s="125">
        <v>843160503.55999994</v>
      </c>
      <c r="K429" s="125">
        <v>947879991.98000002</v>
      </c>
      <c r="L429" s="125">
        <v>1186297237.28</v>
      </c>
      <c r="M429" s="125">
        <v>1056228978.5700001</v>
      </c>
      <c r="N429" s="125">
        <v>3637203981.2600002</v>
      </c>
      <c r="O429" s="125">
        <v>595348903.34000003</v>
      </c>
      <c r="P429" s="125">
        <v>2698140432.0099998</v>
      </c>
      <c r="Q429" s="125">
        <f t="shared" si="158"/>
        <v>15776389805.990002</v>
      </c>
      <c r="R429" s="3"/>
      <c r="S429" s="197"/>
      <c r="T429" s="3"/>
      <c r="U429" s="118"/>
      <c r="V429" s="118"/>
      <c r="W429" s="118"/>
      <c r="X429" s="118"/>
      <c r="Y429" s="118"/>
      <c r="Z429" s="118"/>
      <c r="AA429" s="118"/>
    </row>
    <row r="430" spans="2:27" x14ac:dyDescent="0.25">
      <c r="B430" s="151" t="s">
        <v>700</v>
      </c>
      <c r="C430" s="125">
        <v>13608000</v>
      </c>
      <c r="D430" s="125">
        <v>141095327.73000002</v>
      </c>
      <c r="E430" s="125">
        <v>1134000</v>
      </c>
      <c r="F430" s="125">
        <v>1134000</v>
      </c>
      <c r="G430" s="125">
        <v>1134000</v>
      </c>
      <c r="H430" s="125">
        <v>1134000</v>
      </c>
      <c r="I430" s="125">
        <v>19249035</v>
      </c>
      <c r="J430" s="125">
        <v>1134000</v>
      </c>
      <c r="K430" s="125">
        <v>1134000</v>
      </c>
      <c r="L430" s="125">
        <v>1134000</v>
      </c>
      <c r="M430" s="125">
        <v>19829111</v>
      </c>
      <c r="N430" s="125">
        <v>34027511</v>
      </c>
      <c r="O430" s="125">
        <v>33794448</v>
      </c>
      <c r="P430" s="125">
        <v>26257242</v>
      </c>
      <c r="Q430" s="125">
        <f t="shared" si="158"/>
        <v>141095347</v>
      </c>
      <c r="R430" s="140"/>
      <c r="S430" s="197"/>
      <c r="T430" s="3"/>
      <c r="U430" s="118"/>
      <c r="V430" s="118"/>
      <c r="W430" s="118"/>
      <c r="X430" s="118"/>
      <c r="Y430" s="118"/>
      <c r="Z430" s="118"/>
      <c r="AA430" s="118"/>
    </row>
    <row r="431" spans="2:27" x14ac:dyDescent="0.25">
      <c r="B431" s="151" t="s">
        <v>701</v>
      </c>
      <c r="C431" s="125">
        <v>2149253132</v>
      </c>
      <c r="D431" s="125">
        <v>2440227519.9499998</v>
      </c>
      <c r="E431" s="125">
        <v>162078745.47</v>
      </c>
      <c r="F431" s="125">
        <v>342792717.94</v>
      </c>
      <c r="G431" s="125">
        <v>186295022.66999999</v>
      </c>
      <c r="H431" s="125">
        <v>170481999.31999999</v>
      </c>
      <c r="I431" s="125">
        <v>204893046.98000002</v>
      </c>
      <c r="J431" s="125">
        <v>107964420.5</v>
      </c>
      <c r="K431" s="125">
        <v>188417513.81999999</v>
      </c>
      <c r="L431" s="125">
        <v>259413069.72000003</v>
      </c>
      <c r="M431" s="125">
        <v>235465416.81999999</v>
      </c>
      <c r="N431" s="125">
        <v>103103356.23</v>
      </c>
      <c r="O431" s="125">
        <v>288225889.83999997</v>
      </c>
      <c r="P431" s="125">
        <v>172957564.05000001</v>
      </c>
      <c r="Q431" s="125">
        <f t="shared" si="158"/>
        <v>2422088763.3599997</v>
      </c>
      <c r="R431" s="3"/>
      <c r="S431" s="197"/>
      <c r="T431" s="3"/>
      <c r="U431" s="118"/>
      <c r="V431" s="118"/>
      <c r="W431" s="118"/>
      <c r="X431" s="118"/>
      <c r="Y431" s="118"/>
      <c r="Z431" s="118"/>
      <c r="AA431" s="118"/>
    </row>
    <row r="432" spans="2:27" s="67" customFormat="1" x14ac:dyDescent="0.25">
      <c r="B432" s="150" t="s">
        <v>702</v>
      </c>
      <c r="C432" s="134">
        <f t="shared" ref="C432:E432" si="177">SUM(C433)</f>
        <v>2738412375</v>
      </c>
      <c r="D432" s="134">
        <f t="shared" si="177"/>
        <v>2748287495</v>
      </c>
      <c r="E432" s="134">
        <f t="shared" si="177"/>
        <v>212460779.13999999</v>
      </c>
      <c r="F432" s="134">
        <f>SUM(F433)</f>
        <v>292304892.34000003</v>
      </c>
      <c r="G432" s="134">
        <f t="shared" ref="G432:P432" si="178">SUM(G433)</f>
        <v>212726779.13999999</v>
      </c>
      <c r="H432" s="134">
        <f t="shared" si="178"/>
        <v>211831688.09</v>
      </c>
      <c r="I432" s="134">
        <f t="shared" si="178"/>
        <v>214191418.88999999</v>
      </c>
      <c r="J432" s="134">
        <f t="shared" si="178"/>
        <v>158861304.49000001</v>
      </c>
      <c r="K432" s="134">
        <f t="shared" si="178"/>
        <v>213058303.49000001</v>
      </c>
      <c r="L432" s="134">
        <f t="shared" si="178"/>
        <v>270847041.69</v>
      </c>
      <c r="M432" s="134">
        <f t="shared" si="178"/>
        <v>252176461.95000002</v>
      </c>
      <c r="N432" s="134">
        <f t="shared" si="178"/>
        <v>128892144.47</v>
      </c>
      <c r="O432" s="134">
        <f t="shared" si="178"/>
        <v>424785961.93000001</v>
      </c>
      <c r="P432" s="134">
        <f t="shared" si="178"/>
        <v>217861568.30000001</v>
      </c>
      <c r="Q432" s="134">
        <f t="shared" si="158"/>
        <v>2809998343.9200001</v>
      </c>
      <c r="R432" s="140"/>
      <c r="S432" s="197"/>
      <c r="T432" s="140"/>
      <c r="U432" s="141"/>
      <c r="V432" s="141"/>
      <c r="W432" s="141"/>
      <c r="X432" s="141"/>
      <c r="Y432" s="141"/>
      <c r="Z432" s="141"/>
      <c r="AA432" s="141"/>
    </row>
    <row r="433" spans="2:28" x14ac:dyDescent="0.25">
      <c r="B433" s="151" t="s">
        <v>703</v>
      </c>
      <c r="C433" s="125">
        <v>2738412375</v>
      </c>
      <c r="D433" s="125">
        <v>2748287495</v>
      </c>
      <c r="E433" s="125">
        <v>212460779.13999999</v>
      </c>
      <c r="F433" s="125">
        <v>292304892.34000003</v>
      </c>
      <c r="G433" s="125">
        <v>212726779.13999999</v>
      </c>
      <c r="H433" s="125">
        <v>211831688.09</v>
      </c>
      <c r="I433" s="125">
        <v>214191418.88999999</v>
      </c>
      <c r="J433" s="125">
        <v>158861304.49000001</v>
      </c>
      <c r="K433" s="125">
        <v>213058303.49000001</v>
      </c>
      <c r="L433" s="125">
        <v>270847041.69</v>
      </c>
      <c r="M433" s="125">
        <v>252176461.95000002</v>
      </c>
      <c r="N433" s="125">
        <v>128892144.47</v>
      </c>
      <c r="O433" s="125">
        <v>424785961.93000001</v>
      </c>
      <c r="P433" s="125">
        <v>217861568.30000001</v>
      </c>
      <c r="Q433" s="125">
        <f t="shared" si="158"/>
        <v>2809998343.9200001</v>
      </c>
      <c r="R433" s="140"/>
      <c r="S433" s="197"/>
      <c r="T433" s="3"/>
      <c r="U433" s="118"/>
      <c r="V433" s="118"/>
      <c r="W433" s="118"/>
      <c r="X433" s="118"/>
      <c r="Y433" s="118"/>
      <c r="Z433" s="118"/>
      <c r="AA433" s="118"/>
    </row>
    <row r="434" spans="2:28" s="67" customFormat="1" x14ac:dyDescent="0.25">
      <c r="B434" s="150" t="s">
        <v>704</v>
      </c>
      <c r="C434" s="134">
        <f t="shared" ref="C434" si="179">SUM(C435)</f>
        <v>18656000</v>
      </c>
      <c r="D434" s="134">
        <f>SUM(D435)</f>
        <v>25656000</v>
      </c>
      <c r="E434" s="134">
        <f>SUM(E435)</f>
        <v>1898908.95</v>
      </c>
      <c r="F434" s="134">
        <f>SUM(F435)</f>
        <v>1898908.95</v>
      </c>
      <c r="G434" s="134">
        <f t="shared" ref="G434:P434" si="180">SUM(G435)</f>
        <v>1898908.95</v>
      </c>
      <c r="H434" s="134">
        <f t="shared" si="180"/>
        <v>1896884.6</v>
      </c>
      <c r="I434" s="134">
        <f t="shared" si="180"/>
        <v>1896884.6</v>
      </c>
      <c r="J434" s="134">
        <f t="shared" si="180"/>
        <v>1896884.6</v>
      </c>
      <c r="K434" s="134">
        <f t="shared" si="180"/>
        <v>1896884.6</v>
      </c>
      <c r="L434" s="134">
        <f t="shared" si="180"/>
        <v>1896884.6</v>
      </c>
      <c r="M434" s="134">
        <f t="shared" si="180"/>
        <v>1896884.6</v>
      </c>
      <c r="N434" s="134">
        <f t="shared" si="180"/>
        <v>1943000.6</v>
      </c>
      <c r="O434" s="134">
        <f t="shared" si="180"/>
        <v>5443000.5999999996</v>
      </c>
      <c r="P434" s="134">
        <f t="shared" si="180"/>
        <v>5933544.79</v>
      </c>
      <c r="Q434" s="134">
        <f t="shared" si="158"/>
        <v>30397580.439999998</v>
      </c>
      <c r="R434" s="3"/>
      <c r="S434" s="197"/>
      <c r="T434" s="140"/>
      <c r="U434" s="141"/>
      <c r="V434" s="141"/>
      <c r="W434" s="141"/>
      <c r="X434" s="141"/>
      <c r="Y434" s="141"/>
      <c r="Z434" s="141"/>
      <c r="AA434" s="141"/>
    </row>
    <row r="435" spans="2:28" x14ac:dyDescent="0.25">
      <c r="B435" s="151" t="s">
        <v>705</v>
      </c>
      <c r="C435" s="125">
        <v>18656000</v>
      </c>
      <c r="D435" s="125">
        <v>25656000</v>
      </c>
      <c r="E435" s="125">
        <v>1898908.95</v>
      </c>
      <c r="F435" s="125">
        <v>1898908.95</v>
      </c>
      <c r="G435" s="125">
        <v>1898908.95</v>
      </c>
      <c r="H435" s="125">
        <v>1896884.6</v>
      </c>
      <c r="I435" s="125">
        <v>1896884.6</v>
      </c>
      <c r="J435" s="125">
        <v>1896884.6</v>
      </c>
      <c r="K435" s="125">
        <v>1896884.6</v>
      </c>
      <c r="L435" s="125">
        <v>1896884.6</v>
      </c>
      <c r="M435" s="125">
        <v>1896884.6</v>
      </c>
      <c r="N435" s="125">
        <v>1943000.6</v>
      </c>
      <c r="O435" s="125">
        <v>5443000.5999999996</v>
      </c>
      <c r="P435" s="125">
        <v>5933544.79</v>
      </c>
      <c r="Q435" s="125">
        <f t="shared" si="158"/>
        <v>30397580.439999998</v>
      </c>
      <c r="R435" s="3"/>
      <c r="S435" s="197"/>
      <c r="T435" s="3"/>
      <c r="U435" s="118"/>
      <c r="V435" s="118"/>
      <c r="W435" s="118"/>
      <c r="X435" s="118"/>
      <c r="Y435" s="118"/>
      <c r="Z435" s="118"/>
      <c r="AA435" s="118"/>
    </row>
    <row r="436" spans="2:28" s="67" customFormat="1" x14ac:dyDescent="0.25">
      <c r="B436" s="150" t="s">
        <v>706</v>
      </c>
      <c r="C436" s="134">
        <f t="shared" ref="C436:E436" si="181">SUM(C437)</f>
        <v>38209184</v>
      </c>
      <c r="D436" s="134">
        <f t="shared" si="181"/>
        <v>41514416</v>
      </c>
      <c r="E436" s="134">
        <f t="shared" si="181"/>
        <v>3161236.43</v>
      </c>
      <c r="F436" s="134">
        <f>SUM(F437)</f>
        <v>2898836</v>
      </c>
      <c r="G436" s="134">
        <f t="shared" ref="G436:P436" si="182">SUM(G437)</f>
        <v>2860319.59</v>
      </c>
      <c r="H436" s="134">
        <f t="shared" si="182"/>
        <v>2855485.56</v>
      </c>
      <c r="I436" s="134">
        <f t="shared" si="182"/>
        <v>3187188.19</v>
      </c>
      <c r="J436" s="134">
        <f t="shared" si="182"/>
        <v>3253091.93</v>
      </c>
      <c r="K436" s="134">
        <f t="shared" si="182"/>
        <v>3609752.65</v>
      </c>
      <c r="L436" s="134">
        <f t="shared" si="182"/>
        <v>3645574.37</v>
      </c>
      <c r="M436" s="134">
        <f t="shared" si="182"/>
        <v>4464634.21</v>
      </c>
      <c r="N436" s="134">
        <f t="shared" si="182"/>
        <v>3516675.65</v>
      </c>
      <c r="O436" s="134">
        <f t="shared" si="182"/>
        <v>4014745.1</v>
      </c>
      <c r="P436" s="134">
        <f t="shared" si="182"/>
        <v>3833907.22</v>
      </c>
      <c r="Q436" s="134">
        <f t="shared" si="158"/>
        <v>41301446.899999999</v>
      </c>
      <c r="R436" s="3"/>
      <c r="S436" s="197"/>
      <c r="T436" s="140"/>
      <c r="U436" s="141"/>
      <c r="V436" s="141"/>
      <c r="W436" s="141"/>
      <c r="X436" s="141"/>
      <c r="Y436" s="141"/>
      <c r="Z436" s="141"/>
      <c r="AA436" s="141"/>
    </row>
    <row r="437" spans="2:28" x14ac:dyDescent="0.25">
      <c r="B437" s="151" t="s">
        <v>707</v>
      </c>
      <c r="C437" s="125">
        <v>38209184</v>
      </c>
      <c r="D437" s="125">
        <v>41514416</v>
      </c>
      <c r="E437" s="125">
        <v>3161236.43</v>
      </c>
      <c r="F437" s="125">
        <v>2898836</v>
      </c>
      <c r="G437" s="125">
        <v>2860319.59</v>
      </c>
      <c r="H437" s="125">
        <v>2855485.56</v>
      </c>
      <c r="I437" s="125">
        <v>3187188.19</v>
      </c>
      <c r="J437" s="125">
        <v>3253091.93</v>
      </c>
      <c r="K437" s="125">
        <v>3609752.65</v>
      </c>
      <c r="L437" s="125">
        <v>3645574.37</v>
      </c>
      <c r="M437" s="125">
        <v>4464634.21</v>
      </c>
      <c r="N437" s="125">
        <v>3516675.65</v>
      </c>
      <c r="O437" s="125">
        <v>4014745.1</v>
      </c>
      <c r="P437" s="125">
        <v>3833907.22</v>
      </c>
      <c r="Q437" s="125">
        <f t="shared" si="158"/>
        <v>41301446.899999999</v>
      </c>
      <c r="R437" s="140"/>
      <c r="S437" s="197"/>
      <c r="T437" s="3"/>
      <c r="U437" s="118"/>
      <c r="V437" s="118"/>
      <c r="W437" s="118"/>
      <c r="X437" s="118"/>
      <c r="Y437" s="118"/>
      <c r="Z437" s="118"/>
      <c r="AA437" s="118"/>
    </row>
    <row r="438" spans="2:28" x14ac:dyDescent="0.25">
      <c r="B438" s="23" t="s">
        <v>173</v>
      </c>
      <c r="C438" s="195">
        <f t="shared" ref="C438:P438" si="183">C439+C444+C448+C452+C459+C463</f>
        <v>56567336181</v>
      </c>
      <c r="D438" s="195">
        <f t="shared" si="183"/>
        <v>72557113068.679993</v>
      </c>
      <c r="E438" s="195">
        <f t="shared" si="183"/>
        <v>5353672812.8099995</v>
      </c>
      <c r="F438" s="195">
        <f t="shared" si="183"/>
        <v>4277742259.0799999</v>
      </c>
      <c r="G438" s="195">
        <f t="shared" si="183"/>
        <v>3438038652.4599996</v>
      </c>
      <c r="H438" s="195">
        <f t="shared" si="183"/>
        <v>2850125817.8899999</v>
      </c>
      <c r="I438" s="195">
        <f t="shared" si="183"/>
        <v>8243882452.6999998</v>
      </c>
      <c r="J438" s="195">
        <f t="shared" si="183"/>
        <v>2528956593.73</v>
      </c>
      <c r="K438" s="195">
        <f t="shared" si="183"/>
        <v>3748570852.4499998</v>
      </c>
      <c r="L438" s="195">
        <f t="shared" si="183"/>
        <v>2852354733.0999999</v>
      </c>
      <c r="M438" s="195">
        <f t="shared" si="183"/>
        <v>7371191923.210001</v>
      </c>
      <c r="N438" s="195">
        <f t="shared" si="183"/>
        <v>12938717198.940001</v>
      </c>
      <c r="O438" s="195">
        <f t="shared" si="183"/>
        <v>3654545029.1899996</v>
      </c>
      <c r="P438" s="195">
        <f t="shared" si="183"/>
        <v>14107526254.549999</v>
      </c>
      <c r="Q438" s="124">
        <f t="shared" si="158"/>
        <v>71365324580.110001</v>
      </c>
      <c r="R438" s="3"/>
      <c r="S438" s="197"/>
      <c r="T438" s="3"/>
      <c r="U438" s="118"/>
      <c r="V438" s="118"/>
      <c r="W438" s="118"/>
      <c r="X438" s="118"/>
      <c r="Y438" s="118"/>
      <c r="Z438" s="118"/>
      <c r="AA438" s="118"/>
    </row>
    <row r="439" spans="2:28" s="67" customFormat="1" x14ac:dyDescent="0.25">
      <c r="B439" s="149" t="s">
        <v>174</v>
      </c>
      <c r="C439" s="134">
        <f t="shared" ref="C439:P439" si="184">C440+C442</f>
        <v>921831819</v>
      </c>
      <c r="D439" s="134">
        <f t="shared" si="184"/>
        <v>1567283647.8199999</v>
      </c>
      <c r="E439" s="134">
        <f t="shared" si="184"/>
        <v>82120313.069999993</v>
      </c>
      <c r="F439" s="134">
        <f t="shared" si="184"/>
        <v>120807024.18000001</v>
      </c>
      <c r="G439" s="134">
        <f t="shared" si="184"/>
        <v>178172333.19999999</v>
      </c>
      <c r="H439" s="134">
        <f t="shared" si="184"/>
        <v>142087632.79000002</v>
      </c>
      <c r="I439" s="134">
        <f t="shared" si="184"/>
        <v>46738180.560000002</v>
      </c>
      <c r="J439" s="134">
        <f t="shared" si="184"/>
        <v>103025758.06999999</v>
      </c>
      <c r="K439" s="134">
        <f t="shared" si="184"/>
        <v>92900720.620000005</v>
      </c>
      <c r="L439" s="134">
        <f t="shared" si="184"/>
        <v>45488569</v>
      </c>
      <c r="M439" s="134">
        <f t="shared" si="184"/>
        <v>38890627.649999999</v>
      </c>
      <c r="N439" s="134">
        <f t="shared" si="184"/>
        <v>25000000</v>
      </c>
      <c r="O439" s="134">
        <f t="shared" si="184"/>
        <v>63189917</v>
      </c>
      <c r="P439" s="134">
        <f t="shared" si="184"/>
        <v>918002623.69000006</v>
      </c>
      <c r="Q439" s="134">
        <f t="shared" si="158"/>
        <v>1856423699.8299999</v>
      </c>
      <c r="R439" s="140"/>
      <c r="S439" s="197"/>
      <c r="T439" s="140"/>
      <c r="U439" s="140"/>
      <c r="V439" s="141"/>
      <c r="W439" s="141"/>
      <c r="X439" s="141"/>
      <c r="Y439" s="141"/>
      <c r="Z439" s="141"/>
      <c r="AA439" s="141"/>
    </row>
    <row r="440" spans="2:28" s="67" customFormat="1" x14ac:dyDescent="0.25">
      <c r="B440" s="150" t="s">
        <v>708</v>
      </c>
      <c r="C440" s="134">
        <f t="shared" ref="C440:P442" si="185">SUM(C441)</f>
        <v>433048957</v>
      </c>
      <c r="D440" s="134">
        <f t="shared" si="185"/>
        <v>1217283647.8199999</v>
      </c>
      <c r="E440" s="134">
        <f t="shared" si="185"/>
        <v>82120313.069999993</v>
      </c>
      <c r="F440" s="134">
        <f t="shared" si="185"/>
        <v>120807024.18000001</v>
      </c>
      <c r="G440" s="134">
        <f t="shared" si="185"/>
        <v>178172333.19999999</v>
      </c>
      <c r="H440" s="134">
        <f t="shared" si="185"/>
        <v>142087632.79000002</v>
      </c>
      <c r="I440" s="134">
        <f t="shared" si="185"/>
        <v>46738180.560000002</v>
      </c>
      <c r="J440" s="134">
        <f t="shared" si="185"/>
        <v>103025758.06999999</v>
      </c>
      <c r="K440" s="134">
        <f t="shared" si="185"/>
        <v>92900720.620000005</v>
      </c>
      <c r="L440" s="134">
        <f t="shared" si="185"/>
        <v>45488569</v>
      </c>
      <c r="M440" s="134">
        <f t="shared" si="185"/>
        <v>38890627.649999999</v>
      </c>
      <c r="N440" s="134">
        <f t="shared" si="185"/>
        <v>25000000</v>
      </c>
      <c r="O440" s="134">
        <f t="shared" si="185"/>
        <v>63189917</v>
      </c>
      <c r="P440" s="134">
        <f t="shared" si="185"/>
        <v>918002623.69000006</v>
      </c>
      <c r="Q440" s="134">
        <f t="shared" si="158"/>
        <v>1856423699.8299999</v>
      </c>
      <c r="R440" s="3"/>
      <c r="S440" s="197"/>
      <c r="T440" s="140"/>
      <c r="U440" s="140"/>
      <c r="V440" s="140"/>
      <c r="W440" s="140"/>
      <c r="X440" s="140"/>
      <c r="Y440" s="140"/>
      <c r="Z440" s="140"/>
      <c r="AA440" s="140"/>
      <c r="AB440" s="140"/>
    </row>
    <row r="441" spans="2:28" x14ac:dyDescent="0.25">
      <c r="B441" s="151" t="s">
        <v>709</v>
      </c>
      <c r="C441" s="125">
        <v>433048957</v>
      </c>
      <c r="D441" s="125">
        <v>1217283647.8199999</v>
      </c>
      <c r="E441" s="125">
        <v>82120313.069999993</v>
      </c>
      <c r="F441" s="125">
        <v>120807024.18000001</v>
      </c>
      <c r="G441" s="125">
        <v>178172333.19999999</v>
      </c>
      <c r="H441" s="125">
        <v>142087632.79000002</v>
      </c>
      <c r="I441" s="125">
        <v>46738180.560000002</v>
      </c>
      <c r="J441" s="125">
        <v>103025758.06999999</v>
      </c>
      <c r="K441" s="125">
        <v>92900720.620000005</v>
      </c>
      <c r="L441" s="125">
        <v>45488569</v>
      </c>
      <c r="M441" s="125">
        <v>38890627.649999999</v>
      </c>
      <c r="N441" s="125">
        <v>25000000</v>
      </c>
      <c r="O441" s="125">
        <v>63189917</v>
      </c>
      <c r="P441" s="125">
        <v>918002623.69000006</v>
      </c>
      <c r="Q441" s="125">
        <f t="shared" si="158"/>
        <v>1856423699.8299999</v>
      </c>
      <c r="R441" s="140"/>
      <c r="S441" s="197"/>
      <c r="T441" s="3"/>
      <c r="U441" s="118"/>
      <c r="V441" s="118"/>
      <c r="W441" s="118"/>
      <c r="X441" s="118"/>
      <c r="Y441" s="118"/>
      <c r="Z441" s="118"/>
      <c r="AA441" s="118"/>
    </row>
    <row r="442" spans="2:28" x14ac:dyDescent="0.25">
      <c r="B442" s="150" t="s">
        <v>997</v>
      </c>
      <c r="C442" s="134">
        <f t="shared" si="185"/>
        <v>488782862</v>
      </c>
      <c r="D442" s="134">
        <f t="shared" si="185"/>
        <v>350000000</v>
      </c>
      <c r="E442" s="134">
        <f t="shared" si="185"/>
        <v>0</v>
      </c>
      <c r="F442" s="134">
        <f t="shared" si="185"/>
        <v>0</v>
      </c>
      <c r="G442" s="134">
        <f t="shared" si="185"/>
        <v>0</v>
      </c>
      <c r="H442" s="134">
        <f t="shared" si="185"/>
        <v>0</v>
      </c>
      <c r="I442" s="134">
        <f t="shared" si="185"/>
        <v>0</v>
      </c>
      <c r="J442" s="134">
        <f t="shared" si="185"/>
        <v>0</v>
      </c>
      <c r="K442" s="134">
        <f t="shared" si="185"/>
        <v>0</v>
      </c>
      <c r="L442" s="134">
        <f t="shared" si="185"/>
        <v>0</v>
      </c>
      <c r="M442" s="134">
        <v>0</v>
      </c>
      <c r="N442" s="134">
        <v>0</v>
      </c>
      <c r="O442" s="134">
        <v>0</v>
      </c>
      <c r="P442" s="134">
        <v>0</v>
      </c>
      <c r="Q442" s="125">
        <f t="shared" si="158"/>
        <v>0</v>
      </c>
      <c r="R442" s="3"/>
      <c r="S442" s="197"/>
      <c r="T442" s="3"/>
      <c r="U442" s="118"/>
      <c r="V442" s="118"/>
      <c r="W442" s="118"/>
      <c r="X442" s="118"/>
      <c r="Y442" s="118"/>
      <c r="Z442" s="118"/>
      <c r="AA442" s="118"/>
    </row>
    <row r="443" spans="2:28" x14ac:dyDescent="0.25">
      <c r="B443" s="151" t="s">
        <v>998</v>
      </c>
      <c r="C443" s="125">
        <v>488782862</v>
      </c>
      <c r="D443" s="125">
        <v>350000000</v>
      </c>
      <c r="E443" s="125">
        <v>0</v>
      </c>
      <c r="F443" s="125">
        <v>0</v>
      </c>
      <c r="G443" s="125">
        <v>0</v>
      </c>
      <c r="H443" s="125">
        <v>0</v>
      </c>
      <c r="I443" s="125">
        <v>0</v>
      </c>
      <c r="J443" s="125">
        <v>0</v>
      </c>
      <c r="K443" s="125">
        <v>0</v>
      </c>
      <c r="L443" s="125">
        <v>0</v>
      </c>
      <c r="M443" s="125">
        <v>0</v>
      </c>
      <c r="N443" s="125">
        <v>0</v>
      </c>
      <c r="O443" s="125">
        <v>0</v>
      </c>
      <c r="P443" s="125">
        <v>0</v>
      </c>
      <c r="Q443" s="125">
        <f t="shared" si="158"/>
        <v>0</v>
      </c>
      <c r="R443" s="3"/>
      <c r="S443" s="197"/>
      <c r="T443" s="3"/>
      <c r="U443" s="118"/>
      <c r="V443" s="118"/>
      <c r="W443" s="118"/>
      <c r="X443" s="118"/>
      <c r="Y443" s="118"/>
      <c r="Z443" s="118"/>
      <c r="AA443" s="118"/>
    </row>
    <row r="444" spans="2:28" s="67" customFormat="1" x14ac:dyDescent="0.25">
      <c r="B444" s="138" t="s">
        <v>268</v>
      </c>
      <c r="C444" s="134">
        <f t="shared" ref="C444:P444" si="186">C445</f>
        <v>8720225968</v>
      </c>
      <c r="D444" s="134">
        <f t="shared" si="186"/>
        <v>15436241643.169998</v>
      </c>
      <c r="E444" s="134">
        <f t="shared" si="186"/>
        <v>812018822.6099999</v>
      </c>
      <c r="F444" s="134">
        <f t="shared" si="186"/>
        <v>542983788.09000003</v>
      </c>
      <c r="G444" s="134">
        <f t="shared" si="186"/>
        <v>507658640.06999993</v>
      </c>
      <c r="H444" s="134">
        <f t="shared" si="186"/>
        <v>583049138.55999994</v>
      </c>
      <c r="I444" s="134">
        <f t="shared" si="186"/>
        <v>749567098.93000007</v>
      </c>
      <c r="J444" s="134">
        <f t="shared" si="186"/>
        <v>573080985.75</v>
      </c>
      <c r="K444" s="134">
        <f t="shared" si="186"/>
        <v>1356206787.27</v>
      </c>
      <c r="L444" s="134">
        <f t="shared" si="186"/>
        <v>811328452.78999996</v>
      </c>
      <c r="M444" s="134">
        <f t="shared" si="186"/>
        <v>1645528202.54</v>
      </c>
      <c r="N444" s="134">
        <f t="shared" si="186"/>
        <v>1975671546.1900001</v>
      </c>
      <c r="O444" s="134">
        <f t="shared" si="186"/>
        <v>1408700430.1799998</v>
      </c>
      <c r="P444" s="134">
        <f t="shared" si="186"/>
        <v>6709710906.9700003</v>
      </c>
      <c r="Q444" s="134">
        <f t="shared" si="158"/>
        <v>17675504799.950001</v>
      </c>
      <c r="R444" s="140"/>
      <c r="S444" s="197"/>
      <c r="T444" s="140"/>
      <c r="U444" s="141"/>
      <c r="V444" s="141"/>
      <c r="W444" s="141"/>
      <c r="X444" s="141"/>
      <c r="Y444" s="141"/>
      <c r="Z444" s="141"/>
      <c r="AA444" s="141"/>
    </row>
    <row r="445" spans="2:28" s="67" customFormat="1" x14ac:dyDescent="0.25">
      <c r="B445" s="150" t="s">
        <v>712</v>
      </c>
      <c r="C445" s="134">
        <f t="shared" ref="C445:I445" si="187">SUM(C446:C447)</f>
        <v>8720225968</v>
      </c>
      <c r="D445" s="134">
        <f t="shared" ref="D445" si="188">SUM(D446:D447)</f>
        <v>15436241643.169998</v>
      </c>
      <c r="E445" s="134">
        <f t="shared" si="187"/>
        <v>812018822.6099999</v>
      </c>
      <c r="F445" s="134">
        <f t="shared" si="187"/>
        <v>542983788.09000003</v>
      </c>
      <c r="G445" s="134">
        <f t="shared" si="187"/>
        <v>507658640.06999993</v>
      </c>
      <c r="H445" s="134">
        <f t="shared" si="187"/>
        <v>583049138.55999994</v>
      </c>
      <c r="I445" s="134">
        <f t="shared" si="187"/>
        <v>749567098.93000007</v>
      </c>
      <c r="J445" s="134">
        <f t="shared" ref="J445:P445" si="189">SUM(J446:J447)</f>
        <v>573080985.75</v>
      </c>
      <c r="K445" s="134">
        <f t="shared" si="189"/>
        <v>1356206787.27</v>
      </c>
      <c r="L445" s="134">
        <f t="shared" si="189"/>
        <v>811328452.78999996</v>
      </c>
      <c r="M445" s="134">
        <f t="shared" si="189"/>
        <v>1645528202.54</v>
      </c>
      <c r="N445" s="134">
        <f t="shared" si="189"/>
        <v>1975671546.1900001</v>
      </c>
      <c r="O445" s="134">
        <f t="shared" si="189"/>
        <v>1408700430.1799998</v>
      </c>
      <c r="P445" s="134">
        <f t="shared" si="189"/>
        <v>6709710906.9700003</v>
      </c>
      <c r="Q445" s="134">
        <f t="shared" si="158"/>
        <v>17675504799.950001</v>
      </c>
      <c r="R445" s="140"/>
      <c r="S445" s="197"/>
      <c r="T445" s="140"/>
      <c r="U445" s="141"/>
      <c r="V445" s="141"/>
      <c r="W445" s="141"/>
      <c r="X445" s="141"/>
      <c r="Y445" s="141"/>
      <c r="Z445" s="141"/>
      <c r="AA445" s="141"/>
    </row>
    <row r="446" spans="2:28" x14ac:dyDescent="0.25">
      <c r="B446" s="151" t="s">
        <v>713</v>
      </c>
      <c r="C446" s="125">
        <v>4675097674</v>
      </c>
      <c r="D446" s="125">
        <v>10269029489.48</v>
      </c>
      <c r="E446" s="125">
        <v>263265452.30000001</v>
      </c>
      <c r="F446" s="125">
        <v>356514778.12</v>
      </c>
      <c r="G446" s="125">
        <v>318203092.39999998</v>
      </c>
      <c r="H446" s="125">
        <v>331203092.39999998</v>
      </c>
      <c r="I446" s="125">
        <v>348246179.75</v>
      </c>
      <c r="J446" s="125">
        <v>309376184.92999995</v>
      </c>
      <c r="K446" s="125">
        <v>1106926267.8499999</v>
      </c>
      <c r="L446" s="125">
        <v>563712611.94999993</v>
      </c>
      <c r="M446" s="125">
        <v>579559429.43000007</v>
      </c>
      <c r="N446" s="125">
        <v>964736947.24000001</v>
      </c>
      <c r="O446" s="125">
        <v>1158055133.6799998</v>
      </c>
      <c r="P446" s="125">
        <v>3414234218.1500001</v>
      </c>
      <c r="Q446" s="125">
        <f t="shared" si="158"/>
        <v>9714033388.1999989</v>
      </c>
      <c r="R446" s="3"/>
      <c r="S446" s="197"/>
      <c r="T446" s="3"/>
      <c r="U446" s="118"/>
      <c r="V446" s="118"/>
      <c r="W446" s="118"/>
      <c r="X446" s="118"/>
      <c r="Y446" s="118"/>
      <c r="Z446" s="118"/>
      <c r="AA446" s="118"/>
    </row>
    <row r="447" spans="2:28" x14ac:dyDescent="0.25">
      <c r="B447" s="151" t="s">
        <v>714</v>
      </c>
      <c r="C447" s="125">
        <v>4045128294</v>
      </c>
      <c r="D447" s="125">
        <v>5167212153.6899996</v>
      </c>
      <c r="E447" s="125">
        <v>548753370.30999994</v>
      </c>
      <c r="F447" s="125">
        <v>186469009.97</v>
      </c>
      <c r="G447" s="125">
        <v>189455547.66999999</v>
      </c>
      <c r="H447" s="125">
        <v>251846046.16</v>
      </c>
      <c r="I447" s="125">
        <v>401320919.18000001</v>
      </c>
      <c r="J447" s="125">
        <v>263704800.81999999</v>
      </c>
      <c r="K447" s="125">
        <v>249280519.42000002</v>
      </c>
      <c r="L447" s="125">
        <v>247615840.83999997</v>
      </c>
      <c r="M447" s="125">
        <v>1065968773.11</v>
      </c>
      <c r="N447" s="125">
        <v>1010934598.9499999</v>
      </c>
      <c r="O447" s="125">
        <v>250645296.5</v>
      </c>
      <c r="P447" s="125">
        <v>3295476688.8200002</v>
      </c>
      <c r="Q447" s="125">
        <f t="shared" si="158"/>
        <v>7961471411.75</v>
      </c>
      <c r="R447" s="3"/>
      <c r="S447" s="197"/>
      <c r="T447" s="3"/>
      <c r="U447" s="118"/>
      <c r="V447" s="118"/>
      <c r="W447" s="118"/>
      <c r="X447" s="118"/>
      <c r="Y447" s="118"/>
      <c r="Z447" s="118"/>
      <c r="AA447" s="118"/>
    </row>
    <row r="448" spans="2:28" s="67" customFormat="1" x14ac:dyDescent="0.25">
      <c r="B448" s="138" t="s">
        <v>176</v>
      </c>
      <c r="C448" s="134">
        <f t="shared" ref="C448:P448" si="190">C449</f>
        <v>8766100344</v>
      </c>
      <c r="D448" s="134">
        <f t="shared" si="190"/>
        <v>10657576777.869999</v>
      </c>
      <c r="E448" s="134">
        <f t="shared" si="190"/>
        <v>827513677.79999995</v>
      </c>
      <c r="F448" s="134">
        <f t="shared" si="190"/>
        <v>735974467.49000001</v>
      </c>
      <c r="G448" s="134">
        <f t="shared" si="190"/>
        <v>815893841.67999995</v>
      </c>
      <c r="H448" s="134">
        <f t="shared" si="190"/>
        <v>677622001.08000004</v>
      </c>
      <c r="I448" s="134">
        <f t="shared" si="190"/>
        <v>721453153.10000002</v>
      </c>
      <c r="J448" s="134">
        <f t="shared" si="190"/>
        <v>1004096086.9200001</v>
      </c>
      <c r="K448" s="134">
        <f t="shared" si="190"/>
        <v>704587276.69000006</v>
      </c>
      <c r="L448" s="134">
        <f t="shared" si="190"/>
        <v>667262112.79999995</v>
      </c>
      <c r="M448" s="134">
        <f t="shared" si="190"/>
        <v>1224272165.2</v>
      </c>
      <c r="N448" s="134">
        <f t="shared" si="190"/>
        <v>916769301.99000001</v>
      </c>
      <c r="O448" s="134">
        <f t="shared" si="190"/>
        <v>796490585.82999992</v>
      </c>
      <c r="P448" s="134">
        <f t="shared" si="190"/>
        <v>1606237912.1599998</v>
      </c>
      <c r="Q448" s="134">
        <f t="shared" si="158"/>
        <v>10698172582.74</v>
      </c>
      <c r="R448" s="3"/>
      <c r="S448" s="197"/>
      <c r="T448" s="140"/>
      <c r="U448" s="141"/>
      <c r="V448" s="141"/>
      <c r="W448" s="141"/>
      <c r="X448" s="141"/>
      <c r="Y448" s="141"/>
      <c r="Z448" s="141"/>
      <c r="AA448" s="141"/>
    </row>
    <row r="449" spans="2:27" s="67" customFormat="1" x14ac:dyDescent="0.25">
      <c r="B449" s="150" t="s">
        <v>715</v>
      </c>
      <c r="C449" s="134">
        <f t="shared" ref="C449:P449" si="191">SUM(C450:C451)</f>
        <v>8766100344</v>
      </c>
      <c r="D449" s="134">
        <f t="shared" si="191"/>
        <v>10657576777.869999</v>
      </c>
      <c r="E449" s="134">
        <f t="shared" si="191"/>
        <v>827513677.79999995</v>
      </c>
      <c r="F449" s="134">
        <f t="shared" si="191"/>
        <v>735974467.49000001</v>
      </c>
      <c r="G449" s="134">
        <f t="shared" si="191"/>
        <v>815893841.67999995</v>
      </c>
      <c r="H449" s="134">
        <f t="shared" si="191"/>
        <v>677622001.08000004</v>
      </c>
      <c r="I449" s="134">
        <f t="shared" si="191"/>
        <v>721453153.10000002</v>
      </c>
      <c r="J449" s="134">
        <f t="shared" si="191"/>
        <v>1004096086.9200001</v>
      </c>
      <c r="K449" s="134">
        <f t="shared" si="191"/>
        <v>704587276.69000006</v>
      </c>
      <c r="L449" s="134">
        <f t="shared" si="191"/>
        <v>667262112.79999995</v>
      </c>
      <c r="M449" s="134">
        <f t="shared" si="191"/>
        <v>1224272165.2</v>
      </c>
      <c r="N449" s="134">
        <f t="shared" si="191"/>
        <v>916769301.99000001</v>
      </c>
      <c r="O449" s="134">
        <f t="shared" si="191"/>
        <v>796490585.82999992</v>
      </c>
      <c r="P449" s="134">
        <f t="shared" si="191"/>
        <v>1606237912.1599998</v>
      </c>
      <c r="Q449" s="134">
        <f t="shared" si="158"/>
        <v>10698172582.74</v>
      </c>
      <c r="R449" s="140"/>
      <c r="S449" s="197"/>
      <c r="T449" s="140"/>
      <c r="U449" s="141"/>
      <c r="V449" s="141"/>
      <c r="W449" s="141"/>
      <c r="X449" s="141"/>
      <c r="Y449" s="141"/>
      <c r="Z449" s="141"/>
      <c r="AA449" s="141"/>
    </row>
    <row r="450" spans="2:27" x14ac:dyDescent="0.25">
      <c r="B450" s="151" t="s">
        <v>716</v>
      </c>
      <c r="C450" s="125">
        <v>0</v>
      </c>
      <c r="D450" s="125">
        <v>2154369349.5</v>
      </c>
      <c r="E450" s="125">
        <v>147113610.80000001</v>
      </c>
      <c r="F450" s="125">
        <v>68680050.489999995</v>
      </c>
      <c r="G450" s="125">
        <v>35832701.68</v>
      </c>
      <c r="H450" s="125">
        <v>46699747.079999998</v>
      </c>
      <c r="I450" s="125">
        <v>91569312.099999994</v>
      </c>
      <c r="J450" s="125">
        <v>288278116.72999996</v>
      </c>
      <c r="K450" s="125">
        <v>71795647.689999998</v>
      </c>
      <c r="L450" s="125">
        <v>39840483.799999997</v>
      </c>
      <c r="M450" s="125">
        <v>11850536.199999999</v>
      </c>
      <c r="N450" s="125">
        <v>242517621.72999999</v>
      </c>
      <c r="O450" s="125">
        <v>160984416.41000003</v>
      </c>
      <c r="P450" s="125">
        <v>941180079.15999997</v>
      </c>
      <c r="Q450" s="125">
        <f t="shared" si="158"/>
        <v>2146342323.8699999</v>
      </c>
      <c r="R450" s="140"/>
      <c r="S450" s="197"/>
      <c r="T450" s="3"/>
      <c r="U450" s="118"/>
      <c r="V450" s="118"/>
      <c r="W450" s="118"/>
      <c r="X450" s="118"/>
      <c r="Y450" s="118"/>
      <c r="Z450" s="118"/>
      <c r="AA450" s="118"/>
    </row>
    <row r="451" spans="2:27" x14ac:dyDescent="0.25">
      <c r="B451" s="151" t="s">
        <v>717</v>
      </c>
      <c r="C451" s="125">
        <v>8766100344</v>
      </c>
      <c r="D451" s="125">
        <v>8503207428.3699989</v>
      </c>
      <c r="E451" s="125">
        <v>680400067</v>
      </c>
      <c r="F451" s="125">
        <v>667294417</v>
      </c>
      <c r="G451" s="125">
        <v>780061140</v>
      </c>
      <c r="H451" s="125">
        <v>630922254</v>
      </c>
      <c r="I451" s="125">
        <v>629883841</v>
      </c>
      <c r="J451" s="125">
        <v>715817970.19000006</v>
      </c>
      <c r="K451" s="125">
        <v>632791629</v>
      </c>
      <c r="L451" s="125">
        <v>627421629</v>
      </c>
      <c r="M451" s="125">
        <v>1212421629</v>
      </c>
      <c r="N451" s="125">
        <v>674251680.25999999</v>
      </c>
      <c r="O451" s="125">
        <v>635506169.41999996</v>
      </c>
      <c r="P451" s="125">
        <v>665057833</v>
      </c>
      <c r="Q451" s="125">
        <f t="shared" si="158"/>
        <v>8551830258.8700008</v>
      </c>
      <c r="R451" s="3"/>
      <c r="S451" s="197"/>
      <c r="T451" s="3"/>
      <c r="U451" s="118"/>
      <c r="V451" s="118"/>
      <c r="W451" s="118"/>
      <c r="X451" s="118"/>
      <c r="Y451" s="118"/>
      <c r="Z451" s="118"/>
      <c r="AA451" s="118"/>
    </row>
    <row r="452" spans="2:27" s="67" customFormat="1" x14ac:dyDescent="0.25">
      <c r="B452" s="138" t="s">
        <v>177</v>
      </c>
      <c r="C452" s="134">
        <f>C453</f>
        <v>37635728050</v>
      </c>
      <c r="D452" s="134">
        <f>D453+D457</f>
        <v>43308649211.549995</v>
      </c>
      <c r="E452" s="134">
        <f>E453</f>
        <v>3442353333.3299999</v>
      </c>
      <c r="F452" s="134">
        <f>F453</f>
        <v>2632472665.3199997</v>
      </c>
      <c r="G452" s="134">
        <f t="shared" ref="G452:P452" si="192">G453</f>
        <v>1814543454.29</v>
      </c>
      <c r="H452" s="134">
        <f t="shared" si="192"/>
        <v>1425095845.1100001</v>
      </c>
      <c r="I452" s="134">
        <f t="shared" si="192"/>
        <v>6725737223.29</v>
      </c>
      <c r="J452" s="134">
        <f t="shared" si="192"/>
        <v>672642651.88</v>
      </c>
      <c r="K452" s="134">
        <f t="shared" si="192"/>
        <v>1594876067.8700001</v>
      </c>
      <c r="L452" s="134">
        <f t="shared" si="192"/>
        <v>1328275598.51</v>
      </c>
      <c r="M452" s="134">
        <f t="shared" si="192"/>
        <v>4365278704.9300003</v>
      </c>
      <c r="N452" s="134">
        <f t="shared" si="192"/>
        <v>9854923237.3600006</v>
      </c>
      <c r="O452" s="134">
        <f t="shared" si="192"/>
        <v>1386080551.98</v>
      </c>
      <c r="P452" s="134">
        <f t="shared" si="192"/>
        <v>3533493463.6500001</v>
      </c>
      <c r="Q452" s="134">
        <f t="shared" si="158"/>
        <v>38775772797.519997</v>
      </c>
      <c r="R452" s="3"/>
      <c r="S452" s="197"/>
      <c r="T452" s="140"/>
      <c r="U452" s="141"/>
      <c r="V452" s="141"/>
      <c r="W452" s="141"/>
      <c r="X452" s="141"/>
      <c r="Y452" s="141"/>
      <c r="Z452" s="141"/>
      <c r="AA452" s="141"/>
    </row>
    <row r="453" spans="2:27" s="67" customFormat="1" x14ac:dyDescent="0.25">
      <c r="B453" s="150" t="s">
        <v>718</v>
      </c>
      <c r="C453" s="134">
        <f>SUM(C454:C456)</f>
        <v>37635728050</v>
      </c>
      <c r="D453" s="134">
        <f>SUM(D454:D456)</f>
        <v>42308649211.549995</v>
      </c>
      <c r="E453" s="134">
        <f>SUM(E454:E456)</f>
        <v>3442353333.3299999</v>
      </c>
      <c r="F453" s="134">
        <f>SUM(F454:F456)</f>
        <v>2632472665.3199997</v>
      </c>
      <c r="G453" s="134">
        <f t="shared" ref="G453:P453" si="193">SUM(G454:G456)</f>
        <v>1814543454.29</v>
      </c>
      <c r="H453" s="134">
        <f t="shared" si="193"/>
        <v>1425095845.1100001</v>
      </c>
      <c r="I453" s="134">
        <f t="shared" si="193"/>
        <v>6725737223.29</v>
      </c>
      <c r="J453" s="134">
        <f t="shared" si="193"/>
        <v>672642651.88</v>
      </c>
      <c r="K453" s="134">
        <f t="shared" si="193"/>
        <v>1594876067.8700001</v>
      </c>
      <c r="L453" s="134">
        <f t="shared" si="193"/>
        <v>1328275598.51</v>
      </c>
      <c r="M453" s="134">
        <f t="shared" si="193"/>
        <v>4365278704.9300003</v>
      </c>
      <c r="N453" s="134">
        <f t="shared" si="193"/>
        <v>9854923237.3600006</v>
      </c>
      <c r="O453" s="134">
        <f t="shared" si="193"/>
        <v>1386080551.98</v>
      </c>
      <c r="P453" s="134">
        <f t="shared" si="193"/>
        <v>3533493463.6500001</v>
      </c>
      <c r="Q453" s="134">
        <f t="shared" si="158"/>
        <v>38775772797.519997</v>
      </c>
      <c r="R453" s="140"/>
      <c r="S453" s="197"/>
      <c r="T453" s="140"/>
      <c r="U453" s="141"/>
      <c r="V453" s="141"/>
      <c r="W453" s="141"/>
      <c r="X453" s="141"/>
      <c r="Y453" s="141"/>
      <c r="Z453" s="141"/>
      <c r="AA453" s="141"/>
    </row>
    <row r="454" spans="2:27" x14ac:dyDescent="0.25">
      <c r="B454" s="151" t="s">
        <v>719</v>
      </c>
      <c r="C454" s="125">
        <v>18475728050</v>
      </c>
      <c r="D454" s="125">
        <v>19813690824.599998</v>
      </c>
      <c r="E454" s="125">
        <v>862353333.33000004</v>
      </c>
      <c r="F454" s="125">
        <v>1615472665.3199999</v>
      </c>
      <c r="G454" s="125">
        <v>1408043454.29</v>
      </c>
      <c r="H454" s="125">
        <v>383396342.11000001</v>
      </c>
      <c r="I454" s="125">
        <v>1048480284.29</v>
      </c>
      <c r="J454" s="125">
        <v>570636672.88</v>
      </c>
      <c r="K454" s="125">
        <v>1205496207.8700001</v>
      </c>
      <c r="L454" s="125">
        <v>1328275598.51</v>
      </c>
      <c r="M454" s="125">
        <v>3500326045.9300003</v>
      </c>
      <c r="N454" s="125">
        <v>2274923237.3600001</v>
      </c>
      <c r="O454" s="125">
        <v>763500551.98000002</v>
      </c>
      <c r="P454" s="125">
        <v>1284910016.7</v>
      </c>
      <c r="Q454" s="125">
        <f t="shared" si="158"/>
        <v>16245814410.570002</v>
      </c>
      <c r="R454" s="140"/>
      <c r="S454" s="197"/>
      <c r="T454" s="3"/>
      <c r="U454" s="118"/>
      <c r="V454" s="118"/>
      <c r="W454" s="118"/>
      <c r="X454" s="118"/>
      <c r="Y454" s="118"/>
      <c r="Z454" s="118"/>
      <c r="AA454" s="118"/>
    </row>
    <row r="455" spans="2:27" x14ac:dyDescent="0.25">
      <c r="B455" s="151" t="s">
        <v>720</v>
      </c>
      <c r="C455" s="125">
        <v>160000000</v>
      </c>
      <c r="D455" s="125">
        <v>1027553991.95</v>
      </c>
      <c r="E455" s="125">
        <v>80000000</v>
      </c>
      <c r="F455" s="125">
        <v>0</v>
      </c>
      <c r="G455" s="125"/>
      <c r="H455" s="125"/>
      <c r="I455" s="125"/>
      <c r="J455" s="125"/>
      <c r="K455" s="125"/>
      <c r="L455" s="125"/>
      <c r="M455" s="125"/>
      <c r="N455" s="125">
        <v>80000000</v>
      </c>
      <c r="O455" s="125">
        <v>616080000</v>
      </c>
      <c r="P455" s="125">
        <v>251473991.94999999</v>
      </c>
      <c r="Q455" s="125">
        <f t="shared" si="158"/>
        <v>1027553991.95</v>
      </c>
      <c r="R455" s="3"/>
      <c r="S455" s="197"/>
      <c r="T455" s="3"/>
      <c r="U455" s="118"/>
      <c r="V455" s="118"/>
      <c r="W455" s="118"/>
      <c r="X455" s="118"/>
      <c r="Y455" s="118"/>
      <c r="Z455" s="118"/>
      <c r="AA455" s="118"/>
    </row>
    <row r="456" spans="2:27" x14ac:dyDescent="0.25">
      <c r="B456" s="151" t="s">
        <v>721</v>
      </c>
      <c r="C456" s="125">
        <v>19000000000</v>
      </c>
      <c r="D456" s="125">
        <v>21467404394.999996</v>
      </c>
      <c r="E456" s="125">
        <v>2500000000</v>
      </c>
      <c r="F456" s="125">
        <v>1017000000</v>
      </c>
      <c r="G456" s="125">
        <v>406500000</v>
      </c>
      <c r="H456" s="125">
        <v>1041699503</v>
      </c>
      <c r="I456" s="125">
        <v>5677256939</v>
      </c>
      <c r="J456" s="125">
        <v>102005979</v>
      </c>
      <c r="K456" s="125">
        <v>389379860</v>
      </c>
      <c r="L456" s="125">
        <v>0</v>
      </c>
      <c r="M456" s="125">
        <v>864952659</v>
      </c>
      <c r="N456" s="125">
        <v>7500000000</v>
      </c>
      <c r="O456" s="125">
        <v>6500000</v>
      </c>
      <c r="P456" s="125">
        <v>1997109455</v>
      </c>
      <c r="Q456" s="125">
        <f t="shared" si="158"/>
        <v>21502404395</v>
      </c>
      <c r="R456" s="3"/>
      <c r="S456" s="197"/>
      <c r="T456" s="3"/>
      <c r="U456" s="118"/>
      <c r="V456" s="118"/>
      <c r="W456" s="118"/>
      <c r="X456" s="118"/>
      <c r="Y456" s="118"/>
      <c r="Z456" s="118"/>
      <c r="AA456" s="118"/>
    </row>
    <row r="457" spans="2:27" x14ac:dyDescent="0.25">
      <c r="B457" s="189" t="s">
        <v>938</v>
      </c>
      <c r="C457" s="134"/>
      <c r="D457" s="134">
        <v>1000000000</v>
      </c>
      <c r="E457" s="125"/>
      <c r="F457" s="125"/>
      <c r="G457" s="125"/>
      <c r="H457" s="125"/>
      <c r="I457" s="125"/>
      <c r="J457" s="125"/>
      <c r="K457" s="125"/>
      <c r="L457" s="125"/>
      <c r="M457" s="125"/>
      <c r="N457" s="125"/>
      <c r="O457" s="125"/>
      <c r="P457" s="125"/>
      <c r="Q457" s="125">
        <f t="shared" si="158"/>
        <v>0</v>
      </c>
      <c r="R457" s="140"/>
      <c r="S457" s="197"/>
      <c r="T457" s="3"/>
      <c r="U457" s="118"/>
      <c r="V457" s="118"/>
      <c r="W457" s="118"/>
      <c r="X457" s="118"/>
      <c r="Y457" s="118"/>
      <c r="Z457" s="118"/>
      <c r="AA457" s="118"/>
    </row>
    <row r="458" spans="2:27" x14ac:dyDescent="0.25">
      <c r="B458" s="190" t="s">
        <v>999</v>
      </c>
      <c r="C458" s="125"/>
      <c r="D458" s="125">
        <v>1000000000</v>
      </c>
      <c r="E458" s="125"/>
      <c r="F458" s="125"/>
      <c r="G458" s="125"/>
      <c r="H458" s="125"/>
      <c r="I458" s="125"/>
      <c r="J458" s="125"/>
      <c r="K458" s="125"/>
      <c r="L458" s="125"/>
      <c r="M458" s="125"/>
      <c r="N458" s="125"/>
      <c r="O458" s="125"/>
      <c r="P458" s="125"/>
      <c r="Q458" s="125">
        <f t="shared" si="158"/>
        <v>0</v>
      </c>
      <c r="R458" s="140"/>
      <c r="S458" s="197"/>
      <c r="T458" s="3"/>
      <c r="U458" s="118"/>
      <c r="V458" s="118"/>
      <c r="W458" s="118"/>
      <c r="X458" s="118"/>
      <c r="Y458" s="118"/>
      <c r="Z458" s="118"/>
      <c r="AA458" s="118"/>
    </row>
    <row r="459" spans="2:27" x14ac:dyDescent="0.25">
      <c r="B459" s="138" t="s">
        <v>178</v>
      </c>
      <c r="C459" s="134">
        <f t="shared" ref="C459:P459" si="194">C460</f>
        <v>500000000</v>
      </c>
      <c r="D459" s="134">
        <f t="shared" si="194"/>
        <v>1313332915</v>
      </c>
      <c r="E459" s="134">
        <f t="shared" si="194"/>
        <v>166666666</v>
      </c>
      <c r="F459" s="134">
        <f t="shared" si="194"/>
        <v>151832914</v>
      </c>
      <c r="G459" s="134">
        <f t="shared" si="194"/>
        <v>100000000</v>
      </c>
      <c r="H459" s="134">
        <f t="shared" si="194"/>
        <v>0</v>
      </c>
      <c r="I459" s="134">
        <f t="shared" si="194"/>
        <v>0</v>
      </c>
      <c r="J459" s="134">
        <f t="shared" si="194"/>
        <v>111111111.11</v>
      </c>
      <c r="K459" s="134">
        <f t="shared" si="194"/>
        <v>0</v>
      </c>
      <c r="L459" s="134">
        <f t="shared" si="194"/>
        <v>0</v>
      </c>
      <c r="M459" s="134">
        <f t="shared" si="194"/>
        <v>97222222.890000001</v>
      </c>
      <c r="N459" s="134">
        <f t="shared" si="194"/>
        <v>125000000</v>
      </c>
      <c r="O459" s="134">
        <f t="shared" si="194"/>
        <v>0</v>
      </c>
      <c r="P459" s="134">
        <f t="shared" si="194"/>
        <v>753131615</v>
      </c>
      <c r="Q459" s="134">
        <f t="shared" si="158"/>
        <v>1504964529</v>
      </c>
      <c r="R459" s="140"/>
      <c r="S459" s="197"/>
      <c r="T459" s="3"/>
      <c r="U459" s="118"/>
      <c r="V459" s="118"/>
      <c r="W459" s="118"/>
      <c r="X459" s="118"/>
      <c r="Y459" s="118"/>
      <c r="Z459" s="118"/>
      <c r="AA459" s="118"/>
    </row>
    <row r="460" spans="2:27" x14ac:dyDescent="0.25">
      <c r="B460" s="150" t="s">
        <v>940</v>
      </c>
      <c r="C460" s="134">
        <f t="shared" ref="C460" si="195">SUM(C462)</f>
        <v>500000000</v>
      </c>
      <c r="D460" s="134">
        <f t="shared" ref="D460:P460" si="196">SUM(D461:D462)</f>
        <v>1313332915</v>
      </c>
      <c r="E460" s="134">
        <f t="shared" si="196"/>
        <v>166666666</v>
      </c>
      <c r="F460" s="134">
        <f t="shared" si="196"/>
        <v>151832914</v>
      </c>
      <c r="G460" s="134">
        <f t="shared" si="196"/>
        <v>100000000</v>
      </c>
      <c r="H460" s="134">
        <f t="shared" si="196"/>
        <v>0</v>
      </c>
      <c r="I460" s="134">
        <f t="shared" si="196"/>
        <v>0</v>
      </c>
      <c r="J460" s="134">
        <f t="shared" si="196"/>
        <v>111111111.11</v>
      </c>
      <c r="K460" s="134">
        <f t="shared" si="196"/>
        <v>0</v>
      </c>
      <c r="L460" s="134">
        <f t="shared" si="196"/>
        <v>0</v>
      </c>
      <c r="M460" s="134">
        <f t="shared" si="196"/>
        <v>97222222.890000001</v>
      </c>
      <c r="N460" s="134">
        <f t="shared" si="196"/>
        <v>125000000</v>
      </c>
      <c r="O460" s="134">
        <f t="shared" si="196"/>
        <v>0</v>
      </c>
      <c r="P460" s="134">
        <f t="shared" si="196"/>
        <v>753131615</v>
      </c>
      <c r="Q460" s="134">
        <f t="shared" si="158"/>
        <v>1504964529</v>
      </c>
      <c r="R460" s="3"/>
      <c r="S460" s="197"/>
      <c r="T460" s="3"/>
      <c r="U460" s="118"/>
      <c r="V460" s="118"/>
      <c r="W460" s="118"/>
      <c r="X460" s="118"/>
      <c r="Y460" s="118"/>
      <c r="Z460" s="118"/>
      <c r="AA460" s="118"/>
    </row>
    <row r="461" spans="2:27" x14ac:dyDescent="0.25">
      <c r="B461" s="151" t="s">
        <v>1000</v>
      </c>
      <c r="C461" s="125">
        <v>0</v>
      </c>
      <c r="D461" s="125">
        <v>713332915</v>
      </c>
      <c r="E461" s="125">
        <v>166666666</v>
      </c>
      <c r="F461" s="125">
        <v>151832914</v>
      </c>
      <c r="G461" s="125">
        <v>100000000</v>
      </c>
      <c r="H461" s="125">
        <v>0</v>
      </c>
      <c r="I461" s="125"/>
      <c r="J461" s="125">
        <v>111111111.11</v>
      </c>
      <c r="K461" s="125">
        <v>0</v>
      </c>
      <c r="L461" s="125">
        <v>0</v>
      </c>
      <c r="M461" s="125">
        <v>97222222.890000001</v>
      </c>
      <c r="N461" s="125">
        <v>125000000</v>
      </c>
      <c r="O461" s="125"/>
      <c r="P461" s="125">
        <v>558131615</v>
      </c>
      <c r="Q461" s="129">
        <f>E461+F461+G461+H461+I461+J461+K461+L461+M461+O461+N461+P461</f>
        <v>1309964529</v>
      </c>
      <c r="R461" s="3"/>
      <c r="S461" s="197"/>
      <c r="T461" s="3"/>
      <c r="U461" s="118"/>
      <c r="V461" s="118"/>
      <c r="W461" s="118"/>
      <c r="X461" s="118"/>
      <c r="Y461" s="118"/>
      <c r="Z461" s="118"/>
      <c r="AA461" s="118"/>
    </row>
    <row r="462" spans="2:27" x14ac:dyDescent="0.25">
      <c r="B462" s="151" t="s">
        <v>941</v>
      </c>
      <c r="C462" s="125">
        <v>500000000</v>
      </c>
      <c r="D462" s="125">
        <v>600000000</v>
      </c>
      <c r="E462" s="125"/>
      <c r="F462" s="125"/>
      <c r="G462" s="125"/>
      <c r="H462" s="125"/>
      <c r="I462" s="125"/>
      <c r="J462" s="125"/>
      <c r="K462" s="125"/>
      <c r="L462" s="125"/>
      <c r="M462" s="125"/>
      <c r="N462" s="125">
        <v>0</v>
      </c>
      <c r="O462" s="125"/>
      <c r="P462" s="125">
        <v>195000000</v>
      </c>
      <c r="Q462" s="125">
        <f t="shared" si="158"/>
        <v>195000000</v>
      </c>
      <c r="R462" s="3"/>
      <c r="S462" s="197"/>
      <c r="T462" s="3"/>
      <c r="U462" s="118"/>
      <c r="V462" s="118"/>
      <c r="W462" s="118"/>
      <c r="X462" s="118"/>
      <c r="Y462" s="118"/>
      <c r="Z462" s="118"/>
      <c r="AA462" s="118"/>
    </row>
    <row r="463" spans="2:27" s="67" customFormat="1" x14ac:dyDescent="0.25">
      <c r="B463" s="138" t="s">
        <v>1001</v>
      </c>
      <c r="C463" s="134">
        <f t="shared" ref="C463:P463" si="197">C464</f>
        <v>23450000</v>
      </c>
      <c r="D463" s="134">
        <f t="shared" si="197"/>
        <v>274028873.26999998</v>
      </c>
      <c r="E463" s="134">
        <f t="shared" si="197"/>
        <v>23000000</v>
      </c>
      <c r="F463" s="134">
        <f t="shared" si="197"/>
        <v>93671400</v>
      </c>
      <c r="G463" s="134">
        <f t="shared" si="197"/>
        <v>21770383.219999999</v>
      </c>
      <c r="H463" s="134">
        <f t="shared" si="197"/>
        <v>22271200.350000001</v>
      </c>
      <c r="I463" s="134">
        <f t="shared" si="197"/>
        <v>386796.82</v>
      </c>
      <c r="J463" s="134">
        <f t="shared" si="197"/>
        <v>65000000</v>
      </c>
      <c r="K463" s="134">
        <f t="shared" si="197"/>
        <v>0</v>
      </c>
      <c r="L463" s="134">
        <f t="shared" si="197"/>
        <v>0</v>
      </c>
      <c r="M463" s="134">
        <f t="shared" si="197"/>
        <v>0</v>
      </c>
      <c r="N463" s="134">
        <f t="shared" si="197"/>
        <v>41353113.399999999</v>
      </c>
      <c r="O463" s="134">
        <f t="shared" si="197"/>
        <v>83544.2</v>
      </c>
      <c r="P463" s="134">
        <f t="shared" si="197"/>
        <v>586949733.07999992</v>
      </c>
      <c r="Q463" s="134">
        <f t="shared" si="158"/>
        <v>854486171.06999993</v>
      </c>
      <c r="R463" s="3"/>
      <c r="S463" s="197"/>
      <c r="T463" s="140"/>
      <c r="U463" s="141"/>
      <c r="V463" s="141"/>
      <c r="W463" s="141"/>
      <c r="X463" s="141"/>
      <c r="Y463" s="141"/>
      <c r="Z463" s="141"/>
      <c r="AA463" s="141"/>
    </row>
    <row r="464" spans="2:27" s="67" customFormat="1" x14ac:dyDescent="0.25">
      <c r="B464" s="150" t="s">
        <v>724</v>
      </c>
      <c r="C464" s="134">
        <f t="shared" ref="C464:P464" si="198">SUM(C465)</f>
        <v>23450000</v>
      </c>
      <c r="D464" s="134">
        <f t="shared" si="198"/>
        <v>274028873.26999998</v>
      </c>
      <c r="E464" s="134">
        <f t="shared" si="198"/>
        <v>23000000</v>
      </c>
      <c r="F464" s="134">
        <f t="shared" si="198"/>
        <v>93671400</v>
      </c>
      <c r="G464" s="134">
        <f t="shared" si="198"/>
        <v>21770383.219999999</v>
      </c>
      <c r="H464" s="134">
        <f t="shared" si="198"/>
        <v>22271200.350000001</v>
      </c>
      <c r="I464" s="134">
        <f t="shared" si="198"/>
        <v>386796.82</v>
      </c>
      <c r="J464" s="134">
        <f t="shared" si="198"/>
        <v>65000000</v>
      </c>
      <c r="K464" s="134">
        <f t="shared" si="198"/>
        <v>0</v>
      </c>
      <c r="L464" s="134">
        <f t="shared" si="198"/>
        <v>0</v>
      </c>
      <c r="M464" s="134">
        <f t="shared" si="198"/>
        <v>0</v>
      </c>
      <c r="N464" s="134">
        <f t="shared" si="198"/>
        <v>41353113.399999999</v>
      </c>
      <c r="O464" s="134">
        <f t="shared" si="198"/>
        <v>83544.2</v>
      </c>
      <c r="P464" s="134">
        <f t="shared" si="198"/>
        <v>586949733.07999992</v>
      </c>
      <c r="Q464" s="134">
        <f t="shared" si="158"/>
        <v>854486171.06999993</v>
      </c>
      <c r="R464" s="3"/>
      <c r="S464" s="197"/>
      <c r="T464" s="140"/>
      <c r="U464" s="141"/>
      <c r="V464" s="141"/>
      <c r="W464" s="141"/>
      <c r="X464" s="141"/>
      <c r="Y464" s="141"/>
      <c r="Z464" s="141"/>
      <c r="AA464" s="141"/>
    </row>
    <row r="465" spans="2:27" x14ac:dyDescent="0.25">
      <c r="B465" s="151" t="s">
        <v>725</v>
      </c>
      <c r="C465" s="125">
        <v>23450000</v>
      </c>
      <c r="D465" s="125">
        <v>274028873.26999998</v>
      </c>
      <c r="E465" s="125">
        <v>23000000</v>
      </c>
      <c r="F465" s="129">
        <v>93671400</v>
      </c>
      <c r="G465" s="125">
        <v>21770383.219999999</v>
      </c>
      <c r="H465" s="125">
        <v>22271200.350000001</v>
      </c>
      <c r="I465" s="125">
        <v>386796.82</v>
      </c>
      <c r="J465" s="125">
        <v>65000000</v>
      </c>
      <c r="K465" s="125"/>
      <c r="L465" s="125">
        <v>0</v>
      </c>
      <c r="M465" s="125">
        <v>0</v>
      </c>
      <c r="N465" s="125">
        <v>41353113.399999999</v>
      </c>
      <c r="O465" s="125">
        <v>83544.2</v>
      </c>
      <c r="P465" s="125">
        <v>586949733.07999992</v>
      </c>
      <c r="Q465" s="125">
        <f t="shared" si="158"/>
        <v>854486171.06999993</v>
      </c>
      <c r="R465" s="140"/>
      <c r="S465" s="197"/>
      <c r="T465" s="3"/>
      <c r="U465" s="118"/>
      <c r="V465" s="118"/>
      <c r="W465" s="118"/>
      <c r="X465" s="118"/>
      <c r="Y465" s="118"/>
      <c r="Z465" s="118"/>
      <c r="AA465" s="118"/>
    </row>
    <row r="466" spans="2:27" x14ac:dyDescent="0.25">
      <c r="B466" s="23" t="s">
        <v>180</v>
      </c>
      <c r="C466" s="195">
        <f t="shared" ref="C466:P466" si="199">C467+C478+C487+C496+C513+C532+C537+C552+C572</f>
        <v>26903259270</v>
      </c>
      <c r="D466" s="195">
        <f t="shared" si="199"/>
        <v>33990945547.779999</v>
      </c>
      <c r="E466" s="195">
        <f t="shared" si="199"/>
        <v>162439859.72</v>
      </c>
      <c r="F466" s="195">
        <f t="shared" si="199"/>
        <v>1043848996.86</v>
      </c>
      <c r="G466" s="195">
        <f t="shared" si="199"/>
        <v>2704560378.9500003</v>
      </c>
      <c r="H466" s="195">
        <f t="shared" si="199"/>
        <v>1445377926.3399999</v>
      </c>
      <c r="I466" s="195">
        <f t="shared" si="199"/>
        <v>920944464.57999992</v>
      </c>
      <c r="J466" s="195">
        <f t="shared" si="199"/>
        <v>962333406.77999997</v>
      </c>
      <c r="K466" s="195">
        <f t="shared" si="199"/>
        <v>1405126845.0299997</v>
      </c>
      <c r="L466" s="195">
        <f t="shared" si="199"/>
        <v>1313924261.75</v>
      </c>
      <c r="M466" s="195">
        <f t="shared" si="199"/>
        <v>1957074858.01</v>
      </c>
      <c r="N466" s="195">
        <f t="shared" si="199"/>
        <v>3555795770.8600001</v>
      </c>
      <c r="O466" s="195">
        <f t="shared" si="199"/>
        <v>4210428024.52</v>
      </c>
      <c r="P466" s="195">
        <f t="shared" si="199"/>
        <v>10078041949.74</v>
      </c>
      <c r="Q466" s="195">
        <f t="shared" ref="Q466:Q530" si="200">E466+F466+G466+H466+I466+J466+K466+L466+M466+O466+N466+P466</f>
        <v>29759896743.139999</v>
      </c>
      <c r="R466" s="140"/>
      <c r="S466" s="197"/>
      <c r="T466" s="3"/>
      <c r="U466" s="118"/>
      <c r="V466" s="118"/>
      <c r="W466" s="118"/>
      <c r="X466" s="118"/>
      <c r="Y466" s="118"/>
      <c r="Z466" s="118"/>
      <c r="AA466" s="118"/>
    </row>
    <row r="467" spans="2:27" s="67" customFormat="1" x14ac:dyDescent="0.25">
      <c r="B467" s="149" t="s">
        <v>181</v>
      </c>
      <c r="C467" s="134">
        <f t="shared" ref="C467:P467" si="201">C468+C470+C472+C474+C476</f>
        <v>5925076688</v>
      </c>
      <c r="D467" s="134">
        <f t="shared" si="201"/>
        <v>8448243394.4899998</v>
      </c>
      <c r="E467" s="134">
        <f t="shared" si="201"/>
        <v>24861396.780000001</v>
      </c>
      <c r="F467" s="134">
        <f t="shared" si="201"/>
        <v>428811679.61000001</v>
      </c>
      <c r="G467" s="134">
        <f t="shared" si="201"/>
        <v>355926441.40999997</v>
      </c>
      <c r="H467" s="134">
        <f t="shared" si="201"/>
        <v>315380089.74000007</v>
      </c>
      <c r="I467" s="134">
        <f t="shared" si="201"/>
        <v>233155629.00999999</v>
      </c>
      <c r="J467" s="134">
        <f t="shared" si="201"/>
        <v>297446961.25</v>
      </c>
      <c r="K467" s="134">
        <f t="shared" si="201"/>
        <v>133241858.09999999</v>
      </c>
      <c r="L467" s="134">
        <f t="shared" si="201"/>
        <v>111707584.50999999</v>
      </c>
      <c r="M467" s="134">
        <f t="shared" si="201"/>
        <v>447686571.94</v>
      </c>
      <c r="N467" s="134">
        <f t="shared" si="201"/>
        <v>1486553521.3</v>
      </c>
      <c r="O467" s="134">
        <f t="shared" si="201"/>
        <v>903182205.25</v>
      </c>
      <c r="P467" s="134">
        <f t="shared" si="201"/>
        <v>2699441591.3499994</v>
      </c>
      <c r="Q467" s="134">
        <f t="shared" si="200"/>
        <v>7437395530.249999</v>
      </c>
      <c r="R467" s="140"/>
      <c r="S467" s="197"/>
      <c r="T467" s="140"/>
      <c r="U467" s="140"/>
      <c r="V467" s="141"/>
      <c r="W467" s="141"/>
      <c r="X467" s="141"/>
      <c r="Y467" s="141"/>
      <c r="Z467" s="141"/>
      <c r="AA467" s="141"/>
    </row>
    <row r="468" spans="2:27" s="67" customFormat="1" x14ac:dyDescent="0.25">
      <c r="B468" s="150" t="s">
        <v>730</v>
      </c>
      <c r="C468" s="134">
        <f t="shared" ref="C468:P468" si="202">SUM(C469)</f>
        <v>901006338</v>
      </c>
      <c r="D468" s="134">
        <f t="shared" si="202"/>
        <v>2669999708.6999998</v>
      </c>
      <c r="E468" s="134">
        <f t="shared" si="202"/>
        <v>8163277.0199999996</v>
      </c>
      <c r="F468" s="134">
        <f t="shared" si="202"/>
        <v>59817352.850000001</v>
      </c>
      <c r="G468" s="134">
        <f t="shared" si="202"/>
        <v>56483675.640000001</v>
      </c>
      <c r="H468" s="134">
        <f t="shared" si="202"/>
        <v>107776323.91000001</v>
      </c>
      <c r="I468" s="134">
        <f t="shared" si="202"/>
        <v>90338554.660000011</v>
      </c>
      <c r="J468" s="134">
        <f t="shared" si="202"/>
        <v>92782957.510000005</v>
      </c>
      <c r="K468" s="134">
        <f t="shared" si="202"/>
        <v>46867605.420000002</v>
      </c>
      <c r="L468" s="134">
        <f t="shared" si="202"/>
        <v>52739637.230000004</v>
      </c>
      <c r="M468" s="134">
        <f t="shared" si="202"/>
        <v>41149916.18</v>
      </c>
      <c r="N468" s="134">
        <f t="shared" si="202"/>
        <v>134249938.06999999</v>
      </c>
      <c r="O468" s="134">
        <f t="shared" si="202"/>
        <v>302561099.39999998</v>
      </c>
      <c r="P468" s="134">
        <f t="shared" si="202"/>
        <v>522064734.28999996</v>
      </c>
      <c r="Q468" s="134">
        <f t="shared" si="200"/>
        <v>1514995072.1800001</v>
      </c>
      <c r="R468" s="3"/>
      <c r="S468" s="197"/>
      <c r="T468" s="140"/>
      <c r="U468" s="141"/>
      <c r="V468" s="141"/>
      <c r="W468" s="141"/>
      <c r="X468" s="141"/>
      <c r="Y468" s="141"/>
      <c r="Z468" s="141"/>
      <c r="AA468" s="141"/>
    </row>
    <row r="469" spans="2:27" x14ac:dyDescent="0.25">
      <c r="B469" s="151" t="s">
        <v>731</v>
      </c>
      <c r="C469" s="125">
        <v>901006338</v>
      </c>
      <c r="D469" s="125">
        <v>2669999708.6999998</v>
      </c>
      <c r="E469" s="125">
        <v>8163277.0199999996</v>
      </c>
      <c r="F469" s="125">
        <v>59817352.850000001</v>
      </c>
      <c r="G469" s="125">
        <v>56483675.640000001</v>
      </c>
      <c r="H469" s="125">
        <v>107776323.91000001</v>
      </c>
      <c r="I469" s="125">
        <v>90338554.660000011</v>
      </c>
      <c r="J469" s="125">
        <v>92782957.510000005</v>
      </c>
      <c r="K469" s="125">
        <v>46867605.420000002</v>
      </c>
      <c r="L469" s="125">
        <v>52739637.230000004</v>
      </c>
      <c r="M469" s="125">
        <v>41149916.18</v>
      </c>
      <c r="N469" s="125">
        <v>134249938.06999999</v>
      </c>
      <c r="O469" s="125">
        <v>302561099.39999998</v>
      </c>
      <c r="P469" s="125">
        <v>522064734.28999996</v>
      </c>
      <c r="Q469" s="125">
        <f t="shared" si="200"/>
        <v>1514995072.1800001</v>
      </c>
      <c r="R469" s="3"/>
      <c r="S469" s="197"/>
      <c r="T469" s="3"/>
      <c r="U469" s="118"/>
      <c r="V469" s="118"/>
      <c r="W469" s="118"/>
      <c r="X469" s="118"/>
      <c r="Y469" s="118"/>
      <c r="Z469" s="118"/>
      <c r="AA469" s="118"/>
    </row>
    <row r="470" spans="2:27" s="67" customFormat="1" x14ac:dyDescent="0.25">
      <c r="B470" s="150" t="s">
        <v>732</v>
      </c>
      <c r="C470" s="134">
        <f t="shared" ref="C470:P470" si="203">SUM(C471)</f>
        <v>286757814</v>
      </c>
      <c r="D470" s="134">
        <f t="shared" si="203"/>
        <v>164442186.59999996</v>
      </c>
      <c r="E470" s="134">
        <f t="shared" si="203"/>
        <v>0</v>
      </c>
      <c r="F470" s="134">
        <f t="shared" si="203"/>
        <v>943463.03</v>
      </c>
      <c r="G470" s="134">
        <f t="shared" si="203"/>
        <v>9050328.6899999995</v>
      </c>
      <c r="H470" s="134">
        <f t="shared" si="203"/>
        <v>17428161.620000001</v>
      </c>
      <c r="I470" s="134">
        <f t="shared" si="203"/>
        <v>19779318.68</v>
      </c>
      <c r="J470" s="134">
        <f t="shared" si="203"/>
        <v>1582421.63</v>
      </c>
      <c r="K470" s="134">
        <f t="shared" si="203"/>
        <v>1421915.4</v>
      </c>
      <c r="L470" s="134">
        <f t="shared" si="203"/>
        <v>1307982</v>
      </c>
      <c r="M470" s="134">
        <f t="shared" si="203"/>
        <v>24419581.52</v>
      </c>
      <c r="N470" s="134">
        <f t="shared" si="203"/>
        <v>4030034.72</v>
      </c>
      <c r="O470" s="134">
        <f t="shared" si="203"/>
        <v>1471405.06</v>
      </c>
      <c r="P470" s="134">
        <f t="shared" si="203"/>
        <v>70118880.520000011</v>
      </c>
      <c r="Q470" s="134">
        <f t="shared" si="200"/>
        <v>151553492.87</v>
      </c>
      <c r="R470" s="140"/>
      <c r="S470" s="197"/>
      <c r="T470" s="140"/>
      <c r="U470" s="141"/>
      <c r="V470" s="141"/>
      <c r="W470" s="141"/>
      <c r="X470" s="141"/>
      <c r="Y470" s="141"/>
      <c r="Z470" s="141"/>
      <c r="AA470" s="141"/>
    </row>
    <row r="471" spans="2:27" x14ac:dyDescent="0.25">
      <c r="B471" s="151" t="s">
        <v>733</v>
      </c>
      <c r="C471" s="125">
        <v>286757814</v>
      </c>
      <c r="D471" s="125">
        <v>164442186.59999996</v>
      </c>
      <c r="E471" s="125">
        <v>0</v>
      </c>
      <c r="F471" s="125">
        <v>943463.03</v>
      </c>
      <c r="G471" s="125">
        <v>9050328.6899999995</v>
      </c>
      <c r="H471" s="125">
        <v>17428161.620000001</v>
      </c>
      <c r="I471" s="125">
        <v>19779318.68</v>
      </c>
      <c r="J471" s="125">
        <v>1582421.63</v>
      </c>
      <c r="K471" s="125">
        <v>1421915.4</v>
      </c>
      <c r="L471" s="125">
        <v>1307982</v>
      </c>
      <c r="M471" s="125">
        <v>24419581.52</v>
      </c>
      <c r="N471" s="125">
        <v>4030034.72</v>
      </c>
      <c r="O471" s="125">
        <v>1471405.06</v>
      </c>
      <c r="P471" s="125">
        <v>70118880.520000011</v>
      </c>
      <c r="Q471" s="125">
        <f t="shared" si="200"/>
        <v>151553492.87</v>
      </c>
      <c r="R471" s="140"/>
      <c r="S471" s="197"/>
      <c r="T471" s="3"/>
      <c r="U471" s="118"/>
      <c r="V471" s="118"/>
      <c r="W471" s="118"/>
      <c r="X471" s="118"/>
      <c r="Y471" s="118"/>
      <c r="Z471" s="118"/>
      <c r="AA471" s="118"/>
    </row>
    <row r="472" spans="2:27" s="67" customFormat="1" x14ac:dyDescent="0.25">
      <c r="B472" s="150" t="s">
        <v>734</v>
      </c>
      <c r="C472" s="134">
        <f t="shared" ref="C472:P472" si="204">SUM(C473)</f>
        <v>3567976204</v>
      </c>
      <c r="D472" s="134">
        <f t="shared" si="204"/>
        <v>3958805610.1400003</v>
      </c>
      <c r="E472" s="134">
        <f t="shared" si="204"/>
        <v>15060574.09</v>
      </c>
      <c r="F472" s="134">
        <f t="shared" si="204"/>
        <v>348920473.01999998</v>
      </c>
      <c r="G472" s="134">
        <f t="shared" si="204"/>
        <v>263800712.57999998</v>
      </c>
      <c r="H472" s="134">
        <f t="shared" si="204"/>
        <v>159944883.98000002</v>
      </c>
      <c r="I472" s="134">
        <f t="shared" si="204"/>
        <v>113119553.14999999</v>
      </c>
      <c r="J472" s="134">
        <f t="shared" si="204"/>
        <v>192023134.68000001</v>
      </c>
      <c r="K472" s="134">
        <f t="shared" si="204"/>
        <v>68313782.969999999</v>
      </c>
      <c r="L472" s="134">
        <f t="shared" si="204"/>
        <v>50062153.210000001</v>
      </c>
      <c r="M472" s="134">
        <f t="shared" si="204"/>
        <v>344992080.44</v>
      </c>
      <c r="N472" s="134">
        <f t="shared" si="204"/>
        <v>1284122268.6799998</v>
      </c>
      <c r="O472" s="134">
        <f t="shared" si="204"/>
        <v>284892060.95999998</v>
      </c>
      <c r="P472" s="134">
        <f t="shared" si="204"/>
        <v>1643287153.3399999</v>
      </c>
      <c r="Q472" s="134">
        <f t="shared" si="200"/>
        <v>4768538831.1000004</v>
      </c>
      <c r="R472" s="3"/>
      <c r="S472" s="197"/>
      <c r="T472" s="140"/>
      <c r="U472" s="141"/>
      <c r="V472" s="141"/>
      <c r="W472" s="141"/>
      <c r="X472" s="141"/>
      <c r="Y472" s="141"/>
      <c r="Z472" s="141"/>
      <c r="AA472" s="141"/>
    </row>
    <row r="473" spans="2:27" x14ac:dyDescent="0.25">
      <c r="B473" s="151" t="s">
        <v>735</v>
      </c>
      <c r="C473" s="125">
        <v>3567976204</v>
      </c>
      <c r="D473" s="125">
        <v>3958805610.1400003</v>
      </c>
      <c r="E473" s="125">
        <v>15060574.09</v>
      </c>
      <c r="F473" s="125">
        <v>348920473.01999998</v>
      </c>
      <c r="G473" s="125">
        <v>263800712.57999998</v>
      </c>
      <c r="H473" s="125">
        <v>159944883.98000002</v>
      </c>
      <c r="I473" s="125">
        <v>113119553.14999999</v>
      </c>
      <c r="J473" s="125">
        <v>192023134.68000001</v>
      </c>
      <c r="K473" s="125">
        <v>68313782.969999999</v>
      </c>
      <c r="L473" s="125">
        <v>50062153.210000001</v>
      </c>
      <c r="M473" s="125">
        <v>344992080.44</v>
      </c>
      <c r="N473" s="125">
        <v>1284122268.6799998</v>
      </c>
      <c r="O473" s="125">
        <v>284892060.95999998</v>
      </c>
      <c r="P473" s="125">
        <v>1643287153.3399999</v>
      </c>
      <c r="Q473" s="125">
        <f t="shared" si="200"/>
        <v>4768538831.1000004</v>
      </c>
      <c r="R473" s="140"/>
      <c r="S473" s="197"/>
      <c r="T473" s="3"/>
      <c r="U473" s="118"/>
      <c r="V473" s="118"/>
      <c r="W473" s="118"/>
      <c r="X473" s="118"/>
      <c r="Y473" s="118"/>
      <c r="Z473" s="118"/>
      <c r="AA473" s="118"/>
    </row>
    <row r="474" spans="2:27" s="67" customFormat="1" x14ac:dyDescent="0.25">
      <c r="B474" s="150" t="s">
        <v>736</v>
      </c>
      <c r="C474" s="134">
        <f t="shared" ref="C474:P474" si="205">SUM(C475)</f>
        <v>848508223</v>
      </c>
      <c r="D474" s="134">
        <f t="shared" si="205"/>
        <v>1331947988.2199998</v>
      </c>
      <c r="E474" s="134">
        <f t="shared" si="205"/>
        <v>388625.67</v>
      </c>
      <c r="F474" s="134">
        <f t="shared" si="205"/>
        <v>13438915.300000001</v>
      </c>
      <c r="G474" s="134">
        <f t="shared" si="205"/>
        <v>19145708.989999998</v>
      </c>
      <c r="H474" s="134">
        <f t="shared" si="205"/>
        <v>21620002.57</v>
      </c>
      <c r="I474" s="134">
        <f t="shared" si="205"/>
        <v>7338529.2600000007</v>
      </c>
      <c r="J474" s="134">
        <f t="shared" si="205"/>
        <v>6422908.46</v>
      </c>
      <c r="K474" s="134">
        <f t="shared" si="205"/>
        <v>13953786.859999999</v>
      </c>
      <c r="L474" s="134">
        <f t="shared" si="205"/>
        <v>4379222.75</v>
      </c>
      <c r="M474" s="134">
        <f t="shared" si="205"/>
        <v>10854401.630000001</v>
      </c>
      <c r="N474" s="134">
        <f t="shared" si="205"/>
        <v>58548896.130000003</v>
      </c>
      <c r="O474" s="134">
        <f t="shared" si="205"/>
        <v>306068234.79000002</v>
      </c>
      <c r="P474" s="134">
        <f t="shared" si="205"/>
        <v>439097703.70999998</v>
      </c>
      <c r="Q474" s="134">
        <f t="shared" si="200"/>
        <v>901256936.12</v>
      </c>
      <c r="R474" s="3"/>
      <c r="S474" s="197"/>
      <c r="T474" s="140"/>
      <c r="U474" s="141"/>
      <c r="V474" s="141"/>
      <c r="W474" s="141"/>
      <c r="X474" s="141"/>
      <c r="Y474" s="141"/>
      <c r="Z474" s="141"/>
      <c r="AA474" s="141"/>
    </row>
    <row r="475" spans="2:27" x14ac:dyDescent="0.25">
      <c r="B475" s="151" t="s">
        <v>737</v>
      </c>
      <c r="C475" s="125">
        <v>848508223</v>
      </c>
      <c r="D475" s="125">
        <v>1331947988.2199998</v>
      </c>
      <c r="E475" s="125">
        <v>388625.67</v>
      </c>
      <c r="F475" s="125">
        <v>13438915.300000001</v>
      </c>
      <c r="G475" s="125">
        <v>19145708.989999998</v>
      </c>
      <c r="H475" s="125">
        <v>21620002.57</v>
      </c>
      <c r="I475" s="125">
        <v>7338529.2600000007</v>
      </c>
      <c r="J475" s="125">
        <v>6422908.46</v>
      </c>
      <c r="K475" s="125">
        <v>13953786.859999999</v>
      </c>
      <c r="L475" s="125">
        <v>4379222.75</v>
      </c>
      <c r="M475" s="125">
        <v>10854401.630000001</v>
      </c>
      <c r="N475" s="125">
        <v>58548896.130000003</v>
      </c>
      <c r="O475" s="125">
        <v>306068234.79000002</v>
      </c>
      <c r="P475" s="125">
        <v>439097703.70999998</v>
      </c>
      <c r="Q475" s="125">
        <f t="shared" si="200"/>
        <v>901256936.12</v>
      </c>
      <c r="R475" s="140"/>
      <c r="S475" s="197"/>
      <c r="T475" s="3"/>
      <c r="U475" s="118"/>
      <c r="V475" s="118"/>
      <c r="W475" s="118"/>
      <c r="X475" s="118"/>
      <c r="Y475" s="118"/>
      <c r="Z475" s="118"/>
      <c r="AA475" s="118"/>
    </row>
    <row r="476" spans="2:27" s="67" customFormat="1" x14ac:dyDescent="0.25">
      <c r="B476" s="150" t="s">
        <v>738</v>
      </c>
      <c r="C476" s="134">
        <f t="shared" ref="C476:P476" si="206">SUM(C477)</f>
        <v>320828109</v>
      </c>
      <c r="D476" s="134">
        <f t="shared" si="206"/>
        <v>323047900.83000004</v>
      </c>
      <c r="E476" s="134">
        <f t="shared" si="206"/>
        <v>1248920</v>
      </c>
      <c r="F476" s="134">
        <f t="shared" si="206"/>
        <v>5691475.4100000001</v>
      </c>
      <c r="G476" s="134">
        <f t="shared" si="206"/>
        <v>7446015.5099999998</v>
      </c>
      <c r="H476" s="134">
        <f t="shared" si="206"/>
        <v>8610717.6600000001</v>
      </c>
      <c r="I476" s="134">
        <f t="shared" si="206"/>
        <v>2579673.2599999998</v>
      </c>
      <c r="J476" s="134">
        <f t="shared" si="206"/>
        <v>4635538.97</v>
      </c>
      <c r="K476" s="134">
        <f t="shared" si="206"/>
        <v>2684767.45</v>
      </c>
      <c r="L476" s="134">
        <f t="shared" si="206"/>
        <v>3218589.32</v>
      </c>
      <c r="M476" s="134">
        <f t="shared" si="206"/>
        <v>26270592.170000002</v>
      </c>
      <c r="N476" s="134">
        <f t="shared" si="206"/>
        <v>5602383.7000000002</v>
      </c>
      <c r="O476" s="134">
        <f t="shared" si="206"/>
        <v>8189405.04</v>
      </c>
      <c r="P476" s="134">
        <f t="shared" si="206"/>
        <v>24873119.490000002</v>
      </c>
      <c r="Q476" s="134">
        <f t="shared" si="200"/>
        <v>101051197.97999999</v>
      </c>
      <c r="R476" s="3"/>
      <c r="S476" s="197"/>
      <c r="T476" s="140"/>
      <c r="U476" s="141"/>
      <c r="V476" s="141"/>
      <c r="W476" s="141"/>
      <c r="X476" s="141"/>
      <c r="Y476" s="141"/>
      <c r="Z476" s="141"/>
      <c r="AA476" s="141"/>
    </row>
    <row r="477" spans="2:27" x14ac:dyDescent="0.25">
      <c r="B477" s="151" t="s">
        <v>739</v>
      </c>
      <c r="C477" s="125">
        <v>320828109</v>
      </c>
      <c r="D477" s="125">
        <v>323047900.83000004</v>
      </c>
      <c r="E477" s="125">
        <v>1248920</v>
      </c>
      <c r="F477" s="125">
        <v>5691475.4100000001</v>
      </c>
      <c r="G477" s="125">
        <v>7446015.5099999998</v>
      </c>
      <c r="H477" s="125">
        <v>8610717.6600000001</v>
      </c>
      <c r="I477" s="125">
        <v>2579673.2599999998</v>
      </c>
      <c r="J477" s="125">
        <v>4635538.97</v>
      </c>
      <c r="K477" s="125">
        <v>2684767.45</v>
      </c>
      <c r="L477" s="125">
        <v>3218589.32</v>
      </c>
      <c r="M477" s="125">
        <v>26270592.170000002</v>
      </c>
      <c r="N477" s="125">
        <v>5602383.7000000002</v>
      </c>
      <c r="O477" s="125">
        <v>8189405.04</v>
      </c>
      <c r="P477" s="125">
        <v>24873119.490000002</v>
      </c>
      <c r="Q477" s="125">
        <f t="shared" si="200"/>
        <v>101051197.97999999</v>
      </c>
      <c r="R477" s="140"/>
      <c r="S477" s="197"/>
      <c r="T477" s="3"/>
      <c r="U477" s="118"/>
      <c r="V477" s="118"/>
      <c r="W477" s="118"/>
      <c r="X477" s="118"/>
      <c r="Y477" s="118"/>
      <c r="Z477" s="118"/>
      <c r="AA477" s="118"/>
    </row>
    <row r="478" spans="2:27" s="67" customFormat="1" x14ac:dyDescent="0.25">
      <c r="B478" s="138" t="s">
        <v>1002</v>
      </c>
      <c r="C478" s="134">
        <f t="shared" ref="C478:P478" si="207">C479+C481+C483+C485</f>
        <v>748196753</v>
      </c>
      <c r="D478" s="134">
        <f t="shared" si="207"/>
        <v>1739129049.3199997</v>
      </c>
      <c r="E478" s="134">
        <f t="shared" si="207"/>
        <v>7809677.21</v>
      </c>
      <c r="F478" s="134">
        <f t="shared" si="207"/>
        <v>23578752.470000003</v>
      </c>
      <c r="G478" s="134">
        <f t="shared" si="207"/>
        <v>27285333.530000001</v>
      </c>
      <c r="H478" s="134">
        <f t="shared" si="207"/>
        <v>30177765.789999999</v>
      </c>
      <c r="I478" s="134">
        <f t="shared" si="207"/>
        <v>35963957.540000007</v>
      </c>
      <c r="J478" s="134">
        <f t="shared" si="207"/>
        <v>29508194.669999998</v>
      </c>
      <c r="K478" s="134">
        <f t="shared" si="207"/>
        <v>48360366.780000001</v>
      </c>
      <c r="L478" s="134">
        <f t="shared" si="207"/>
        <v>216227584.41</v>
      </c>
      <c r="M478" s="134">
        <f t="shared" si="207"/>
        <v>222739900.61000001</v>
      </c>
      <c r="N478" s="134">
        <f t="shared" si="207"/>
        <v>122530277.28999999</v>
      </c>
      <c r="O478" s="134">
        <f t="shared" si="207"/>
        <v>278113218.27999997</v>
      </c>
      <c r="P478" s="134">
        <f t="shared" si="207"/>
        <v>446457375.04000002</v>
      </c>
      <c r="Q478" s="134">
        <f t="shared" si="200"/>
        <v>1488752403.6199999</v>
      </c>
      <c r="R478" s="3"/>
      <c r="S478" s="197"/>
      <c r="T478" s="140"/>
      <c r="U478" s="141"/>
      <c r="V478" s="141"/>
      <c r="W478" s="141"/>
      <c r="X478" s="141"/>
      <c r="Y478" s="141"/>
      <c r="Z478" s="141"/>
      <c r="AA478" s="141"/>
    </row>
    <row r="479" spans="2:27" s="67" customFormat="1" x14ac:dyDescent="0.25">
      <c r="B479" s="150" t="s">
        <v>741</v>
      </c>
      <c r="C479" s="134">
        <f t="shared" ref="C479:P479" si="208">SUM(C480)</f>
        <v>154157945</v>
      </c>
      <c r="D479" s="134">
        <f t="shared" si="208"/>
        <v>350415441.07999992</v>
      </c>
      <c r="E479" s="134">
        <f t="shared" si="208"/>
        <v>215140</v>
      </c>
      <c r="F479" s="134">
        <f t="shared" si="208"/>
        <v>2826794.08</v>
      </c>
      <c r="G479" s="134">
        <f t="shared" si="208"/>
        <v>8156618.1299999999</v>
      </c>
      <c r="H479" s="134">
        <f t="shared" si="208"/>
        <v>7082576.3899999997</v>
      </c>
      <c r="I479" s="134">
        <f t="shared" si="208"/>
        <v>4484838.72</v>
      </c>
      <c r="J479" s="134">
        <f t="shared" si="208"/>
        <v>4383309.8699999992</v>
      </c>
      <c r="K479" s="134">
        <f t="shared" si="208"/>
        <v>8481954.5500000007</v>
      </c>
      <c r="L479" s="134">
        <f t="shared" si="208"/>
        <v>4880904.0999999996</v>
      </c>
      <c r="M479" s="134">
        <f t="shared" si="208"/>
        <v>9731379.0399999991</v>
      </c>
      <c r="N479" s="134">
        <f t="shared" si="208"/>
        <v>8622576.2000000011</v>
      </c>
      <c r="O479" s="134">
        <f t="shared" si="208"/>
        <v>119176189.90000001</v>
      </c>
      <c r="P479" s="134">
        <f t="shared" si="208"/>
        <v>47230123.440000005</v>
      </c>
      <c r="Q479" s="134">
        <f t="shared" si="200"/>
        <v>225272404.41999999</v>
      </c>
      <c r="R479" s="140"/>
      <c r="S479" s="197"/>
      <c r="T479" s="140"/>
      <c r="U479" s="141"/>
      <c r="V479" s="141"/>
      <c r="W479" s="141"/>
      <c r="X479" s="141"/>
      <c r="Y479" s="141"/>
      <c r="Z479" s="141"/>
      <c r="AA479" s="141"/>
    </row>
    <row r="480" spans="2:27" x14ac:dyDescent="0.25">
      <c r="B480" s="151" t="s">
        <v>742</v>
      </c>
      <c r="C480" s="125">
        <v>154157945</v>
      </c>
      <c r="D480" s="125">
        <v>350415441.07999992</v>
      </c>
      <c r="E480" s="125">
        <v>215140</v>
      </c>
      <c r="F480" s="125">
        <v>2826794.08</v>
      </c>
      <c r="G480" s="125">
        <v>8156618.1299999999</v>
      </c>
      <c r="H480" s="125">
        <v>7082576.3899999997</v>
      </c>
      <c r="I480" s="125">
        <v>4484838.72</v>
      </c>
      <c r="J480" s="125">
        <v>4383309.8699999992</v>
      </c>
      <c r="K480" s="125">
        <v>8481954.5500000007</v>
      </c>
      <c r="L480" s="125">
        <v>4880904.0999999996</v>
      </c>
      <c r="M480" s="125">
        <v>9731379.0399999991</v>
      </c>
      <c r="N480" s="125">
        <v>8622576.2000000011</v>
      </c>
      <c r="O480" s="125">
        <v>119176189.90000001</v>
      </c>
      <c r="P480" s="125">
        <v>47230123.440000005</v>
      </c>
      <c r="Q480" s="125">
        <f t="shared" si="200"/>
        <v>225272404.41999999</v>
      </c>
      <c r="R480" s="3"/>
      <c r="S480" s="197"/>
      <c r="T480" s="3"/>
      <c r="U480" s="118"/>
      <c r="V480" s="118"/>
      <c r="W480" s="118"/>
      <c r="X480" s="118"/>
      <c r="Y480" s="118"/>
      <c r="Z480" s="118"/>
      <c r="AA480" s="118"/>
    </row>
    <row r="481" spans="2:27" s="67" customFormat="1" x14ac:dyDescent="0.25">
      <c r="B481" s="150" t="s">
        <v>743</v>
      </c>
      <c r="C481" s="134">
        <f t="shared" ref="C481:P481" si="209">SUM(C482)</f>
        <v>81311708</v>
      </c>
      <c r="D481" s="134">
        <f t="shared" si="209"/>
        <v>93545113.030000001</v>
      </c>
      <c r="E481" s="134">
        <f t="shared" si="209"/>
        <v>0</v>
      </c>
      <c r="F481" s="134">
        <f t="shared" si="209"/>
        <v>0</v>
      </c>
      <c r="G481" s="134">
        <f t="shared" si="209"/>
        <v>0</v>
      </c>
      <c r="H481" s="134">
        <f t="shared" si="209"/>
        <v>2479808.9</v>
      </c>
      <c r="I481" s="134">
        <f t="shared" si="209"/>
        <v>6046565.0099999998</v>
      </c>
      <c r="J481" s="134">
        <f t="shared" si="209"/>
        <v>19394102.350000001</v>
      </c>
      <c r="K481" s="134">
        <f t="shared" si="209"/>
        <v>2749198.65</v>
      </c>
      <c r="L481" s="134">
        <f t="shared" si="209"/>
        <v>5016545.3</v>
      </c>
      <c r="M481" s="134">
        <f t="shared" si="209"/>
        <v>713432.07</v>
      </c>
      <c r="N481" s="134">
        <f t="shared" si="209"/>
        <v>8430793.6699999999</v>
      </c>
      <c r="O481" s="134">
        <f t="shared" si="209"/>
        <v>5272896.32</v>
      </c>
      <c r="P481" s="134">
        <f t="shared" si="209"/>
        <v>25317880.489999998</v>
      </c>
      <c r="Q481" s="134">
        <f t="shared" si="200"/>
        <v>75421222.760000005</v>
      </c>
      <c r="R481" s="140"/>
      <c r="S481" s="197"/>
      <c r="T481" s="140"/>
      <c r="U481" s="141"/>
      <c r="V481" s="141"/>
      <c r="W481" s="141"/>
      <c r="X481" s="141"/>
      <c r="Y481" s="141"/>
      <c r="Z481" s="141"/>
      <c r="AA481" s="141"/>
    </row>
    <row r="482" spans="2:27" x14ac:dyDescent="0.25">
      <c r="B482" s="151" t="s">
        <v>744</v>
      </c>
      <c r="C482" s="125">
        <v>81311708</v>
      </c>
      <c r="D482" s="125">
        <v>93545113.030000001</v>
      </c>
      <c r="E482" s="125">
        <v>0</v>
      </c>
      <c r="F482" s="125">
        <v>0</v>
      </c>
      <c r="G482" s="125">
        <v>0</v>
      </c>
      <c r="H482" s="125">
        <v>2479808.9</v>
      </c>
      <c r="I482" s="125">
        <v>6046565.0099999998</v>
      </c>
      <c r="J482" s="125">
        <v>19394102.350000001</v>
      </c>
      <c r="K482" s="125">
        <v>2749198.65</v>
      </c>
      <c r="L482" s="125">
        <v>5016545.3</v>
      </c>
      <c r="M482" s="125">
        <v>713432.07</v>
      </c>
      <c r="N482" s="125">
        <v>8430793.6699999999</v>
      </c>
      <c r="O482" s="125">
        <v>5272896.32</v>
      </c>
      <c r="P482" s="125">
        <v>25317880.489999998</v>
      </c>
      <c r="Q482" s="125">
        <f t="shared" si="200"/>
        <v>75421222.760000005</v>
      </c>
      <c r="R482" s="140"/>
      <c r="S482" s="197"/>
      <c r="T482" s="3"/>
      <c r="U482" s="118"/>
      <c r="V482" s="118"/>
      <c r="W482" s="118"/>
      <c r="X482" s="118"/>
      <c r="Y482" s="118"/>
      <c r="Z482" s="118"/>
      <c r="AA482" s="118"/>
    </row>
    <row r="483" spans="2:27" s="67" customFormat="1" x14ac:dyDescent="0.25">
      <c r="B483" s="150" t="s">
        <v>745</v>
      </c>
      <c r="C483" s="134">
        <f t="shared" ref="C483:P483" si="210">SUM(C484)</f>
        <v>141188880</v>
      </c>
      <c r="D483" s="134">
        <f t="shared" si="210"/>
        <v>198284359.67999998</v>
      </c>
      <c r="E483" s="134">
        <f t="shared" si="210"/>
        <v>463835.21</v>
      </c>
      <c r="F483" s="134">
        <f t="shared" si="210"/>
        <v>857876.68</v>
      </c>
      <c r="G483" s="134">
        <f t="shared" si="210"/>
        <v>3691397.1500000004</v>
      </c>
      <c r="H483" s="134">
        <f t="shared" si="210"/>
        <v>10742584.390000001</v>
      </c>
      <c r="I483" s="134">
        <f t="shared" si="210"/>
        <v>2543641.87</v>
      </c>
      <c r="J483" s="134">
        <f t="shared" si="210"/>
        <v>4438488.3999999994</v>
      </c>
      <c r="K483" s="134">
        <f t="shared" si="210"/>
        <v>12248604.300000001</v>
      </c>
      <c r="L483" s="134">
        <f t="shared" si="210"/>
        <v>2856077.64</v>
      </c>
      <c r="M483" s="134">
        <f t="shared" si="210"/>
        <v>69022971.159999996</v>
      </c>
      <c r="N483" s="134">
        <f t="shared" si="210"/>
        <v>4969081.43</v>
      </c>
      <c r="O483" s="134">
        <f t="shared" si="210"/>
        <v>5487259.9400000004</v>
      </c>
      <c r="P483" s="134">
        <f t="shared" si="210"/>
        <v>26656984.75</v>
      </c>
      <c r="Q483" s="134">
        <f t="shared" si="200"/>
        <v>143978802.91999999</v>
      </c>
      <c r="R483" s="3"/>
      <c r="S483" s="197"/>
      <c r="T483" s="140"/>
      <c r="U483" s="141"/>
      <c r="V483" s="141"/>
      <c r="W483" s="141"/>
      <c r="X483" s="141"/>
      <c r="Y483" s="141"/>
      <c r="Z483" s="141"/>
      <c r="AA483" s="141"/>
    </row>
    <row r="484" spans="2:27" x14ac:dyDescent="0.25">
      <c r="B484" s="151" t="s">
        <v>746</v>
      </c>
      <c r="C484" s="125">
        <v>141188880</v>
      </c>
      <c r="D484" s="125">
        <v>198284359.67999998</v>
      </c>
      <c r="E484" s="125">
        <v>463835.21</v>
      </c>
      <c r="F484" s="125">
        <v>857876.68</v>
      </c>
      <c r="G484" s="125">
        <v>3691397.1500000004</v>
      </c>
      <c r="H484" s="125">
        <v>10742584.390000001</v>
      </c>
      <c r="I484" s="125">
        <v>2543641.87</v>
      </c>
      <c r="J484" s="125">
        <v>4438488.3999999994</v>
      </c>
      <c r="K484" s="125">
        <v>12248604.300000001</v>
      </c>
      <c r="L484" s="125">
        <v>2856077.64</v>
      </c>
      <c r="M484" s="125">
        <v>69022971.159999996</v>
      </c>
      <c r="N484" s="125">
        <v>4969081.43</v>
      </c>
      <c r="O484" s="125">
        <v>5487259.9400000004</v>
      </c>
      <c r="P484" s="125">
        <v>26656984.75</v>
      </c>
      <c r="Q484" s="125">
        <f t="shared" si="200"/>
        <v>143978802.91999999</v>
      </c>
      <c r="R484" s="140"/>
      <c r="S484" s="197"/>
      <c r="T484" s="3"/>
      <c r="U484" s="118"/>
      <c r="V484" s="118"/>
      <c r="W484" s="118"/>
      <c r="X484" s="118"/>
      <c r="Y484" s="118"/>
      <c r="Z484" s="118"/>
      <c r="AA484" s="118"/>
    </row>
    <row r="485" spans="2:27" s="67" customFormat="1" x14ac:dyDescent="0.25">
      <c r="B485" s="150" t="s">
        <v>747</v>
      </c>
      <c r="C485" s="134">
        <f t="shared" ref="C485:P485" si="211">SUM(C486)</f>
        <v>371538220</v>
      </c>
      <c r="D485" s="134">
        <f t="shared" si="211"/>
        <v>1096884135.53</v>
      </c>
      <c r="E485" s="134">
        <f t="shared" si="211"/>
        <v>7130702</v>
      </c>
      <c r="F485" s="134">
        <f t="shared" si="211"/>
        <v>19894081.710000001</v>
      </c>
      <c r="G485" s="134">
        <f t="shared" si="211"/>
        <v>15437318.25</v>
      </c>
      <c r="H485" s="134">
        <f t="shared" si="211"/>
        <v>9872796.1099999994</v>
      </c>
      <c r="I485" s="134">
        <f t="shared" si="211"/>
        <v>22888911.940000001</v>
      </c>
      <c r="J485" s="134">
        <f t="shared" si="211"/>
        <v>1292294.05</v>
      </c>
      <c r="K485" s="134">
        <f t="shared" si="211"/>
        <v>24880609.280000001</v>
      </c>
      <c r="L485" s="134">
        <f t="shared" si="211"/>
        <v>203474057.37</v>
      </c>
      <c r="M485" s="134">
        <f t="shared" si="211"/>
        <v>143272118.34</v>
      </c>
      <c r="N485" s="134">
        <f t="shared" si="211"/>
        <v>100507825.98999999</v>
      </c>
      <c r="O485" s="134">
        <f t="shared" si="211"/>
        <v>148176872.12</v>
      </c>
      <c r="P485" s="134">
        <f t="shared" si="211"/>
        <v>347252386.36000001</v>
      </c>
      <c r="Q485" s="134">
        <f t="shared" si="200"/>
        <v>1044079973.5200001</v>
      </c>
      <c r="R485" s="3"/>
      <c r="S485" s="197"/>
      <c r="T485" s="140"/>
      <c r="U485" s="141"/>
      <c r="V485" s="141"/>
      <c r="W485" s="141"/>
      <c r="X485" s="141"/>
      <c r="Y485" s="141"/>
      <c r="Z485" s="141"/>
      <c r="AA485" s="141"/>
    </row>
    <row r="486" spans="2:27" x14ac:dyDescent="0.25">
      <c r="B486" s="151" t="s">
        <v>748</v>
      </c>
      <c r="C486" s="125">
        <v>371538220</v>
      </c>
      <c r="D486" s="125">
        <v>1096884135.53</v>
      </c>
      <c r="E486" s="125">
        <v>7130702</v>
      </c>
      <c r="F486" s="125">
        <v>19894081.710000001</v>
      </c>
      <c r="G486" s="125">
        <v>15437318.25</v>
      </c>
      <c r="H486" s="125">
        <v>9872796.1099999994</v>
      </c>
      <c r="I486" s="125">
        <v>22888911.940000001</v>
      </c>
      <c r="J486" s="125">
        <v>1292294.05</v>
      </c>
      <c r="K486" s="125">
        <v>24880609.280000001</v>
      </c>
      <c r="L486" s="125">
        <v>203474057.37</v>
      </c>
      <c r="M486" s="125">
        <v>143272118.34</v>
      </c>
      <c r="N486" s="125">
        <v>100507825.98999999</v>
      </c>
      <c r="O486" s="125">
        <v>148176872.12</v>
      </c>
      <c r="P486" s="125">
        <v>347252386.36000001</v>
      </c>
      <c r="Q486" s="125">
        <f t="shared" si="200"/>
        <v>1044079973.5200001</v>
      </c>
      <c r="R486" s="140"/>
      <c r="S486" s="197"/>
      <c r="T486" s="3"/>
      <c r="U486" s="118"/>
      <c r="V486" s="118"/>
      <c r="W486" s="118"/>
      <c r="X486" s="118"/>
      <c r="Y486" s="118"/>
      <c r="Z486" s="118"/>
      <c r="AA486" s="118"/>
    </row>
    <row r="487" spans="2:27" s="67" customFormat="1" x14ac:dyDescent="0.25">
      <c r="B487" s="138" t="s">
        <v>1003</v>
      </c>
      <c r="C487" s="134">
        <f t="shared" ref="C487:P487" si="212">C488+C490+C492+C494</f>
        <v>1201148297</v>
      </c>
      <c r="D487" s="134">
        <f t="shared" si="212"/>
        <v>2098775778.8899999</v>
      </c>
      <c r="E487" s="134">
        <f t="shared" si="212"/>
        <v>1464256.67</v>
      </c>
      <c r="F487" s="134">
        <f t="shared" si="212"/>
        <v>135397187.13999999</v>
      </c>
      <c r="G487" s="134">
        <f t="shared" si="212"/>
        <v>45851616.670000002</v>
      </c>
      <c r="H487" s="134">
        <f t="shared" si="212"/>
        <v>212345301.16</v>
      </c>
      <c r="I487" s="134">
        <f t="shared" si="212"/>
        <v>246261347.91999999</v>
      </c>
      <c r="J487" s="134">
        <f t="shared" si="212"/>
        <v>158972188.82999998</v>
      </c>
      <c r="K487" s="134">
        <f t="shared" si="212"/>
        <v>66961487.350000001</v>
      </c>
      <c r="L487" s="134">
        <f t="shared" si="212"/>
        <v>248178446.48999998</v>
      </c>
      <c r="M487" s="134">
        <f t="shared" si="212"/>
        <v>84422462.319999993</v>
      </c>
      <c r="N487" s="134">
        <f t="shared" si="212"/>
        <v>255039058.82999998</v>
      </c>
      <c r="O487" s="134">
        <f t="shared" si="212"/>
        <v>319347020.73000002</v>
      </c>
      <c r="P487" s="134">
        <f t="shared" si="212"/>
        <v>363209080.86000001</v>
      </c>
      <c r="Q487" s="134">
        <f t="shared" si="200"/>
        <v>2137449454.9699998</v>
      </c>
      <c r="R487" s="3"/>
      <c r="S487" s="197"/>
      <c r="T487" s="140"/>
      <c r="U487" s="141"/>
      <c r="V487" s="141"/>
      <c r="W487" s="141"/>
      <c r="X487" s="141"/>
      <c r="Y487" s="141"/>
      <c r="Z487" s="141"/>
      <c r="AA487" s="141"/>
    </row>
    <row r="488" spans="2:27" s="67" customFormat="1" x14ac:dyDescent="0.25">
      <c r="B488" s="150" t="s">
        <v>749</v>
      </c>
      <c r="C488" s="134">
        <f t="shared" ref="C488:P488" si="213">SUM(C489)</f>
        <v>1046143966</v>
      </c>
      <c r="D488" s="134">
        <f t="shared" si="213"/>
        <v>1984003369.3199999</v>
      </c>
      <c r="E488" s="134">
        <f t="shared" si="213"/>
        <v>141666.67000000001</v>
      </c>
      <c r="F488" s="134">
        <f t="shared" si="213"/>
        <v>134995206.44999999</v>
      </c>
      <c r="G488" s="134">
        <f t="shared" si="213"/>
        <v>44114286.140000001</v>
      </c>
      <c r="H488" s="134">
        <f t="shared" si="213"/>
        <v>210275718.33000001</v>
      </c>
      <c r="I488" s="134">
        <f t="shared" si="213"/>
        <v>240844770.12</v>
      </c>
      <c r="J488" s="134">
        <f t="shared" si="213"/>
        <v>156929861.69</v>
      </c>
      <c r="K488" s="134">
        <f t="shared" si="213"/>
        <v>65812435.200000003</v>
      </c>
      <c r="L488" s="134">
        <f t="shared" si="213"/>
        <v>246749815.01999998</v>
      </c>
      <c r="M488" s="134">
        <f t="shared" si="213"/>
        <v>82845982.079999998</v>
      </c>
      <c r="N488" s="134">
        <f t="shared" si="213"/>
        <v>243675564.42999998</v>
      </c>
      <c r="O488" s="134">
        <f t="shared" si="213"/>
        <v>308764810.44</v>
      </c>
      <c r="P488" s="134">
        <f t="shared" si="213"/>
        <v>357282266.24000001</v>
      </c>
      <c r="Q488" s="134">
        <f t="shared" si="200"/>
        <v>2092432382.8100002</v>
      </c>
      <c r="R488" s="140"/>
      <c r="S488" s="197"/>
      <c r="T488" s="140"/>
      <c r="U488" s="141"/>
      <c r="V488" s="141"/>
      <c r="W488" s="141"/>
      <c r="X488" s="141"/>
      <c r="Y488" s="141"/>
      <c r="Z488" s="141"/>
      <c r="AA488" s="141"/>
    </row>
    <row r="489" spans="2:27" x14ac:dyDescent="0.25">
      <c r="B489" s="151" t="s">
        <v>750</v>
      </c>
      <c r="C489" s="125">
        <v>1046143966</v>
      </c>
      <c r="D489" s="125">
        <v>1984003369.3199999</v>
      </c>
      <c r="E489" s="125">
        <v>141666.67000000001</v>
      </c>
      <c r="F489" s="125">
        <v>134995206.44999999</v>
      </c>
      <c r="G489" s="125">
        <v>44114286.140000001</v>
      </c>
      <c r="H489" s="125">
        <v>210275718.33000001</v>
      </c>
      <c r="I489" s="125">
        <v>240844770.12</v>
      </c>
      <c r="J489" s="125">
        <v>156929861.69</v>
      </c>
      <c r="K489" s="125">
        <v>65812435.200000003</v>
      </c>
      <c r="L489" s="125">
        <v>246749815.01999998</v>
      </c>
      <c r="M489" s="125">
        <v>82845982.079999998</v>
      </c>
      <c r="N489" s="125">
        <v>243675564.42999998</v>
      </c>
      <c r="O489" s="125">
        <v>308764810.44</v>
      </c>
      <c r="P489" s="125">
        <v>357282266.24000001</v>
      </c>
      <c r="Q489" s="125">
        <f t="shared" si="200"/>
        <v>2092432382.8100002</v>
      </c>
      <c r="R489" s="3"/>
      <c r="S489" s="197"/>
      <c r="T489" s="3"/>
      <c r="U489" s="118"/>
      <c r="V489" s="118"/>
      <c r="W489" s="118"/>
      <c r="X489" s="118"/>
      <c r="Y489" s="118"/>
      <c r="Z489" s="118"/>
      <c r="AA489" s="118"/>
    </row>
    <row r="490" spans="2:27" s="67" customFormat="1" x14ac:dyDescent="0.25">
      <c r="B490" s="150" t="s">
        <v>751</v>
      </c>
      <c r="C490" s="134">
        <f t="shared" ref="C490:P490" si="214">SUM(C491)</f>
        <v>75735279</v>
      </c>
      <c r="D490" s="134">
        <f t="shared" si="214"/>
        <v>64145495.800000012</v>
      </c>
      <c r="E490" s="134">
        <f t="shared" si="214"/>
        <v>0</v>
      </c>
      <c r="F490" s="134">
        <f t="shared" si="214"/>
        <v>384980.68999999994</v>
      </c>
      <c r="G490" s="134">
        <f t="shared" si="214"/>
        <v>1264178.06</v>
      </c>
      <c r="H490" s="134">
        <f t="shared" si="214"/>
        <v>35497.730000000003</v>
      </c>
      <c r="I490" s="134">
        <f t="shared" si="214"/>
        <v>5045335.01</v>
      </c>
      <c r="J490" s="134">
        <f t="shared" si="214"/>
        <v>720832.72</v>
      </c>
      <c r="K490" s="134">
        <f t="shared" si="214"/>
        <v>204542.39</v>
      </c>
      <c r="L490" s="134">
        <f t="shared" si="214"/>
        <v>507083.33</v>
      </c>
      <c r="M490" s="134">
        <f t="shared" si="214"/>
        <v>420140.42</v>
      </c>
      <c r="N490" s="134">
        <f t="shared" si="214"/>
        <v>10626289.4</v>
      </c>
      <c r="O490" s="134">
        <f t="shared" si="214"/>
        <v>10097954.869999999</v>
      </c>
      <c r="P490" s="134">
        <f t="shared" si="214"/>
        <v>4037046.13</v>
      </c>
      <c r="Q490" s="134">
        <f t="shared" si="200"/>
        <v>33343880.749999996</v>
      </c>
      <c r="R490" s="140"/>
      <c r="S490" s="197"/>
      <c r="T490" s="140"/>
      <c r="U490" s="141"/>
      <c r="V490" s="141"/>
      <c r="W490" s="141"/>
      <c r="X490" s="141"/>
      <c r="Y490" s="141"/>
      <c r="Z490" s="141"/>
      <c r="AA490" s="141"/>
    </row>
    <row r="491" spans="2:27" x14ac:dyDescent="0.25">
      <c r="B491" s="151" t="s">
        <v>752</v>
      </c>
      <c r="C491" s="125">
        <v>75735279</v>
      </c>
      <c r="D491" s="125">
        <v>64145495.800000012</v>
      </c>
      <c r="E491" s="125">
        <v>0</v>
      </c>
      <c r="F491" s="125">
        <v>384980.68999999994</v>
      </c>
      <c r="G491" s="125">
        <v>1264178.06</v>
      </c>
      <c r="H491" s="125">
        <v>35497.730000000003</v>
      </c>
      <c r="I491" s="125">
        <v>5045335.01</v>
      </c>
      <c r="J491" s="125">
        <v>720832.72</v>
      </c>
      <c r="K491" s="125">
        <v>204542.39</v>
      </c>
      <c r="L491" s="125">
        <v>507083.33</v>
      </c>
      <c r="M491" s="125">
        <v>420140.42</v>
      </c>
      <c r="N491" s="125">
        <v>10626289.4</v>
      </c>
      <c r="O491" s="125">
        <v>10097954.869999999</v>
      </c>
      <c r="P491" s="125">
        <v>4037046.13</v>
      </c>
      <c r="Q491" s="125">
        <f t="shared" si="200"/>
        <v>33343880.749999996</v>
      </c>
      <c r="R491" s="140"/>
      <c r="S491" s="197"/>
      <c r="T491" s="3"/>
      <c r="U491" s="118"/>
      <c r="V491" s="118"/>
      <c r="W491" s="118"/>
      <c r="X491" s="118"/>
      <c r="Y491" s="118"/>
      <c r="Z491" s="118"/>
      <c r="AA491" s="118"/>
    </row>
    <row r="492" spans="2:27" s="67" customFormat="1" x14ac:dyDescent="0.25">
      <c r="B492" s="150" t="s">
        <v>753</v>
      </c>
      <c r="C492" s="134">
        <f t="shared" ref="C492:L492" si="215">SUM(C493)</f>
        <v>2743297</v>
      </c>
      <c r="D492" s="134">
        <f t="shared" si="215"/>
        <v>666792</v>
      </c>
      <c r="E492" s="134">
        <f t="shared" si="215"/>
        <v>0</v>
      </c>
      <c r="F492" s="134">
        <f t="shared" si="215"/>
        <v>0</v>
      </c>
      <c r="G492" s="134">
        <f t="shared" si="215"/>
        <v>0</v>
      </c>
      <c r="H492" s="134">
        <f t="shared" si="215"/>
        <v>0</v>
      </c>
      <c r="I492" s="134">
        <f t="shared" si="215"/>
        <v>0</v>
      </c>
      <c r="J492" s="134">
        <f t="shared" si="215"/>
        <v>0</v>
      </c>
      <c r="K492" s="134">
        <f t="shared" si="215"/>
        <v>0</v>
      </c>
      <c r="L492" s="134">
        <f t="shared" si="215"/>
        <v>0</v>
      </c>
      <c r="M492" s="134">
        <v>0</v>
      </c>
      <c r="N492" s="134">
        <v>0</v>
      </c>
      <c r="O492" s="134">
        <v>0</v>
      </c>
      <c r="P492" s="134">
        <v>0</v>
      </c>
      <c r="Q492" s="134">
        <f t="shared" si="200"/>
        <v>0</v>
      </c>
      <c r="R492" s="3"/>
      <c r="S492" s="197"/>
      <c r="T492" s="140"/>
      <c r="U492" s="141"/>
      <c r="V492" s="141"/>
      <c r="W492" s="141"/>
      <c r="X492" s="141"/>
      <c r="Y492" s="141"/>
      <c r="Z492" s="141"/>
      <c r="AA492" s="141"/>
    </row>
    <row r="493" spans="2:27" x14ac:dyDescent="0.25">
      <c r="B493" s="151" t="s">
        <v>754</v>
      </c>
      <c r="C493" s="125">
        <v>2743297</v>
      </c>
      <c r="D493" s="125">
        <v>666792</v>
      </c>
      <c r="E493" s="125">
        <v>0</v>
      </c>
      <c r="F493" s="125">
        <v>0</v>
      </c>
      <c r="G493" s="125">
        <v>0</v>
      </c>
      <c r="H493" s="125">
        <v>0</v>
      </c>
      <c r="I493" s="125">
        <v>0</v>
      </c>
      <c r="J493" s="125">
        <v>0</v>
      </c>
      <c r="K493" s="125">
        <v>0</v>
      </c>
      <c r="L493" s="125">
        <v>0</v>
      </c>
      <c r="M493" s="125">
        <v>0</v>
      </c>
      <c r="N493" s="125">
        <v>0</v>
      </c>
      <c r="O493" s="125">
        <v>0</v>
      </c>
      <c r="P493" s="125">
        <v>0</v>
      </c>
      <c r="Q493" s="125">
        <f t="shared" si="200"/>
        <v>0</v>
      </c>
      <c r="R493" s="140"/>
      <c r="S493" s="197"/>
      <c r="T493" s="3"/>
      <c r="U493" s="118"/>
      <c r="V493" s="118"/>
      <c r="W493" s="118"/>
      <c r="X493" s="118"/>
      <c r="Y493" s="118"/>
      <c r="Z493" s="118"/>
      <c r="AA493" s="118"/>
    </row>
    <row r="494" spans="2:27" s="67" customFormat="1" x14ac:dyDescent="0.25">
      <c r="B494" s="150" t="s">
        <v>755</v>
      </c>
      <c r="C494" s="134">
        <f t="shared" ref="C494:P494" si="216">SUM(C495)</f>
        <v>76525755</v>
      </c>
      <c r="D494" s="134">
        <f t="shared" si="216"/>
        <v>49960121.770000003</v>
      </c>
      <c r="E494" s="134">
        <f t="shared" si="216"/>
        <v>1322590</v>
      </c>
      <c r="F494" s="134">
        <f t="shared" si="216"/>
        <v>17000</v>
      </c>
      <c r="G494" s="134">
        <f t="shared" si="216"/>
        <v>473152.47</v>
      </c>
      <c r="H494" s="134">
        <f t="shared" si="216"/>
        <v>2034085.1</v>
      </c>
      <c r="I494" s="134">
        <f t="shared" si="216"/>
        <v>371242.79</v>
      </c>
      <c r="J494" s="134">
        <f t="shared" si="216"/>
        <v>1321494.42</v>
      </c>
      <c r="K494" s="134">
        <f t="shared" si="216"/>
        <v>944509.76</v>
      </c>
      <c r="L494" s="134">
        <f t="shared" si="216"/>
        <v>921548.14</v>
      </c>
      <c r="M494" s="134">
        <f t="shared" si="216"/>
        <v>1156339.82</v>
      </c>
      <c r="N494" s="134">
        <f t="shared" si="216"/>
        <v>737205</v>
      </c>
      <c r="O494" s="134">
        <f t="shared" si="216"/>
        <v>484255.42</v>
      </c>
      <c r="P494" s="134">
        <f t="shared" si="216"/>
        <v>1889768.49</v>
      </c>
      <c r="Q494" s="134">
        <f t="shared" si="200"/>
        <v>11673191.41</v>
      </c>
      <c r="R494" s="3"/>
      <c r="S494" s="197"/>
      <c r="T494" s="140"/>
      <c r="U494" s="141"/>
      <c r="V494" s="141"/>
      <c r="W494" s="141"/>
      <c r="X494" s="141"/>
      <c r="Y494" s="141"/>
      <c r="Z494" s="141"/>
      <c r="AA494" s="141"/>
    </row>
    <row r="495" spans="2:27" x14ac:dyDescent="0.25">
      <c r="B495" s="151" t="s">
        <v>756</v>
      </c>
      <c r="C495" s="125">
        <v>76525755</v>
      </c>
      <c r="D495" s="125">
        <v>49960121.770000003</v>
      </c>
      <c r="E495" s="125">
        <v>1322590</v>
      </c>
      <c r="F495" s="125">
        <v>17000</v>
      </c>
      <c r="G495" s="125">
        <v>473152.47</v>
      </c>
      <c r="H495" s="125">
        <v>2034085.1</v>
      </c>
      <c r="I495" s="125">
        <v>371242.79</v>
      </c>
      <c r="J495" s="125">
        <v>1321494.42</v>
      </c>
      <c r="K495" s="125">
        <v>944509.76</v>
      </c>
      <c r="L495" s="125">
        <v>921548.14</v>
      </c>
      <c r="M495" s="125">
        <v>1156339.82</v>
      </c>
      <c r="N495" s="125">
        <v>737205</v>
      </c>
      <c r="O495" s="125">
        <v>484255.42</v>
      </c>
      <c r="P495" s="125">
        <v>1889768.49</v>
      </c>
      <c r="Q495" s="125">
        <f t="shared" si="200"/>
        <v>11673191.41</v>
      </c>
      <c r="R495" s="140"/>
      <c r="S495" s="197"/>
      <c r="T495" s="3"/>
      <c r="U495" s="118"/>
      <c r="V495" s="118"/>
      <c r="W495" s="118"/>
      <c r="X495" s="118"/>
      <c r="Y495" s="118"/>
      <c r="Z495" s="118"/>
      <c r="AA495" s="118"/>
    </row>
    <row r="496" spans="2:27" s="67" customFormat="1" x14ac:dyDescent="0.25">
      <c r="B496" s="138" t="s">
        <v>1004</v>
      </c>
      <c r="C496" s="134">
        <f t="shared" ref="C496:P496" si="217">C497+C499+C501+C503+C505+C507+C509+C511</f>
        <v>5692074692</v>
      </c>
      <c r="D496" s="134">
        <f t="shared" si="217"/>
        <v>9363043041.8699989</v>
      </c>
      <c r="E496" s="134">
        <f t="shared" si="217"/>
        <v>75105924.650000006</v>
      </c>
      <c r="F496" s="134">
        <f t="shared" si="217"/>
        <v>223508363.67000002</v>
      </c>
      <c r="G496" s="134">
        <f t="shared" si="217"/>
        <v>1150855865.95</v>
      </c>
      <c r="H496" s="134">
        <f t="shared" si="217"/>
        <v>281701314.29000002</v>
      </c>
      <c r="I496" s="134">
        <f t="shared" si="217"/>
        <v>43057092.009999998</v>
      </c>
      <c r="J496" s="134">
        <f t="shared" si="217"/>
        <v>70096510.430000007</v>
      </c>
      <c r="K496" s="134">
        <f t="shared" si="217"/>
        <v>489434348.43999994</v>
      </c>
      <c r="L496" s="134">
        <f t="shared" si="217"/>
        <v>158894657.00999999</v>
      </c>
      <c r="M496" s="134">
        <f t="shared" si="217"/>
        <v>286815677.14999998</v>
      </c>
      <c r="N496" s="134">
        <f t="shared" si="217"/>
        <v>973916389.67000008</v>
      </c>
      <c r="O496" s="134">
        <f t="shared" si="217"/>
        <v>1339486420.4100001</v>
      </c>
      <c r="P496" s="134">
        <f t="shared" si="217"/>
        <v>3909075019.9099998</v>
      </c>
      <c r="Q496" s="134">
        <f t="shared" si="200"/>
        <v>9001947583.5900002</v>
      </c>
      <c r="R496" s="3"/>
      <c r="S496" s="197"/>
      <c r="T496" s="140"/>
      <c r="U496" s="141"/>
      <c r="V496" s="141"/>
      <c r="W496" s="141"/>
      <c r="X496" s="141"/>
      <c r="Y496" s="141"/>
      <c r="Z496" s="141"/>
      <c r="AA496" s="141"/>
    </row>
    <row r="497" spans="2:27" s="67" customFormat="1" x14ac:dyDescent="0.25">
      <c r="B497" s="150" t="s">
        <v>757</v>
      </c>
      <c r="C497" s="134">
        <f t="shared" ref="C497:P497" si="218">SUM(C498)</f>
        <v>2196691279</v>
      </c>
      <c r="D497" s="134">
        <f t="shared" si="218"/>
        <v>5302478860.6700001</v>
      </c>
      <c r="E497" s="134">
        <f t="shared" si="218"/>
        <v>58781874.980000004</v>
      </c>
      <c r="F497" s="134">
        <f t="shared" si="218"/>
        <v>222903623.34</v>
      </c>
      <c r="G497" s="134">
        <f t="shared" si="218"/>
        <v>553108446.79999995</v>
      </c>
      <c r="H497" s="134">
        <f t="shared" si="218"/>
        <v>169339119.46000001</v>
      </c>
      <c r="I497" s="134">
        <f t="shared" si="218"/>
        <v>14211144</v>
      </c>
      <c r="J497" s="134">
        <f t="shared" si="218"/>
        <v>46622610.329999998</v>
      </c>
      <c r="K497" s="134">
        <f t="shared" si="218"/>
        <v>184747666.48000002</v>
      </c>
      <c r="L497" s="134">
        <f t="shared" si="218"/>
        <v>129022245.28</v>
      </c>
      <c r="M497" s="134">
        <f t="shared" si="218"/>
        <v>284101628.62</v>
      </c>
      <c r="N497" s="134">
        <f t="shared" si="218"/>
        <v>510550688.33999997</v>
      </c>
      <c r="O497" s="134">
        <f t="shared" si="218"/>
        <v>717035715.28999996</v>
      </c>
      <c r="P497" s="134">
        <f t="shared" si="218"/>
        <v>2072146069.8799999</v>
      </c>
      <c r="Q497" s="134">
        <f t="shared" si="200"/>
        <v>4962570832.8000002</v>
      </c>
      <c r="R497" s="140"/>
      <c r="S497" s="197"/>
      <c r="T497" s="140"/>
      <c r="U497" s="141"/>
      <c r="V497" s="141"/>
      <c r="W497" s="141"/>
      <c r="X497" s="141"/>
      <c r="Y497" s="141"/>
      <c r="Z497" s="141"/>
      <c r="AA497" s="141"/>
    </row>
    <row r="498" spans="2:27" x14ac:dyDescent="0.25">
      <c r="B498" s="151" t="s">
        <v>758</v>
      </c>
      <c r="C498" s="125">
        <v>2196691279</v>
      </c>
      <c r="D498" s="125">
        <v>5302478860.6700001</v>
      </c>
      <c r="E498" s="125">
        <v>58781874.980000004</v>
      </c>
      <c r="F498" s="125">
        <v>222903623.34</v>
      </c>
      <c r="G498" s="125">
        <v>553108446.79999995</v>
      </c>
      <c r="H498" s="125">
        <v>169339119.46000001</v>
      </c>
      <c r="I498" s="125">
        <v>14211144</v>
      </c>
      <c r="J498" s="125">
        <v>46622610.329999998</v>
      </c>
      <c r="K498" s="125">
        <v>184747666.48000002</v>
      </c>
      <c r="L498" s="125">
        <v>129022245.28</v>
      </c>
      <c r="M498" s="125">
        <v>284101628.62</v>
      </c>
      <c r="N498" s="125">
        <v>510550688.33999997</v>
      </c>
      <c r="O498" s="125">
        <v>717035715.28999996</v>
      </c>
      <c r="P498" s="125">
        <v>2072146069.8799999</v>
      </c>
      <c r="Q498" s="125">
        <f t="shared" si="200"/>
        <v>4962570832.8000002</v>
      </c>
      <c r="R498" s="3"/>
      <c r="S498" s="197"/>
      <c r="T498" s="3"/>
      <c r="U498" s="118"/>
      <c r="V498" s="118"/>
      <c r="W498" s="118"/>
      <c r="X498" s="118"/>
      <c r="Y498" s="118"/>
      <c r="Z498" s="118"/>
      <c r="AA498" s="118"/>
    </row>
    <row r="499" spans="2:27" s="67" customFormat="1" x14ac:dyDescent="0.25">
      <c r="B499" s="150" t="s">
        <v>759</v>
      </c>
      <c r="C499" s="134">
        <f t="shared" ref="C499:P499" si="219">SUM(C500)</f>
        <v>9133672</v>
      </c>
      <c r="D499" s="134">
        <f t="shared" si="219"/>
        <v>28082897.489999998</v>
      </c>
      <c r="E499" s="134">
        <f t="shared" si="219"/>
        <v>0</v>
      </c>
      <c r="F499" s="134">
        <f t="shared" si="219"/>
        <v>0</v>
      </c>
      <c r="G499" s="134">
        <f t="shared" si="219"/>
        <v>2395895</v>
      </c>
      <c r="H499" s="134">
        <f t="shared" si="219"/>
        <v>1180000</v>
      </c>
      <c r="I499" s="134">
        <f t="shared" si="219"/>
        <v>161070</v>
      </c>
      <c r="J499" s="134">
        <f t="shared" si="219"/>
        <v>15387067.84</v>
      </c>
      <c r="K499" s="134">
        <f t="shared" si="219"/>
        <v>223000</v>
      </c>
      <c r="L499" s="134">
        <f t="shared" si="219"/>
        <v>61206.6</v>
      </c>
      <c r="M499" s="134">
        <f t="shared" si="219"/>
        <v>0</v>
      </c>
      <c r="N499" s="134">
        <f t="shared" si="219"/>
        <v>0</v>
      </c>
      <c r="O499" s="134">
        <f t="shared" si="219"/>
        <v>3535080</v>
      </c>
      <c r="P499" s="134">
        <f t="shared" si="219"/>
        <v>3676598.45</v>
      </c>
      <c r="Q499" s="134">
        <f t="shared" si="200"/>
        <v>26619917.890000001</v>
      </c>
      <c r="R499" s="140"/>
      <c r="S499" s="197"/>
      <c r="T499" s="140"/>
      <c r="U499" s="141"/>
      <c r="V499" s="141"/>
      <c r="W499" s="141"/>
      <c r="X499" s="141"/>
      <c r="Y499" s="141"/>
      <c r="Z499" s="141"/>
      <c r="AA499" s="141"/>
    </row>
    <row r="500" spans="2:27" x14ac:dyDescent="0.25">
      <c r="B500" s="151" t="s">
        <v>760</v>
      </c>
      <c r="C500" s="125">
        <v>9133672</v>
      </c>
      <c r="D500" s="125">
        <v>28082897.489999998</v>
      </c>
      <c r="E500" s="125">
        <v>0</v>
      </c>
      <c r="F500" s="125">
        <v>0</v>
      </c>
      <c r="G500" s="125">
        <v>2395895</v>
      </c>
      <c r="H500" s="125">
        <v>1180000</v>
      </c>
      <c r="I500" s="125">
        <v>161070</v>
      </c>
      <c r="J500" s="125">
        <v>15387067.84</v>
      </c>
      <c r="K500" s="125">
        <v>223000</v>
      </c>
      <c r="L500" s="125">
        <v>61206.6</v>
      </c>
      <c r="M500" s="125">
        <v>0</v>
      </c>
      <c r="N500" s="125">
        <v>0</v>
      </c>
      <c r="O500" s="125">
        <v>3535080</v>
      </c>
      <c r="P500" s="125">
        <v>3676598.45</v>
      </c>
      <c r="Q500" s="125">
        <f t="shared" si="200"/>
        <v>26619917.890000001</v>
      </c>
      <c r="R500" s="140"/>
      <c r="S500" s="197"/>
      <c r="T500" s="3"/>
      <c r="U500" s="118"/>
      <c r="V500" s="118"/>
      <c r="W500" s="118"/>
      <c r="X500" s="118"/>
      <c r="Y500" s="118"/>
      <c r="Z500" s="118"/>
      <c r="AA500" s="118"/>
    </row>
    <row r="501" spans="2:27" s="67" customFormat="1" x14ac:dyDescent="0.25">
      <c r="B501" s="150" t="s">
        <v>761</v>
      </c>
      <c r="C501" s="134">
        <f t="shared" ref="C501:P501" si="220">SUM(C502)</f>
        <v>26634841</v>
      </c>
      <c r="D501" s="134">
        <f t="shared" si="220"/>
        <v>1244234941.6099999</v>
      </c>
      <c r="E501" s="134">
        <f t="shared" si="220"/>
        <v>0</v>
      </c>
      <c r="F501" s="134">
        <f t="shared" si="220"/>
        <v>130000</v>
      </c>
      <c r="G501" s="134">
        <f t="shared" si="220"/>
        <v>4838046.1399999997</v>
      </c>
      <c r="H501" s="134">
        <f t="shared" si="220"/>
        <v>110495200</v>
      </c>
      <c r="I501" s="134">
        <f t="shared" si="220"/>
        <v>1286884.81</v>
      </c>
      <c r="J501" s="134">
        <f t="shared" si="220"/>
        <v>2122469.84</v>
      </c>
      <c r="K501" s="134">
        <f t="shared" si="220"/>
        <v>0</v>
      </c>
      <c r="L501" s="134">
        <f t="shared" si="220"/>
        <v>525973.19999999995</v>
      </c>
      <c r="M501" s="134">
        <f t="shared" si="220"/>
        <v>1145158.3999999999</v>
      </c>
      <c r="N501" s="134">
        <f t="shared" si="220"/>
        <v>0</v>
      </c>
      <c r="O501" s="134">
        <f t="shared" si="220"/>
        <v>449516470.04000002</v>
      </c>
      <c r="P501" s="134">
        <f t="shared" si="220"/>
        <v>662683592.14999998</v>
      </c>
      <c r="Q501" s="134">
        <f t="shared" si="200"/>
        <v>1232743794.5799999</v>
      </c>
      <c r="R501" s="3"/>
      <c r="S501" s="197"/>
      <c r="T501" s="140"/>
      <c r="U501" s="141"/>
      <c r="V501" s="141"/>
      <c r="W501" s="141"/>
      <c r="X501" s="141"/>
      <c r="Y501" s="141"/>
      <c r="Z501" s="141"/>
      <c r="AA501" s="141"/>
    </row>
    <row r="502" spans="2:27" x14ac:dyDescent="0.25">
      <c r="B502" s="151" t="s">
        <v>762</v>
      </c>
      <c r="C502" s="125">
        <v>26634841</v>
      </c>
      <c r="D502" s="125">
        <v>1244234941.6099999</v>
      </c>
      <c r="E502" s="125">
        <v>0</v>
      </c>
      <c r="F502" s="125">
        <v>130000</v>
      </c>
      <c r="G502" s="125">
        <v>4838046.1399999997</v>
      </c>
      <c r="H502" s="125">
        <v>110495200</v>
      </c>
      <c r="I502" s="125">
        <v>1286884.81</v>
      </c>
      <c r="J502" s="125">
        <v>2122469.84</v>
      </c>
      <c r="K502" s="125">
        <v>0</v>
      </c>
      <c r="L502" s="125">
        <v>525973.19999999995</v>
      </c>
      <c r="M502" s="125">
        <v>1145158.3999999999</v>
      </c>
      <c r="N502" s="125">
        <v>0</v>
      </c>
      <c r="O502" s="125">
        <v>449516470.04000002</v>
      </c>
      <c r="P502" s="125">
        <v>662683592.14999998</v>
      </c>
      <c r="Q502" s="125">
        <f t="shared" si="200"/>
        <v>1232743794.5799999</v>
      </c>
      <c r="R502" s="140"/>
      <c r="S502" s="197"/>
      <c r="T502" s="3"/>
      <c r="U502" s="118"/>
      <c r="V502" s="118"/>
      <c r="W502" s="118"/>
      <c r="X502" s="118"/>
      <c r="Y502" s="118"/>
      <c r="Z502" s="118"/>
      <c r="AA502" s="118"/>
    </row>
    <row r="503" spans="2:27" s="67" customFormat="1" x14ac:dyDescent="0.25">
      <c r="B503" s="150" t="s">
        <v>763</v>
      </c>
      <c r="C503" s="134">
        <f t="shared" ref="C503:P503" si="221">SUM(C504)</f>
        <v>3260156000</v>
      </c>
      <c r="D503" s="134">
        <f t="shared" si="221"/>
        <v>2367703418</v>
      </c>
      <c r="E503" s="134">
        <f t="shared" si="221"/>
        <v>0</v>
      </c>
      <c r="F503" s="134">
        <f t="shared" si="221"/>
        <v>0</v>
      </c>
      <c r="G503" s="134">
        <f t="shared" si="221"/>
        <v>580588738.36000001</v>
      </c>
      <c r="H503" s="134">
        <f t="shared" si="221"/>
        <v>0</v>
      </c>
      <c r="I503" s="134">
        <f t="shared" si="221"/>
        <v>0</v>
      </c>
      <c r="J503" s="134">
        <f t="shared" si="221"/>
        <v>0</v>
      </c>
      <c r="K503" s="134">
        <f t="shared" si="221"/>
        <v>303173883.33999997</v>
      </c>
      <c r="L503" s="134">
        <f t="shared" si="221"/>
        <v>0</v>
      </c>
      <c r="M503" s="134">
        <f t="shared" si="221"/>
        <v>0</v>
      </c>
      <c r="N503" s="134">
        <f t="shared" si="221"/>
        <v>461026671.87</v>
      </c>
      <c r="O503" s="134">
        <f t="shared" si="221"/>
        <v>166516809.86000001</v>
      </c>
      <c r="P503" s="134">
        <f t="shared" si="221"/>
        <v>896607603.97000003</v>
      </c>
      <c r="Q503" s="134">
        <f t="shared" si="200"/>
        <v>2407913707.4000001</v>
      </c>
      <c r="R503" s="3"/>
      <c r="S503" s="197"/>
      <c r="T503" s="140"/>
      <c r="U503" s="141"/>
      <c r="V503" s="141"/>
      <c r="W503" s="141"/>
      <c r="X503" s="141"/>
      <c r="Y503" s="141"/>
      <c r="Z503" s="141"/>
      <c r="AA503" s="141"/>
    </row>
    <row r="504" spans="2:27" x14ac:dyDescent="0.25">
      <c r="B504" s="151" t="s">
        <v>764</v>
      </c>
      <c r="C504" s="125">
        <v>3260156000</v>
      </c>
      <c r="D504" s="125">
        <v>2367703418</v>
      </c>
      <c r="E504" s="125">
        <v>0</v>
      </c>
      <c r="F504" s="125"/>
      <c r="G504" s="125">
        <v>580588738.36000001</v>
      </c>
      <c r="H504" s="125">
        <v>0</v>
      </c>
      <c r="I504" s="125">
        <v>0</v>
      </c>
      <c r="J504" s="125"/>
      <c r="K504" s="125">
        <v>303173883.33999997</v>
      </c>
      <c r="L504" s="125">
        <v>0</v>
      </c>
      <c r="M504" s="125"/>
      <c r="N504" s="125">
        <v>461026671.87</v>
      </c>
      <c r="O504" s="125">
        <v>166516809.86000001</v>
      </c>
      <c r="P504" s="125">
        <v>896607603.97000003</v>
      </c>
      <c r="Q504" s="125">
        <f t="shared" si="200"/>
        <v>2407913707.4000001</v>
      </c>
      <c r="R504" s="140"/>
      <c r="S504" s="197"/>
      <c r="T504" s="3"/>
      <c r="U504" s="118"/>
      <c r="V504" s="118"/>
      <c r="W504" s="118"/>
      <c r="X504" s="118"/>
      <c r="Y504" s="118"/>
      <c r="Z504" s="118"/>
      <c r="AA504" s="118"/>
    </row>
    <row r="505" spans="2:27" s="67" customFormat="1" x14ac:dyDescent="0.25">
      <c r="B505" s="150" t="s">
        <v>765</v>
      </c>
      <c r="C505" s="134">
        <f t="shared" ref="C505:L505" si="222">SUM(C506)</f>
        <v>4609238</v>
      </c>
      <c r="D505" s="134">
        <f t="shared" si="222"/>
        <v>33350</v>
      </c>
      <c r="E505" s="134">
        <f t="shared" si="222"/>
        <v>0</v>
      </c>
      <c r="F505" s="134">
        <f t="shared" si="222"/>
        <v>0</v>
      </c>
      <c r="G505" s="134">
        <f t="shared" si="222"/>
        <v>0</v>
      </c>
      <c r="H505" s="134">
        <f t="shared" si="222"/>
        <v>0</v>
      </c>
      <c r="I505" s="134">
        <f t="shared" si="222"/>
        <v>0</v>
      </c>
      <c r="J505" s="134">
        <f t="shared" si="222"/>
        <v>0</v>
      </c>
      <c r="K505" s="134">
        <f t="shared" si="222"/>
        <v>0</v>
      </c>
      <c r="L505" s="134">
        <f t="shared" si="222"/>
        <v>0</v>
      </c>
      <c r="M505" s="134">
        <v>0</v>
      </c>
      <c r="N505" s="134">
        <v>0</v>
      </c>
      <c r="O505" s="134">
        <v>0</v>
      </c>
      <c r="P505" s="134">
        <v>0</v>
      </c>
      <c r="Q505" s="134">
        <f t="shared" si="200"/>
        <v>0</v>
      </c>
      <c r="R505" s="3"/>
      <c r="S505" s="197"/>
      <c r="T505" s="140"/>
      <c r="U505" s="141"/>
      <c r="V505" s="141"/>
      <c r="W505" s="141"/>
      <c r="X505" s="141"/>
      <c r="Y505" s="141"/>
      <c r="Z505" s="141"/>
      <c r="AA505" s="141"/>
    </row>
    <row r="506" spans="2:27" x14ac:dyDescent="0.25">
      <c r="B506" s="151" t="s">
        <v>766</v>
      </c>
      <c r="C506" s="125">
        <v>4609238</v>
      </c>
      <c r="D506" s="125">
        <v>33350</v>
      </c>
      <c r="E506" s="125">
        <v>0</v>
      </c>
      <c r="F506" s="125">
        <v>0</v>
      </c>
      <c r="G506" s="125">
        <v>0</v>
      </c>
      <c r="H506" s="125">
        <v>0</v>
      </c>
      <c r="I506" s="125">
        <v>0</v>
      </c>
      <c r="J506" s="125">
        <v>0</v>
      </c>
      <c r="K506" s="125">
        <v>0</v>
      </c>
      <c r="L506" s="125">
        <v>0</v>
      </c>
      <c r="M506" s="125">
        <v>0</v>
      </c>
      <c r="N506" s="125">
        <v>0</v>
      </c>
      <c r="O506" s="125">
        <v>0</v>
      </c>
      <c r="P506" s="125">
        <v>0</v>
      </c>
      <c r="Q506" s="125">
        <f t="shared" si="200"/>
        <v>0</v>
      </c>
      <c r="R506" s="140"/>
      <c r="S506" s="197"/>
      <c r="T506" s="3"/>
      <c r="U506" s="118"/>
      <c r="V506" s="118"/>
      <c r="W506" s="118"/>
      <c r="X506" s="118"/>
      <c r="Y506" s="118"/>
      <c r="Z506" s="118"/>
      <c r="AA506" s="118"/>
    </row>
    <row r="507" spans="2:27" s="67" customFormat="1" x14ac:dyDescent="0.25">
      <c r="B507" s="150" t="s">
        <v>767</v>
      </c>
      <c r="C507" s="134">
        <f t="shared" ref="C507:P507" si="223">SUM(C508)</f>
        <v>14043055</v>
      </c>
      <c r="D507" s="134">
        <f t="shared" si="223"/>
        <v>19494726.460000001</v>
      </c>
      <c r="E507" s="134">
        <f t="shared" si="223"/>
        <v>41666.67</v>
      </c>
      <c r="F507" s="134">
        <f t="shared" si="223"/>
        <v>45430</v>
      </c>
      <c r="G507" s="134">
        <f t="shared" si="223"/>
        <v>353091.4</v>
      </c>
      <c r="H507" s="134">
        <f t="shared" si="223"/>
        <v>312036.5</v>
      </c>
      <c r="I507" s="134">
        <f t="shared" si="223"/>
        <v>137301.64000000001</v>
      </c>
      <c r="J507" s="134">
        <f t="shared" si="223"/>
        <v>51485.440000000002</v>
      </c>
      <c r="K507" s="134">
        <f t="shared" si="223"/>
        <v>159413.28</v>
      </c>
      <c r="L507" s="134">
        <f t="shared" si="223"/>
        <v>123180.2</v>
      </c>
      <c r="M507" s="134">
        <f t="shared" si="223"/>
        <v>336745.15</v>
      </c>
      <c r="N507" s="134">
        <f t="shared" si="223"/>
        <v>49289.45</v>
      </c>
      <c r="O507" s="134">
        <f t="shared" si="223"/>
        <v>232118</v>
      </c>
      <c r="P507" s="134">
        <f t="shared" si="223"/>
        <v>9071106.3399999999</v>
      </c>
      <c r="Q507" s="134">
        <f t="shared" si="200"/>
        <v>10912864.07</v>
      </c>
      <c r="R507" s="3"/>
      <c r="S507" s="197"/>
      <c r="T507" s="140"/>
      <c r="U507" s="141"/>
      <c r="V507" s="141"/>
      <c r="W507" s="141"/>
      <c r="X507" s="141"/>
      <c r="Y507" s="141"/>
      <c r="Z507" s="141"/>
      <c r="AA507" s="141"/>
    </row>
    <row r="508" spans="2:27" x14ac:dyDescent="0.25">
      <c r="B508" s="151" t="s">
        <v>768</v>
      </c>
      <c r="C508" s="125">
        <v>14043055</v>
      </c>
      <c r="D508" s="125">
        <v>19494726.460000001</v>
      </c>
      <c r="E508" s="125">
        <v>41666.67</v>
      </c>
      <c r="F508" s="125">
        <v>45430</v>
      </c>
      <c r="G508" s="125">
        <v>353091.4</v>
      </c>
      <c r="H508" s="125">
        <v>312036.5</v>
      </c>
      <c r="I508" s="125">
        <v>137301.64000000001</v>
      </c>
      <c r="J508" s="125">
        <v>51485.440000000002</v>
      </c>
      <c r="K508" s="125">
        <v>159413.28</v>
      </c>
      <c r="L508" s="125">
        <v>123180.2</v>
      </c>
      <c r="M508" s="125">
        <v>336745.15</v>
      </c>
      <c r="N508" s="125">
        <v>49289.45</v>
      </c>
      <c r="O508" s="125">
        <v>232118</v>
      </c>
      <c r="P508" s="125">
        <v>9071106.3399999999</v>
      </c>
      <c r="Q508" s="125">
        <f t="shared" si="200"/>
        <v>10912864.07</v>
      </c>
      <c r="R508" s="140"/>
      <c r="S508" s="197"/>
      <c r="T508" s="3"/>
      <c r="U508" s="118"/>
      <c r="V508" s="118"/>
      <c r="W508" s="118"/>
      <c r="X508" s="118"/>
      <c r="Y508" s="118"/>
      <c r="Z508" s="118"/>
      <c r="AA508" s="118"/>
    </row>
    <row r="509" spans="2:27" s="67" customFormat="1" x14ac:dyDescent="0.25">
      <c r="B509" s="150" t="s">
        <v>769</v>
      </c>
      <c r="C509" s="134">
        <f t="shared" ref="C509:P509" si="224">SUM(C510)</f>
        <v>51915490</v>
      </c>
      <c r="D509" s="134">
        <f t="shared" si="224"/>
        <v>57437811.329999998</v>
      </c>
      <c r="E509" s="134">
        <f t="shared" si="224"/>
        <v>674969.67</v>
      </c>
      <c r="F509" s="134">
        <f t="shared" si="224"/>
        <v>345977</v>
      </c>
      <c r="G509" s="134">
        <f t="shared" si="224"/>
        <v>3531375.42</v>
      </c>
      <c r="H509" s="134">
        <f t="shared" si="224"/>
        <v>291625</v>
      </c>
      <c r="I509" s="134">
        <f t="shared" si="224"/>
        <v>814007</v>
      </c>
      <c r="J509" s="134">
        <f t="shared" si="224"/>
        <v>0</v>
      </c>
      <c r="K509" s="134">
        <f t="shared" si="224"/>
        <v>839972</v>
      </c>
      <c r="L509" s="134">
        <f t="shared" si="224"/>
        <v>1489985.99</v>
      </c>
      <c r="M509" s="134">
        <f t="shared" si="224"/>
        <v>618492</v>
      </c>
      <c r="N509" s="134">
        <f t="shared" si="224"/>
        <v>2117046.67</v>
      </c>
      <c r="O509" s="134">
        <f t="shared" si="224"/>
        <v>1029240.8</v>
      </c>
      <c r="P509" s="134">
        <f t="shared" si="224"/>
        <v>12435710.41</v>
      </c>
      <c r="Q509" s="134">
        <f t="shared" si="200"/>
        <v>24188401.960000001</v>
      </c>
      <c r="R509" s="3"/>
      <c r="S509" s="197"/>
      <c r="T509" s="140"/>
      <c r="U509" s="141"/>
      <c r="V509" s="141"/>
      <c r="W509" s="141"/>
      <c r="X509" s="141"/>
      <c r="Y509" s="141"/>
      <c r="Z509" s="141"/>
      <c r="AA509" s="141"/>
    </row>
    <row r="510" spans="2:27" x14ac:dyDescent="0.25">
      <c r="B510" s="151" t="s">
        <v>770</v>
      </c>
      <c r="C510" s="125">
        <v>51915490</v>
      </c>
      <c r="D510" s="125">
        <v>57437811.329999998</v>
      </c>
      <c r="E510" s="125">
        <v>674969.67</v>
      </c>
      <c r="F510" s="125">
        <v>345977</v>
      </c>
      <c r="G510" s="125">
        <v>3531375.42</v>
      </c>
      <c r="H510" s="125">
        <v>291625</v>
      </c>
      <c r="I510" s="125">
        <v>814007</v>
      </c>
      <c r="J510" s="125">
        <v>0</v>
      </c>
      <c r="K510" s="125">
        <v>839972</v>
      </c>
      <c r="L510" s="125">
        <v>1489985.99</v>
      </c>
      <c r="M510" s="125">
        <v>618492</v>
      </c>
      <c r="N510" s="125">
        <v>2117046.67</v>
      </c>
      <c r="O510" s="125">
        <v>1029240.8</v>
      </c>
      <c r="P510" s="125">
        <v>12435710.41</v>
      </c>
      <c r="Q510" s="125">
        <f t="shared" si="200"/>
        <v>24188401.960000001</v>
      </c>
      <c r="R510" s="140"/>
      <c r="S510" s="197"/>
      <c r="T510" s="3"/>
      <c r="U510" s="118"/>
      <c r="V510" s="118"/>
      <c r="W510" s="118"/>
      <c r="X510" s="118"/>
      <c r="Y510" s="118"/>
      <c r="Z510" s="118"/>
      <c r="AA510" s="118"/>
    </row>
    <row r="511" spans="2:27" s="67" customFormat="1" x14ac:dyDescent="0.25">
      <c r="B511" s="150" t="s">
        <v>771</v>
      </c>
      <c r="C511" s="134">
        <f t="shared" ref="C511:P511" si="225">SUM(C512)</f>
        <v>128891117</v>
      </c>
      <c r="D511" s="134">
        <f t="shared" si="225"/>
        <v>343577036.31</v>
      </c>
      <c r="E511" s="134">
        <f t="shared" si="225"/>
        <v>15607413.33</v>
      </c>
      <c r="F511" s="134">
        <f t="shared" si="225"/>
        <v>83333.33</v>
      </c>
      <c r="G511" s="134">
        <f t="shared" si="225"/>
        <v>6040272.8300000001</v>
      </c>
      <c r="H511" s="134">
        <f t="shared" si="225"/>
        <v>83333.33</v>
      </c>
      <c r="I511" s="134">
        <f t="shared" si="225"/>
        <v>26446684.559999999</v>
      </c>
      <c r="J511" s="134">
        <f t="shared" si="225"/>
        <v>5912876.9800000004</v>
      </c>
      <c r="K511" s="134">
        <f t="shared" si="225"/>
        <v>290413.34000000003</v>
      </c>
      <c r="L511" s="134">
        <f t="shared" si="225"/>
        <v>27672065.739999998</v>
      </c>
      <c r="M511" s="134">
        <f t="shared" si="225"/>
        <v>613652.98</v>
      </c>
      <c r="N511" s="134">
        <f t="shared" si="225"/>
        <v>172693.34</v>
      </c>
      <c r="O511" s="134">
        <f t="shared" si="225"/>
        <v>1620986.42</v>
      </c>
      <c r="P511" s="134">
        <f t="shared" si="225"/>
        <v>252454338.71000001</v>
      </c>
      <c r="Q511" s="134">
        <f t="shared" si="200"/>
        <v>336998064.88999999</v>
      </c>
      <c r="R511" s="3"/>
      <c r="S511" s="197"/>
      <c r="T511" s="140"/>
      <c r="U511" s="141"/>
      <c r="V511" s="141"/>
      <c r="W511" s="141"/>
      <c r="X511" s="141"/>
      <c r="Y511" s="141"/>
      <c r="Z511" s="141"/>
      <c r="AA511" s="141"/>
    </row>
    <row r="512" spans="2:27" x14ac:dyDescent="0.25">
      <c r="B512" s="151" t="s">
        <v>772</v>
      </c>
      <c r="C512" s="125">
        <v>128891117</v>
      </c>
      <c r="D512" s="125">
        <v>343577036.31</v>
      </c>
      <c r="E512" s="125">
        <v>15607413.33</v>
      </c>
      <c r="F512" s="125">
        <v>83333.33</v>
      </c>
      <c r="G512" s="125">
        <v>6040272.8300000001</v>
      </c>
      <c r="H512" s="125">
        <v>83333.33</v>
      </c>
      <c r="I512" s="125">
        <v>26446684.559999999</v>
      </c>
      <c r="J512" s="125">
        <v>5912876.9800000004</v>
      </c>
      <c r="K512" s="125">
        <v>290413.34000000003</v>
      </c>
      <c r="L512" s="125">
        <v>27672065.739999998</v>
      </c>
      <c r="M512" s="125">
        <v>613652.98</v>
      </c>
      <c r="N512" s="125">
        <v>172693.34</v>
      </c>
      <c r="O512" s="125">
        <v>1620986.42</v>
      </c>
      <c r="P512" s="125">
        <v>252454338.71000001</v>
      </c>
      <c r="Q512" s="125">
        <f t="shared" si="200"/>
        <v>336998064.88999999</v>
      </c>
      <c r="R512" s="140"/>
      <c r="S512" s="197"/>
      <c r="T512" s="3"/>
      <c r="U512" s="118"/>
      <c r="V512" s="118"/>
      <c r="W512" s="118"/>
      <c r="X512" s="118"/>
      <c r="Y512" s="118"/>
      <c r="Z512" s="118"/>
      <c r="AA512" s="118"/>
    </row>
    <row r="513" spans="2:27" s="67" customFormat="1" x14ac:dyDescent="0.25">
      <c r="B513" s="138" t="s">
        <v>185</v>
      </c>
      <c r="C513" s="192">
        <f t="shared" ref="C513:P513" si="226">C514+C516+C519+C521+C524+C526+C528+C530</f>
        <v>7512765071</v>
      </c>
      <c r="D513" s="192">
        <f t="shared" si="226"/>
        <v>3120996540.4800005</v>
      </c>
      <c r="E513" s="192">
        <f t="shared" si="226"/>
        <v>4077228.6300000004</v>
      </c>
      <c r="F513" s="192">
        <f t="shared" si="226"/>
        <v>75240476.670000002</v>
      </c>
      <c r="G513" s="134">
        <f t="shared" si="226"/>
        <v>121088382.05</v>
      </c>
      <c r="H513" s="134">
        <f t="shared" si="226"/>
        <v>65535019.270000003</v>
      </c>
      <c r="I513" s="134">
        <f t="shared" si="226"/>
        <v>83616067.079999998</v>
      </c>
      <c r="J513" s="134">
        <f t="shared" si="226"/>
        <v>43241096.409999996</v>
      </c>
      <c r="K513" s="134">
        <f t="shared" si="226"/>
        <v>127994884.28</v>
      </c>
      <c r="L513" s="134">
        <f t="shared" si="226"/>
        <v>108043515.33000001</v>
      </c>
      <c r="M513" s="134">
        <f t="shared" si="226"/>
        <v>357153071.89999998</v>
      </c>
      <c r="N513" s="134">
        <f t="shared" si="226"/>
        <v>97595450.329999998</v>
      </c>
      <c r="O513" s="134">
        <f t="shared" si="226"/>
        <v>184329385.09999996</v>
      </c>
      <c r="P513" s="134">
        <f t="shared" si="226"/>
        <v>457225950.92000002</v>
      </c>
      <c r="Q513" s="134">
        <f t="shared" si="200"/>
        <v>1725140527.97</v>
      </c>
      <c r="R513" s="3"/>
      <c r="S513" s="197"/>
      <c r="T513" s="140"/>
      <c r="U513" s="141"/>
      <c r="V513" s="141"/>
      <c r="W513" s="141"/>
      <c r="X513" s="141"/>
      <c r="Y513" s="141"/>
      <c r="Z513" s="141"/>
      <c r="AA513" s="141"/>
    </row>
    <row r="514" spans="2:27" s="67" customFormat="1" x14ac:dyDescent="0.25">
      <c r="B514" s="150" t="s">
        <v>773</v>
      </c>
      <c r="C514" s="134">
        <f t="shared" ref="C514:P514" si="227">SUM(C515)</f>
        <v>28537750</v>
      </c>
      <c r="D514" s="134">
        <f t="shared" si="227"/>
        <v>333098675.80000001</v>
      </c>
      <c r="E514" s="134">
        <f t="shared" si="227"/>
        <v>0</v>
      </c>
      <c r="F514" s="134">
        <f t="shared" si="227"/>
        <v>0</v>
      </c>
      <c r="G514" s="134">
        <f t="shared" si="227"/>
        <v>57575195.600000001</v>
      </c>
      <c r="H514" s="134">
        <f t="shared" si="227"/>
        <v>2536775</v>
      </c>
      <c r="I514" s="134">
        <f t="shared" si="227"/>
        <v>4378351.4800000004</v>
      </c>
      <c r="J514" s="134">
        <f t="shared" si="227"/>
        <v>7231973.6200000001</v>
      </c>
      <c r="K514" s="134">
        <f t="shared" si="227"/>
        <v>3946189.1</v>
      </c>
      <c r="L514" s="134">
        <f t="shared" si="227"/>
        <v>7714564.1799999997</v>
      </c>
      <c r="M514" s="134">
        <f t="shared" si="227"/>
        <v>167845299.53999999</v>
      </c>
      <c r="N514" s="134">
        <f t="shared" si="227"/>
        <v>30462685.43</v>
      </c>
      <c r="O514" s="134">
        <f t="shared" si="227"/>
        <v>1628450.4100000001</v>
      </c>
      <c r="P514" s="134">
        <f t="shared" si="227"/>
        <v>16107599.550000001</v>
      </c>
      <c r="Q514" s="134">
        <f t="shared" si="200"/>
        <v>299427083.90999997</v>
      </c>
      <c r="R514" s="140"/>
      <c r="S514" s="197"/>
      <c r="T514" s="140"/>
      <c r="U514" s="141"/>
      <c r="V514" s="141"/>
      <c r="W514" s="141"/>
      <c r="X514" s="141"/>
      <c r="Y514" s="141"/>
      <c r="Z514" s="141"/>
      <c r="AA514" s="141"/>
    </row>
    <row r="515" spans="2:27" x14ac:dyDescent="0.25">
      <c r="B515" s="151" t="s">
        <v>774</v>
      </c>
      <c r="C515" s="125">
        <v>28537750</v>
      </c>
      <c r="D515" s="125">
        <v>333098675.80000001</v>
      </c>
      <c r="E515" s="125">
        <v>0</v>
      </c>
      <c r="F515" s="125">
        <v>0</v>
      </c>
      <c r="G515" s="125">
        <v>57575195.600000001</v>
      </c>
      <c r="H515" s="125">
        <v>2536775</v>
      </c>
      <c r="I515" s="125">
        <v>4378351.4800000004</v>
      </c>
      <c r="J515" s="125">
        <v>7231973.6200000001</v>
      </c>
      <c r="K515" s="125">
        <v>3946189.1</v>
      </c>
      <c r="L515" s="125">
        <v>7714564.1799999997</v>
      </c>
      <c r="M515" s="125">
        <v>167845299.53999999</v>
      </c>
      <c r="N515" s="125">
        <v>30462685.43</v>
      </c>
      <c r="O515" s="125">
        <v>1628450.4100000001</v>
      </c>
      <c r="P515" s="125">
        <v>16107599.550000001</v>
      </c>
      <c r="Q515" s="125">
        <f t="shared" si="200"/>
        <v>299427083.90999997</v>
      </c>
      <c r="R515" s="3"/>
      <c r="S515" s="197"/>
      <c r="T515" s="3"/>
      <c r="U515" s="118"/>
      <c r="V515" s="118"/>
      <c r="W515" s="118"/>
      <c r="X515" s="118"/>
      <c r="Y515" s="118"/>
      <c r="Z515" s="118"/>
      <c r="AA515" s="118"/>
    </row>
    <row r="516" spans="2:27" s="67" customFormat="1" x14ac:dyDescent="0.25">
      <c r="B516" s="150" t="s">
        <v>775</v>
      </c>
      <c r="C516" s="134">
        <f t="shared" ref="C516:I516" si="228">SUM(C517:C518)</f>
        <v>1327626897</v>
      </c>
      <c r="D516" s="134">
        <f t="shared" ref="D516" si="229">SUM(D517:D518)</f>
        <v>274101898.01000005</v>
      </c>
      <c r="E516" s="134">
        <f t="shared" si="228"/>
        <v>121966.68</v>
      </c>
      <c r="F516" s="134">
        <f t="shared" si="228"/>
        <v>52901741.82</v>
      </c>
      <c r="G516" s="134">
        <f t="shared" si="228"/>
        <v>8005175.8499999996</v>
      </c>
      <c r="H516" s="134">
        <f t="shared" si="228"/>
        <v>22159929.91</v>
      </c>
      <c r="I516" s="134">
        <f t="shared" si="228"/>
        <v>12583051.51</v>
      </c>
      <c r="J516" s="134">
        <f t="shared" ref="J516:P516" si="230">SUM(J517:J518)</f>
        <v>5389801.7700000005</v>
      </c>
      <c r="K516" s="134">
        <f t="shared" si="230"/>
        <v>15588647.729999999</v>
      </c>
      <c r="L516" s="134">
        <f t="shared" si="230"/>
        <v>16355064.34</v>
      </c>
      <c r="M516" s="134">
        <f t="shared" si="230"/>
        <v>3611805.05</v>
      </c>
      <c r="N516" s="134">
        <f t="shared" si="230"/>
        <v>20566809.219999999</v>
      </c>
      <c r="O516" s="134">
        <f t="shared" si="230"/>
        <v>19462005.800000001</v>
      </c>
      <c r="P516" s="134">
        <f t="shared" si="230"/>
        <v>29418242.309999999</v>
      </c>
      <c r="Q516" s="134">
        <f t="shared" si="200"/>
        <v>206164241.99000004</v>
      </c>
      <c r="R516" s="140"/>
      <c r="S516" s="197"/>
      <c r="T516" s="140"/>
      <c r="U516" s="141"/>
      <c r="V516" s="141"/>
      <c r="W516" s="141"/>
      <c r="X516" s="141"/>
      <c r="Y516" s="141"/>
      <c r="Z516" s="141"/>
      <c r="AA516" s="141"/>
    </row>
    <row r="517" spans="2:27" x14ac:dyDescent="0.25">
      <c r="B517" s="151" t="s">
        <v>776</v>
      </c>
      <c r="C517" s="125">
        <v>1284261797</v>
      </c>
      <c r="D517" s="125">
        <v>266624111.61000004</v>
      </c>
      <c r="E517" s="125">
        <v>55300.01</v>
      </c>
      <c r="F517" s="125">
        <v>52835075.149999999</v>
      </c>
      <c r="G517" s="125">
        <v>7938509.1799999997</v>
      </c>
      <c r="H517" s="125">
        <v>22093263.239999998</v>
      </c>
      <c r="I517" s="125">
        <v>11386696.439999999</v>
      </c>
      <c r="J517" s="125">
        <v>5158266.91</v>
      </c>
      <c r="K517" s="125">
        <v>14290486.059999999</v>
      </c>
      <c r="L517" s="125">
        <v>16288397.67</v>
      </c>
      <c r="M517" s="125">
        <v>3534530.1799999997</v>
      </c>
      <c r="N517" s="125">
        <v>20482949.949999999</v>
      </c>
      <c r="O517" s="125">
        <v>18803318.210000001</v>
      </c>
      <c r="P517" s="125">
        <v>29351575.68</v>
      </c>
      <c r="Q517" s="125">
        <f t="shared" si="200"/>
        <v>202218368.68000001</v>
      </c>
      <c r="R517" s="140"/>
      <c r="S517" s="197"/>
      <c r="T517" s="3"/>
      <c r="U517" s="118"/>
      <c r="V517" s="118"/>
      <c r="W517" s="118"/>
      <c r="X517" s="118"/>
      <c r="Y517" s="118"/>
      <c r="Z517" s="118"/>
      <c r="AA517" s="118"/>
    </row>
    <row r="518" spans="2:27" x14ac:dyDescent="0.25">
      <c r="B518" s="151" t="s">
        <v>777</v>
      </c>
      <c r="C518" s="125">
        <v>43365100</v>
      </c>
      <c r="D518" s="125">
        <v>7477786.400000006</v>
      </c>
      <c r="E518" s="125">
        <v>66666.67</v>
      </c>
      <c r="F518" s="125">
        <v>66666.67</v>
      </c>
      <c r="G518" s="125">
        <v>66666.67</v>
      </c>
      <c r="H518" s="125">
        <v>66666.67</v>
      </c>
      <c r="I518" s="125">
        <v>1196355.07</v>
      </c>
      <c r="J518" s="125">
        <v>231534.86</v>
      </c>
      <c r="K518" s="125">
        <v>1298161.67</v>
      </c>
      <c r="L518" s="125">
        <v>66666.67</v>
      </c>
      <c r="M518" s="125">
        <v>77274.87</v>
      </c>
      <c r="N518" s="125">
        <v>83859.27</v>
      </c>
      <c r="O518" s="125">
        <v>658687.59</v>
      </c>
      <c r="P518" s="125">
        <v>66666.63</v>
      </c>
      <c r="Q518" s="125">
        <f t="shared" si="200"/>
        <v>3945873.3099999996</v>
      </c>
      <c r="R518" s="3"/>
      <c r="S518" s="197"/>
      <c r="T518" s="3"/>
      <c r="U518" s="118"/>
      <c r="V518" s="118"/>
      <c r="W518" s="118"/>
      <c r="X518" s="118"/>
      <c r="Y518" s="118"/>
      <c r="Z518" s="118"/>
      <c r="AA518" s="118"/>
    </row>
    <row r="519" spans="2:27" s="67" customFormat="1" x14ac:dyDescent="0.25">
      <c r="B519" s="150" t="s">
        <v>778</v>
      </c>
      <c r="C519" s="134">
        <f t="shared" ref="C519:E519" si="231">SUM(C520)</f>
        <v>166506397</v>
      </c>
      <c r="D519" s="134">
        <f t="shared" si="231"/>
        <v>377756846.31999999</v>
      </c>
      <c r="E519" s="134">
        <f t="shared" si="231"/>
        <v>277907.56</v>
      </c>
      <c r="F519" s="134">
        <f>SUM(F520)</f>
        <v>0</v>
      </c>
      <c r="G519" s="134">
        <f t="shared" ref="G519:P519" si="232">SUM(G520)</f>
        <v>0</v>
      </c>
      <c r="H519" s="134">
        <f t="shared" si="232"/>
        <v>14900481.6</v>
      </c>
      <c r="I519" s="134">
        <f t="shared" si="232"/>
        <v>23020672</v>
      </c>
      <c r="J519" s="134">
        <f t="shared" si="232"/>
        <v>0</v>
      </c>
      <c r="K519" s="134">
        <f t="shared" si="232"/>
        <v>0</v>
      </c>
      <c r="L519" s="134">
        <f t="shared" si="232"/>
        <v>0</v>
      </c>
      <c r="M519" s="134">
        <f t="shared" si="232"/>
        <v>0</v>
      </c>
      <c r="N519" s="134">
        <f t="shared" si="232"/>
        <v>3431.44</v>
      </c>
      <c r="O519" s="134">
        <f t="shared" si="232"/>
        <v>79934652.799999997</v>
      </c>
      <c r="P519" s="134">
        <f t="shared" si="232"/>
        <v>42816.800000000003</v>
      </c>
      <c r="Q519" s="134">
        <f t="shared" si="200"/>
        <v>118179962.19999999</v>
      </c>
      <c r="R519" s="140"/>
      <c r="S519" s="197"/>
      <c r="T519" s="140"/>
      <c r="U519" s="141"/>
      <c r="V519" s="141"/>
      <c r="W519" s="141"/>
      <c r="X519" s="141"/>
      <c r="Y519" s="141"/>
      <c r="Z519" s="141"/>
      <c r="AA519" s="141"/>
    </row>
    <row r="520" spans="2:27" x14ac:dyDescent="0.25">
      <c r="B520" s="151" t="s">
        <v>779</v>
      </c>
      <c r="C520" s="125">
        <v>166506397</v>
      </c>
      <c r="D520" s="125">
        <v>377756846.31999999</v>
      </c>
      <c r="E520" s="125">
        <v>277907.56</v>
      </c>
      <c r="F520" s="125">
        <v>0</v>
      </c>
      <c r="G520" s="125">
        <v>0</v>
      </c>
      <c r="H520" s="125">
        <v>14900481.6</v>
      </c>
      <c r="I520" s="125">
        <v>23020672</v>
      </c>
      <c r="J520" s="125">
        <v>0</v>
      </c>
      <c r="K520" s="125">
        <v>0</v>
      </c>
      <c r="L520" s="125">
        <v>0</v>
      </c>
      <c r="M520" s="125">
        <v>0</v>
      </c>
      <c r="N520" s="125">
        <v>3431.44</v>
      </c>
      <c r="O520" s="125">
        <v>79934652.799999997</v>
      </c>
      <c r="P520" s="125">
        <v>42816.800000000003</v>
      </c>
      <c r="Q520" s="125">
        <f t="shared" si="200"/>
        <v>118179962.19999999</v>
      </c>
      <c r="R520" s="3"/>
      <c r="S520" s="197"/>
      <c r="T520" s="3"/>
      <c r="U520" s="118"/>
      <c r="V520" s="118"/>
      <c r="W520" s="118"/>
      <c r="X520" s="118"/>
      <c r="Y520" s="118"/>
      <c r="Z520" s="118"/>
      <c r="AA520" s="118"/>
    </row>
    <row r="521" spans="2:27" s="67" customFormat="1" x14ac:dyDescent="0.25">
      <c r="B521" s="150" t="s">
        <v>780</v>
      </c>
      <c r="C521" s="134">
        <f t="shared" ref="C521:E521" si="233">SUM(C522:C523)</f>
        <v>204130454</v>
      </c>
      <c r="D521" s="134">
        <f t="shared" si="233"/>
        <v>323773708.95999998</v>
      </c>
      <c r="E521" s="134">
        <f t="shared" si="233"/>
        <v>2336184.33</v>
      </c>
      <c r="F521" s="134">
        <f>SUM(F522:F523)</f>
        <v>11075656.1</v>
      </c>
      <c r="G521" s="134">
        <f t="shared" ref="G521:P521" si="234">SUM(G522:G523)</f>
        <v>8394608.5</v>
      </c>
      <c r="H521" s="134">
        <f t="shared" si="234"/>
        <v>9514786.6600000001</v>
      </c>
      <c r="I521" s="134">
        <f t="shared" si="234"/>
        <v>31473913.499999996</v>
      </c>
      <c r="J521" s="134">
        <f t="shared" si="234"/>
        <v>11316868.960000001</v>
      </c>
      <c r="K521" s="134">
        <f t="shared" si="234"/>
        <v>11050459.48</v>
      </c>
      <c r="L521" s="134">
        <f t="shared" si="234"/>
        <v>14718608.189999999</v>
      </c>
      <c r="M521" s="134">
        <f t="shared" si="234"/>
        <v>12463645.190000001</v>
      </c>
      <c r="N521" s="134">
        <f t="shared" si="234"/>
        <v>27969139.829999998</v>
      </c>
      <c r="O521" s="134">
        <f t="shared" si="234"/>
        <v>21971751.560000002</v>
      </c>
      <c r="P521" s="134">
        <f t="shared" si="234"/>
        <v>77698857.25</v>
      </c>
      <c r="Q521" s="134">
        <f t="shared" si="200"/>
        <v>239984479.55000001</v>
      </c>
      <c r="R521" s="3"/>
      <c r="S521" s="197"/>
      <c r="T521" s="140"/>
      <c r="U521" s="141"/>
      <c r="V521" s="141"/>
      <c r="W521" s="141"/>
      <c r="X521" s="141"/>
      <c r="Y521" s="141"/>
      <c r="Z521" s="141"/>
      <c r="AA521" s="141"/>
    </row>
    <row r="522" spans="2:27" x14ac:dyDescent="0.25">
      <c r="B522" s="151" t="s">
        <v>781</v>
      </c>
      <c r="C522" s="125">
        <v>196729855</v>
      </c>
      <c r="D522" s="125">
        <v>177288596.27999997</v>
      </c>
      <c r="E522" s="125">
        <v>1836184.33</v>
      </c>
      <c r="F522" s="125">
        <v>10490271.48</v>
      </c>
      <c r="G522" s="125">
        <v>7055110.4799999995</v>
      </c>
      <c r="H522" s="125">
        <v>8774786.6600000001</v>
      </c>
      <c r="I522" s="125">
        <v>25678001.029999997</v>
      </c>
      <c r="J522" s="125">
        <v>8574804.5600000005</v>
      </c>
      <c r="K522" s="125">
        <v>7782383.7400000002</v>
      </c>
      <c r="L522" s="125">
        <v>4512493.58</v>
      </c>
      <c r="M522" s="125">
        <v>7300164.3200000003</v>
      </c>
      <c r="N522" s="125">
        <v>12080742.68</v>
      </c>
      <c r="O522" s="125">
        <v>12392503.76</v>
      </c>
      <c r="P522" s="125">
        <v>28146061.899999999</v>
      </c>
      <c r="Q522" s="125">
        <f t="shared" si="200"/>
        <v>134623508.52000001</v>
      </c>
      <c r="R522" s="140"/>
      <c r="S522" s="197"/>
      <c r="T522" s="3"/>
      <c r="U522" s="118"/>
      <c r="V522" s="118"/>
      <c r="W522" s="118"/>
      <c r="X522" s="118"/>
      <c r="Y522" s="118"/>
      <c r="Z522" s="118"/>
      <c r="AA522" s="118"/>
    </row>
    <row r="523" spans="2:27" x14ac:dyDescent="0.25">
      <c r="B523" s="151" t="s">
        <v>945</v>
      </c>
      <c r="C523" s="125">
        <v>7400599</v>
      </c>
      <c r="D523" s="125">
        <v>146485112.68000001</v>
      </c>
      <c r="E523" s="125">
        <v>500000</v>
      </c>
      <c r="F523" s="125">
        <v>585384.62</v>
      </c>
      <c r="G523" s="125">
        <v>1339498.02</v>
      </c>
      <c r="H523" s="125">
        <v>740000</v>
      </c>
      <c r="I523" s="125">
        <v>5795912.4699999997</v>
      </c>
      <c r="J523" s="125">
        <v>2742064.4</v>
      </c>
      <c r="K523" s="125">
        <v>3268075.74</v>
      </c>
      <c r="L523" s="125">
        <v>10206114.609999999</v>
      </c>
      <c r="M523" s="125">
        <v>5163480.87</v>
      </c>
      <c r="N523" s="125">
        <v>15888397.15</v>
      </c>
      <c r="O523" s="125">
        <v>9579247.8000000007</v>
      </c>
      <c r="P523" s="125">
        <v>49552795.350000001</v>
      </c>
      <c r="Q523" s="125">
        <f t="shared" si="200"/>
        <v>105360971.03</v>
      </c>
      <c r="R523" s="3"/>
      <c r="S523" s="197"/>
      <c r="T523" s="3"/>
      <c r="U523" s="118"/>
      <c r="V523" s="118"/>
      <c r="W523" s="118"/>
      <c r="X523" s="118"/>
      <c r="Y523" s="118"/>
      <c r="Z523" s="118"/>
      <c r="AA523" s="118"/>
    </row>
    <row r="524" spans="2:27" s="67" customFormat="1" x14ac:dyDescent="0.25">
      <c r="B524" s="150" t="s">
        <v>782</v>
      </c>
      <c r="C524" s="134">
        <f t="shared" ref="C524:E524" si="235">SUM(C525)</f>
        <v>749081527</v>
      </c>
      <c r="D524" s="134">
        <f t="shared" si="235"/>
        <v>661040161.06000018</v>
      </c>
      <c r="E524" s="134">
        <f t="shared" si="235"/>
        <v>556538.26</v>
      </c>
      <c r="F524" s="134">
        <f>SUM(F525)</f>
        <v>5410170.1899999995</v>
      </c>
      <c r="G524" s="134">
        <f t="shared" ref="G524:P524" si="236">SUM(G525)</f>
        <v>37090007.189999998</v>
      </c>
      <c r="H524" s="134">
        <f t="shared" si="236"/>
        <v>1923169.33</v>
      </c>
      <c r="I524" s="134">
        <f t="shared" si="236"/>
        <v>3155766.34</v>
      </c>
      <c r="J524" s="134">
        <f t="shared" si="236"/>
        <v>7892069.1899999995</v>
      </c>
      <c r="K524" s="134">
        <f t="shared" si="236"/>
        <v>86241643.079999998</v>
      </c>
      <c r="L524" s="134">
        <f t="shared" si="236"/>
        <v>22805896.920000002</v>
      </c>
      <c r="M524" s="134">
        <f t="shared" si="236"/>
        <v>115449229.29000001</v>
      </c>
      <c r="N524" s="134">
        <f t="shared" si="236"/>
        <v>5701578.1200000001</v>
      </c>
      <c r="O524" s="134">
        <f t="shared" si="236"/>
        <v>25184938.82</v>
      </c>
      <c r="P524" s="134">
        <f t="shared" si="236"/>
        <v>249589896.70999998</v>
      </c>
      <c r="Q524" s="134">
        <f t="shared" si="200"/>
        <v>561000903.44000006</v>
      </c>
      <c r="R524" s="140"/>
      <c r="S524" s="197"/>
      <c r="T524" s="140"/>
      <c r="U524" s="141"/>
      <c r="V524" s="141"/>
      <c r="W524" s="141"/>
      <c r="X524" s="141"/>
      <c r="Y524" s="141"/>
      <c r="Z524" s="141"/>
      <c r="AA524" s="141"/>
    </row>
    <row r="525" spans="2:27" x14ac:dyDescent="0.25">
      <c r="B525" s="151" t="s">
        <v>783</v>
      </c>
      <c r="C525" s="125">
        <v>749081527</v>
      </c>
      <c r="D525" s="125">
        <v>661040161.06000018</v>
      </c>
      <c r="E525" s="125">
        <v>556538.26</v>
      </c>
      <c r="F525" s="125">
        <v>5410170.1899999995</v>
      </c>
      <c r="G525" s="125">
        <v>37090007.189999998</v>
      </c>
      <c r="H525" s="125">
        <v>1923169.33</v>
      </c>
      <c r="I525" s="125">
        <v>3155766.34</v>
      </c>
      <c r="J525" s="125">
        <v>7892069.1899999995</v>
      </c>
      <c r="K525" s="125">
        <v>86241643.079999998</v>
      </c>
      <c r="L525" s="125">
        <v>22805896.920000002</v>
      </c>
      <c r="M525" s="125">
        <v>115449229.29000001</v>
      </c>
      <c r="N525" s="125">
        <v>5701578.1200000001</v>
      </c>
      <c r="O525" s="125">
        <v>25184938.82</v>
      </c>
      <c r="P525" s="125">
        <v>249589896.70999998</v>
      </c>
      <c r="Q525" s="125">
        <f t="shared" si="200"/>
        <v>561000903.44000006</v>
      </c>
      <c r="R525" s="3"/>
      <c r="S525" s="197"/>
      <c r="T525" s="3"/>
      <c r="U525" s="118"/>
      <c r="V525" s="118"/>
      <c r="W525" s="118"/>
      <c r="X525" s="118"/>
      <c r="Y525" s="118"/>
      <c r="Z525" s="118"/>
      <c r="AA525" s="118"/>
    </row>
    <row r="526" spans="2:27" s="67" customFormat="1" x14ac:dyDescent="0.25">
      <c r="B526" s="150" t="s">
        <v>1005</v>
      </c>
      <c r="C526" s="134">
        <f t="shared" ref="C526:E526" si="237">SUM(C527)</f>
        <v>392122325</v>
      </c>
      <c r="D526" s="134">
        <f t="shared" si="237"/>
        <v>300406062.49000007</v>
      </c>
      <c r="E526" s="134">
        <f t="shared" si="237"/>
        <v>453351</v>
      </c>
      <c r="F526" s="134">
        <f>SUM(F527)</f>
        <v>4688003.53</v>
      </c>
      <c r="G526" s="134">
        <f t="shared" ref="G526:P526" si="238">SUM(G527)</f>
        <v>8806681.2800000012</v>
      </c>
      <c r="H526" s="134">
        <f t="shared" si="238"/>
        <v>10460342.35</v>
      </c>
      <c r="I526" s="134">
        <f t="shared" si="238"/>
        <v>7718676.2800000003</v>
      </c>
      <c r="J526" s="134">
        <f t="shared" si="238"/>
        <v>6670546.1200000001</v>
      </c>
      <c r="K526" s="134">
        <f t="shared" si="238"/>
        <v>5842188.7700000005</v>
      </c>
      <c r="L526" s="134">
        <f t="shared" si="238"/>
        <v>19945317.800000001</v>
      </c>
      <c r="M526" s="134">
        <f t="shared" si="238"/>
        <v>42134439.410000004</v>
      </c>
      <c r="N526" s="134">
        <f t="shared" si="238"/>
        <v>10600744.449999999</v>
      </c>
      <c r="O526" s="134">
        <f t="shared" si="238"/>
        <v>22746405.23</v>
      </c>
      <c r="P526" s="134">
        <f t="shared" si="238"/>
        <v>53819517.080000006</v>
      </c>
      <c r="Q526" s="134">
        <f t="shared" si="200"/>
        <v>193886213.30000004</v>
      </c>
      <c r="R526" s="3"/>
      <c r="S526" s="197"/>
      <c r="T526" s="140"/>
      <c r="U526" s="141"/>
      <c r="V526" s="141"/>
      <c r="W526" s="141"/>
      <c r="X526" s="141"/>
      <c r="Y526" s="141"/>
      <c r="Z526" s="141"/>
      <c r="AA526" s="141"/>
    </row>
    <row r="527" spans="2:27" x14ac:dyDescent="0.25">
      <c r="B527" s="151" t="s">
        <v>1006</v>
      </c>
      <c r="C527" s="125">
        <v>392122325</v>
      </c>
      <c r="D527" s="125">
        <v>300406062.49000007</v>
      </c>
      <c r="E527" s="125">
        <v>453351</v>
      </c>
      <c r="F527" s="125">
        <v>4688003.53</v>
      </c>
      <c r="G527" s="125">
        <v>8806681.2800000012</v>
      </c>
      <c r="H527" s="125">
        <v>10460342.35</v>
      </c>
      <c r="I527" s="125">
        <v>7718676.2800000003</v>
      </c>
      <c r="J527" s="125">
        <v>6670546.1200000001</v>
      </c>
      <c r="K527" s="125">
        <v>5842188.7700000005</v>
      </c>
      <c r="L527" s="125">
        <v>19945317.800000001</v>
      </c>
      <c r="M527" s="125">
        <v>42134439.410000004</v>
      </c>
      <c r="N527" s="125">
        <v>10600744.449999999</v>
      </c>
      <c r="O527" s="125">
        <v>22746405.23</v>
      </c>
      <c r="P527" s="125">
        <v>53819517.080000006</v>
      </c>
      <c r="Q527" s="125">
        <f t="shared" si="200"/>
        <v>193886213.30000004</v>
      </c>
      <c r="R527" s="140"/>
      <c r="S527" s="197"/>
      <c r="T527" s="3"/>
      <c r="U527" s="118"/>
      <c r="V527" s="118"/>
      <c r="W527" s="118"/>
      <c r="X527" s="118"/>
      <c r="Y527" s="118"/>
      <c r="Z527" s="118"/>
      <c r="AA527" s="118"/>
    </row>
    <row r="528" spans="2:27" s="67" customFormat="1" x14ac:dyDescent="0.25">
      <c r="B528" s="150" t="s">
        <v>1007</v>
      </c>
      <c r="C528" s="134">
        <f t="shared" ref="C528:E528" si="239">SUM(C529)</f>
        <v>195408701</v>
      </c>
      <c r="D528" s="134">
        <f t="shared" si="239"/>
        <v>98807451.980000019</v>
      </c>
      <c r="E528" s="134">
        <f t="shared" si="239"/>
        <v>97947.47</v>
      </c>
      <c r="F528" s="134">
        <f>SUM(F529)</f>
        <v>910572.43</v>
      </c>
      <c r="G528" s="134">
        <f t="shared" ref="G528:P528" si="240">SUM(G529)</f>
        <v>530637.99</v>
      </c>
      <c r="H528" s="134">
        <f t="shared" si="240"/>
        <v>1123149.07</v>
      </c>
      <c r="I528" s="134">
        <f t="shared" si="240"/>
        <v>1093220.05</v>
      </c>
      <c r="J528" s="134">
        <f t="shared" si="240"/>
        <v>3695665.5</v>
      </c>
      <c r="K528" s="134">
        <f t="shared" si="240"/>
        <v>4455180</v>
      </c>
      <c r="L528" s="134">
        <f t="shared" si="240"/>
        <v>25569413.399999999</v>
      </c>
      <c r="M528" s="134">
        <f t="shared" si="240"/>
        <v>15070909.84</v>
      </c>
      <c r="N528" s="134">
        <f t="shared" si="240"/>
        <v>1170200</v>
      </c>
      <c r="O528" s="134">
        <f t="shared" si="240"/>
        <v>4857383.4400000004</v>
      </c>
      <c r="P528" s="134">
        <f t="shared" si="240"/>
        <v>7094741.4199999999</v>
      </c>
      <c r="Q528" s="134">
        <f t="shared" si="200"/>
        <v>65669020.609999999</v>
      </c>
      <c r="R528" s="3"/>
      <c r="S528" s="197"/>
      <c r="T528" s="140"/>
      <c r="U528" s="141"/>
      <c r="V528" s="141"/>
      <c r="W528" s="141"/>
      <c r="X528" s="141"/>
      <c r="Y528" s="141"/>
      <c r="Z528" s="141"/>
      <c r="AA528" s="141"/>
    </row>
    <row r="529" spans="2:27" x14ac:dyDescent="0.25">
      <c r="B529" s="151" t="s">
        <v>1008</v>
      </c>
      <c r="C529" s="125">
        <v>195408701</v>
      </c>
      <c r="D529" s="125">
        <v>98807451.980000019</v>
      </c>
      <c r="E529" s="125">
        <v>97947.47</v>
      </c>
      <c r="F529" s="125">
        <v>910572.43</v>
      </c>
      <c r="G529" s="125">
        <v>530637.99</v>
      </c>
      <c r="H529" s="125">
        <v>1123149.07</v>
      </c>
      <c r="I529" s="125">
        <v>1093220.05</v>
      </c>
      <c r="J529" s="125">
        <v>3695665.5</v>
      </c>
      <c r="K529" s="125">
        <v>4455180</v>
      </c>
      <c r="L529" s="125">
        <v>25569413.399999999</v>
      </c>
      <c r="M529" s="125">
        <v>15070909.84</v>
      </c>
      <c r="N529" s="125">
        <v>1170200</v>
      </c>
      <c r="O529" s="125">
        <v>4857383.4400000004</v>
      </c>
      <c r="P529" s="125">
        <v>7094741.4199999999</v>
      </c>
      <c r="Q529" s="125">
        <f t="shared" si="200"/>
        <v>65669020.609999999</v>
      </c>
      <c r="R529" s="140"/>
      <c r="S529" s="197"/>
      <c r="T529" s="3"/>
      <c r="U529" s="118"/>
      <c r="V529" s="118"/>
      <c r="W529" s="118"/>
      <c r="X529" s="118"/>
      <c r="Y529" s="118"/>
      <c r="Z529" s="118"/>
      <c r="AA529" s="118"/>
    </row>
    <row r="530" spans="2:27" s="67" customFormat="1" x14ac:dyDescent="0.25">
      <c r="B530" s="150" t="s">
        <v>788</v>
      </c>
      <c r="C530" s="134">
        <f t="shared" ref="C530:E530" si="241">SUM(C531)</f>
        <v>4449351020</v>
      </c>
      <c r="D530" s="134">
        <f t="shared" si="241"/>
        <v>752011735.86000013</v>
      </c>
      <c r="E530" s="134">
        <f t="shared" si="241"/>
        <v>233333.33</v>
      </c>
      <c r="F530" s="134">
        <f>SUM(F531)</f>
        <v>254332.6</v>
      </c>
      <c r="G530" s="134">
        <f t="shared" ref="G530:P530" si="242">SUM(G531)</f>
        <v>686075.64</v>
      </c>
      <c r="H530" s="134">
        <f t="shared" si="242"/>
        <v>2916385.35</v>
      </c>
      <c r="I530" s="134">
        <f t="shared" si="242"/>
        <v>192415.92</v>
      </c>
      <c r="J530" s="134">
        <f t="shared" si="242"/>
        <v>1044171.25</v>
      </c>
      <c r="K530" s="134">
        <f t="shared" si="242"/>
        <v>870576.12</v>
      </c>
      <c r="L530" s="134">
        <f t="shared" si="242"/>
        <v>934650.5</v>
      </c>
      <c r="M530" s="134">
        <f t="shared" si="242"/>
        <v>577743.57999999996</v>
      </c>
      <c r="N530" s="134">
        <f t="shared" si="242"/>
        <v>1120861.8400000001</v>
      </c>
      <c r="O530" s="134">
        <f t="shared" si="242"/>
        <v>8543797.0399999991</v>
      </c>
      <c r="P530" s="134">
        <f t="shared" si="242"/>
        <v>23454279.800000001</v>
      </c>
      <c r="Q530" s="134">
        <f t="shared" si="200"/>
        <v>40828622.969999999</v>
      </c>
      <c r="R530" s="3"/>
      <c r="S530" s="197"/>
      <c r="T530" s="140"/>
      <c r="U530" s="141"/>
      <c r="V530" s="141"/>
      <c r="W530" s="141"/>
      <c r="X530" s="141"/>
      <c r="Y530" s="141"/>
      <c r="Z530" s="141"/>
      <c r="AA530" s="141"/>
    </row>
    <row r="531" spans="2:27" x14ac:dyDescent="0.25">
      <c r="B531" s="151" t="s">
        <v>789</v>
      </c>
      <c r="C531" s="125">
        <v>4449351020</v>
      </c>
      <c r="D531" s="125">
        <v>752011735.86000013</v>
      </c>
      <c r="E531" s="125">
        <v>233333.33</v>
      </c>
      <c r="F531" s="125">
        <v>254332.6</v>
      </c>
      <c r="G531" s="125">
        <v>686075.64</v>
      </c>
      <c r="H531" s="125">
        <v>2916385.35</v>
      </c>
      <c r="I531" s="125">
        <v>192415.92</v>
      </c>
      <c r="J531" s="125">
        <v>1044171.25</v>
      </c>
      <c r="K531" s="125">
        <v>870576.12</v>
      </c>
      <c r="L531" s="125">
        <v>934650.5</v>
      </c>
      <c r="M531" s="125">
        <v>577743.57999999996</v>
      </c>
      <c r="N531" s="125">
        <v>1120861.8400000001</v>
      </c>
      <c r="O531" s="125">
        <v>8543797.0399999991</v>
      </c>
      <c r="P531" s="125">
        <v>23454279.800000001</v>
      </c>
      <c r="Q531" s="125">
        <f t="shared" ref="Q531:Q594" si="243">E531+F531+G531+H531+I531+J531+K531+L531+M531+O531+N531+P531</f>
        <v>40828622.969999999</v>
      </c>
      <c r="R531" s="140"/>
      <c r="S531" s="197"/>
      <c r="T531" s="3"/>
      <c r="U531" s="118"/>
      <c r="V531" s="118"/>
      <c r="W531" s="118"/>
      <c r="X531" s="118"/>
      <c r="Y531" s="118"/>
      <c r="Z531" s="118"/>
      <c r="AA531" s="118"/>
    </row>
    <row r="532" spans="2:27" s="67" customFormat="1" x14ac:dyDescent="0.25">
      <c r="B532" s="138" t="s">
        <v>186</v>
      </c>
      <c r="C532" s="134">
        <f>C533+C535</f>
        <v>922872288</v>
      </c>
      <c r="D532" s="134">
        <f>D533+D535</f>
        <v>1478384437.05</v>
      </c>
      <c r="E532" s="134">
        <f>E533+E535</f>
        <v>4035955.5</v>
      </c>
      <c r="F532" s="134">
        <f>F533+F535</f>
        <v>9464349.4100000001</v>
      </c>
      <c r="G532" s="134">
        <f t="shared" ref="G532:P532" si="244">G533+G535</f>
        <v>19082182.129999999</v>
      </c>
      <c r="H532" s="134">
        <f t="shared" si="244"/>
        <v>4299015.92</v>
      </c>
      <c r="I532" s="134">
        <f t="shared" si="244"/>
        <v>3421000.14</v>
      </c>
      <c r="J532" s="134">
        <f t="shared" si="244"/>
        <v>29414882.129999999</v>
      </c>
      <c r="K532" s="134">
        <f t="shared" si="244"/>
        <v>53013863.509999998</v>
      </c>
      <c r="L532" s="134">
        <f t="shared" si="244"/>
        <v>6746465.3200000003</v>
      </c>
      <c r="M532" s="134">
        <f t="shared" si="244"/>
        <v>18964325.73</v>
      </c>
      <c r="N532" s="134">
        <f t="shared" si="244"/>
        <v>63680210.240000002</v>
      </c>
      <c r="O532" s="134">
        <f t="shared" si="244"/>
        <v>152213218.94999999</v>
      </c>
      <c r="P532" s="134">
        <f t="shared" si="244"/>
        <v>1053191168.8900001</v>
      </c>
      <c r="Q532" s="134">
        <f t="shared" si="243"/>
        <v>1417526637.8700001</v>
      </c>
      <c r="R532" s="3"/>
      <c r="S532" s="197"/>
      <c r="T532" s="140"/>
      <c r="U532" s="141"/>
      <c r="V532" s="141"/>
      <c r="W532" s="141"/>
      <c r="X532" s="141"/>
      <c r="Y532" s="141"/>
      <c r="Z532" s="141"/>
      <c r="AA532" s="141"/>
    </row>
    <row r="533" spans="2:27" s="67" customFormat="1" x14ac:dyDescent="0.25">
      <c r="B533" s="150" t="s">
        <v>790</v>
      </c>
      <c r="C533" s="134">
        <f t="shared" ref="C533:E533" si="245">SUM(C534)</f>
        <v>807030553</v>
      </c>
      <c r="D533" s="134">
        <f t="shared" si="245"/>
        <v>1208991324.78</v>
      </c>
      <c r="E533" s="134">
        <f t="shared" si="245"/>
        <v>189166.66</v>
      </c>
      <c r="F533" s="134">
        <f>SUM(F534)</f>
        <v>2310633.33</v>
      </c>
      <c r="G533" s="134">
        <f t="shared" ref="G533:P533" si="246">SUM(G534)</f>
        <v>14189693.33</v>
      </c>
      <c r="H533" s="134">
        <f t="shared" si="246"/>
        <v>105833.33</v>
      </c>
      <c r="I533" s="134">
        <f t="shared" si="246"/>
        <v>105833.33</v>
      </c>
      <c r="J533" s="134">
        <f t="shared" si="246"/>
        <v>19039055.329999998</v>
      </c>
      <c r="K533" s="134">
        <f t="shared" si="246"/>
        <v>52405833.329999998</v>
      </c>
      <c r="L533" s="134">
        <f t="shared" si="246"/>
        <v>105833.33</v>
      </c>
      <c r="M533" s="134">
        <f t="shared" si="246"/>
        <v>686983.33</v>
      </c>
      <c r="N533" s="134">
        <f t="shared" si="246"/>
        <v>59533322.219999999</v>
      </c>
      <c r="O533" s="134">
        <f t="shared" si="246"/>
        <v>137682906.22</v>
      </c>
      <c r="P533" s="134">
        <f t="shared" si="246"/>
        <v>916663003.58000004</v>
      </c>
      <c r="Q533" s="134">
        <f t="shared" si="243"/>
        <v>1203018097.3200002</v>
      </c>
      <c r="R533" s="140"/>
      <c r="S533" s="197"/>
      <c r="T533" s="140"/>
      <c r="U533" s="141"/>
      <c r="V533" s="141"/>
      <c r="W533" s="141"/>
      <c r="X533" s="141"/>
      <c r="Y533" s="141"/>
      <c r="Z533" s="141"/>
      <c r="AA533" s="141"/>
    </row>
    <row r="534" spans="2:27" x14ac:dyDescent="0.25">
      <c r="B534" s="151" t="s">
        <v>791</v>
      </c>
      <c r="C534" s="143">
        <v>807030553</v>
      </c>
      <c r="D534" s="143">
        <v>1208991324.78</v>
      </c>
      <c r="E534" s="143">
        <v>189166.66</v>
      </c>
      <c r="F534" s="143">
        <v>2310633.33</v>
      </c>
      <c r="G534" s="143">
        <v>14189693.33</v>
      </c>
      <c r="H534" s="143">
        <v>105833.33</v>
      </c>
      <c r="I534" s="143">
        <v>105833.33</v>
      </c>
      <c r="J534" s="143">
        <v>19039055.329999998</v>
      </c>
      <c r="K534" s="143">
        <v>52405833.329999998</v>
      </c>
      <c r="L534" s="143">
        <v>105833.33</v>
      </c>
      <c r="M534" s="143">
        <v>686983.33</v>
      </c>
      <c r="N534" s="143">
        <v>59533322.219999999</v>
      </c>
      <c r="O534" s="143">
        <v>137682906.22</v>
      </c>
      <c r="P534" s="143">
        <v>916663003.58000004</v>
      </c>
      <c r="Q534" s="143">
        <f t="shared" si="243"/>
        <v>1203018097.3200002</v>
      </c>
      <c r="R534" s="3"/>
      <c r="S534" s="197"/>
      <c r="T534" s="142"/>
      <c r="U534" s="118"/>
      <c r="V534" s="118"/>
      <c r="W534" s="118"/>
      <c r="X534" s="118"/>
      <c r="Y534" s="118"/>
      <c r="Z534" s="118"/>
      <c r="AA534" s="118"/>
    </row>
    <row r="535" spans="2:27" s="67" customFormat="1" x14ac:dyDescent="0.25">
      <c r="B535" s="150" t="s">
        <v>792</v>
      </c>
      <c r="C535" s="134">
        <f t="shared" ref="C535:E535" si="247">SUM(C536)</f>
        <v>115841735</v>
      </c>
      <c r="D535" s="134">
        <f t="shared" si="247"/>
        <v>269393112.26999998</v>
      </c>
      <c r="E535" s="134">
        <f t="shared" si="247"/>
        <v>3846788.84</v>
      </c>
      <c r="F535" s="134">
        <f>SUM(F536)</f>
        <v>7153716.0800000001</v>
      </c>
      <c r="G535" s="134">
        <f t="shared" ref="G535:P535" si="248">SUM(G536)</f>
        <v>4892488.8</v>
      </c>
      <c r="H535" s="134">
        <f t="shared" si="248"/>
        <v>4193182.59</v>
      </c>
      <c r="I535" s="134">
        <f t="shared" si="248"/>
        <v>3315166.81</v>
      </c>
      <c r="J535" s="134">
        <f t="shared" si="248"/>
        <v>10375826.800000001</v>
      </c>
      <c r="K535" s="134">
        <f t="shared" si="248"/>
        <v>608030.18000000005</v>
      </c>
      <c r="L535" s="134">
        <f t="shared" si="248"/>
        <v>6640631.9900000002</v>
      </c>
      <c r="M535" s="134">
        <f t="shared" si="248"/>
        <v>18277342.400000002</v>
      </c>
      <c r="N535" s="134">
        <f t="shared" si="248"/>
        <v>4146888.02</v>
      </c>
      <c r="O535" s="134">
        <f t="shared" si="248"/>
        <v>14530312.73</v>
      </c>
      <c r="P535" s="134">
        <f t="shared" si="248"/>
        <v>136528165.31</v>
      </c>
      <c r="Q535" s="134">
        <f t="shared" si="243"/>
        <v>214508540.55000001</v>
      </c>
      <c r="R535" s="140"/>
      <c r="S535" s="197"/>
      <c r="T535" s="140"/>
      <c r="U535" s="141"/>
      <c r="V535" s="141"/>
      <c r="W535" s="141"/>
      <c r="X535" s="141"/>
      <c r="Y535" s="141"/>
      <c r="Z535" s="141"/>
      <c r="AA535" s="141"/>
    </row>
    <row r="536" spans="2:27" x14ac:dyDescent="0.25">
      <c r="B536" s="151" t="s">
        <v>793</v>
      </c>
      <c r="C536" s="143">
        <v>115841735</v>
      </c>
      <c r="D536" s="143">
        <v>269393112.26999998</v>
      </c>
      <c r="E536" s="143">
        <v>3846788.84</v>
      </c>
      <c r="F536" s="143">
        <v>7153716.0800000001</v>
      </c>
      <c r="G536" s="143">
        <v>4892488.8</v>
      </c>
      <c r="H536" s="143">
        <v>4193182.59</v>
      </c>
      <c r="I536" s="143">
        <v>3315166.81</v>
      </c>
      <c r="J536" s="143">
        <v>10375826.800000001</v>
      </c>
      <c r="K536" s="143">
        <v>608030.18000000005</v>
      </c>
      <c r="L536" s="143">
        <v>6640631.9900000002</v>
      </c>
      <c r="M536" s="143">
        <v>18277342.400000002</v>
      </c>
      <c r="N536" s="143">
        <v>4146888.02</v>
      </c>
      <c r="O536" s="143">
        <v>14530312.73</v>
      </c>
      <c r="P536" s="143">
        <v>136528165.31</v>
      </c>
      <c r="Q536" s="143">
        <f t="shared" si="243"/>
        <v>214508540.55000001</v>
      </c>
      <c r="R536" s="140"/>
      <c r="S536" s="197"/>
      <c r="T536" s="142"/>
      <c r="U536" s="118"/>
      <c r="V536" s="118"/>
      <c r="W536" s="118"/>
      <c r="X536" s="118"/>
      <c r="Y536" s="118"/>
      <c r="Z536" s="118"/>
      <c r="AA536" s="118"/>
    </row>
    <row r="537" spans="2:27" s="67" customFormat="1" x14ac:dyDescent="0.25">
      <c r="B537" s="138" t="s">
        <v>187</v>
      </c>
      <c r="C537" s="134">
        <f>C538+C542+C544+C546+C548+C550+C540</f>
        <v>616453202</v>
      </c>
      <c r="D537" s="134">
        <f t="shared" ref="D537:P537" si="249">D538+D542+D544+D546+D548+D550+D540</f>
        <v>1527905896.5900002</v>
      </c>
      <c r="E537" s="134">
        <f t="shared" si="249"/>
        <v>38508000</v>
      </c>
      <c r="F537" s="134">
        <f t="shared" si="249"/>
        <v>14970360</v>
      </c>
      <c r="G537" s="134">
        <f t="shared" si="249"/>
        <v>22380290</v>
      </c>
      <c r="H537" s="134">
        <f t="shared" si="249"/>
        <v>21170650</v>
      </c>
      <c r="I537" s="134">
        <f t="shared" si="249"/>
        <v>18223833.539999999</v>
      </c>
      <c r="J537" s="134">
        <f t="shared" si="249"/>
        <v>21078612</v>
      </c>
      <c r="K537" s="134">
        <f t="shared" si="249"/>
        <v>40509830.299999997</v>
      </c>
      <c r="L537" s="134">
        <f t="shared" si="249"/>
        <v>26920170.399999999</v>
      </c>
      <c r="M537" s="134">
        <f t="shared" si="249"/>
        <v>73539076.409999996</v>
      </c>
      <c r="N537" s="134">
        <f t="shared" si="249"/>
        <v>106911911.19</v>
      </c>
      <c r="O537" s="134">
        <f>O538+O542+O544+O546+O548+O550+O540</f>
        <v>368546849.04000002</v>
      </c>
      <c r="P537" s="134">
        <f t="shared" si="249"/>
        <v>174933082.16999999</v>
      </c>
      <c r="Q537" s="134">
        <f t="shared" si="243"/>
        <v>927692665.05000007</v>
      </c>
      <c r="R537" s="142"/>
      <c r="S537" s="197"/>
      <c r="T537" s="140"/>
      <c r="U537" s="141"/>
      <c r="V537" s="141"/>
      <c r="W537" s="141"/>
      <c r="X537" s="141"/>
      <c r="Y537" s="141"/>
      <c r="Z537" s="141"/>
      <c r="AA537" s="141"/>
    </row>
    <row r="538" spans="2:27" s="67" customFormat="1" x14ac:dyDescent="0.25">
      <c r="B538" s="150" t="s">
        <v>795</v>
      </c>
      <c r="C538" s="134">
        <f t="shared" ref="C538:P540" si="250">SUM(C539)</f>
        <v>2000000</v>
      </c>
      <c r="D538" s="134">
        <f t="shared" si="250"/>
        <v>0</v>
      </c>
      <c r="E538" s="134">
        <f t="shared" si="250"/>
        <v>0</v>
      </c>
      <c r="F538" s="134">
        <f>SUM(F539)</f>
        <v>0</v>
      </c>
      <c r="G538" s="134">
        <f t="shared" ref="G538:L538" si="251">SUM(G539)</f>
        <v>0</v>
      </c>
      <c r="H538" s="134">
        <f t="shared" si="251"/>
        <v>0</v>
      </c>
      <c r="I538" s="134">
        <f t="shared" si="251"/>
        <v>0</v>
      </c>
      <c r="J538" s="134">
        <f t="shared" si="251"/>
        <v>0</v>
      </c>
      <c r="K538" s="134">
        <f t="shared" si="251"/>
        <v>0</v>
      </c>
      <c r="L538" s="134">
        <f t="shared" si="251"/>
        <v>0</v>
      </c>
      <c r="M538" s="134">
        <v>0</v>
      </c>
      <c r="N538" s="134">
        <v>0</v>
      </c>
      <c r="O538" s="134">
        <v>0</v>
      </c>
      <c r="P538" s="134">
        <v>0</v>
      </c>
      <c r="Q538" s="134">
        <f t="shared" si="243"/>
        <v>0</v>
      </c>
      <c r="R538" s="140"/>
      <c r="S538" s="197"/>
      <c r="T538" s="140"/>
      <c r="U538" s="141"/>
      <c r="V538" s="141"/>
      <c r="W538" s="141"/>
      <c r="X538" s="141"/>
      <c r="Y538" s="141"/>
      <c r="Z538" s="141"/>
      <c r="AA538" s="141"/>
    </row>
    <row r="539" spans="2:27" x14ac:dyDescent="0.25">
      <c r="B539" s="151" t="s">
        <v>796</v>
      </c>
      <c r="C539" s="125">
        <v>2000000</v>
      </c>
      <c r="D539" s="125">
        <v>0</v>
      </c>
      <c r="E539" s="125">
        <v>0</v>
      </c>
      <c r="F539" s="125">
        <v>0</v>
      </c>
      <c r="G539" s="125">
        <v>0</v>
      </c>
      <c r="H539" s="125">
        <v>0</v>
      </c>
      <c r="I539" s="125">
        <v>0</v>
      </c>
      <c r="J539" s="125">
        <v>0</v>
      </c>
      <c r="K539" s="125">
        <v>0</v>
      </c>
      <c r="L539" s="125">
        <v>0</v>
      </c>
      <c r="M539" s="125">
        <v>0</v>
      </c>
      <c r="N539" s="125">
        <v>0</v>
      </c>
      <c r="O539" s="125">
        <v>0</v>
      </c>
      <c r="P539" s="125">
        <v>0</v>
      </c>
      <c r="Q539" s="125">
        <f t="shared" si="243"/>
        <v>0</v>
      </c>
      <c r="R539" s="142"/>
      <c r="S539" s="197"/>
      <c r="T539" s="3"/>
      <c r="U539" s="118"/>
      <c r="V539" s="118"/>
      <c r="W539" s="118"/>
      <c r="X539" s="118"/>
      <c r="Y539" s="118"/>
      <c r="Z539" s="118"/>
      <c r="AA539" s="118"/>
    </row>
    <row r="540" spans="2:27" x14ac:dyDescent="0.25">
      <c r="B540" s="150" t="s">
        <v>799</v>
      </c>
      <c r="C540" s="134">
        <f t="shared" si="250"/>
        <v>0</v>
      </c>
      <c r="D540" s="134">
        <f t="shared" si="250"/>
        <v>3305000</v>
      </c>
      <c r="E540" s="134">
        <f t="shared" si="250"/>
        <v>0</v>
      </c>
      <c r="F540" s="134">
        <f t="shared" si="250"/>
        <v>0</v>
      </c>
      <c r="G540" s="134">
        <f t="shared" si="250"/>
        <v>0</v>
      </c>
      <c r="H540" s="134">
        <f t="shared" si="250"/>
        <v>0</v>
      </c>
      <c r="I540" s="134">
        <f t="shared" si="250"/>
        <v>0</v>
      </c>
      <c r="J540" s="134">
        <f t="shared" si="250"/>
        <v>0</v>
      </c>
      <c r="K540" s="134">
        <f t="shared" si="250"/>
        <v>0</v>
      </c>
      <c r="L540" s="134">
        <f t="shared" si="250"/>
        <v>0</v>
      </c>
      <c r="M540" s="134">
        <f t="shared" si="250"/>
        <v>0</v>
      </c>
      <c r="N540" s="134">
        <f t="shared" si="250"/>
        <v>0</v>
      </c>
      <c r="O540" s="134">
        <f t="shared" si="250"/>
        <v>0</v>
      </c>
      <c r="P540" s="134">
        <f t="shared" si="250"/>
        <v>1878560</v>
      </c>
      <c r="Q540" s="134">
        <f t="shared" si="243"/>
        <v>1878560</v>
      </c>
      <c r="R540" s="140"/>
      <c r="S540" s="197"/>
      <c r="T540" s="3"/>
      <c r="U540" s="118"/>
      <c r="V540" s="118"/>
      <c r="W540" s="118"/>
      <c r="X540" s="118"/>
      <c r="Y540" s="118"/>
      <c r="Z540" s="118"/>
      <c r="AA540" s="118"/>
    </row>
    <row r="541" spans="2:27" x14ac:dyDescent="0.25">
      <c r="B541" s="151" t="s">
        <v>800</v>
      </c>
      <c r="C541" s="194" t="s">
        <v>1009</v>
      </c>
      <c r="D541" s="194">
        <v>3305000</v>
      </c>
      <c r="E541" s="125"/>
      <c r="F541" s="125"/>
      <c r="G541" s="125"/>
      <c r="H541" s="125"/>
      <c r="I541" s="125">
        <v>0</v>
      </c>
      <c r="J541" s="125"/>
      <c r="K541" s="125">
        <v>0</v>
      </c>
      <c r="L541" s="125"/>
      <c r="M541" s="125"/>
      <c r="N541" s="125">
        <v>0</v>
      </c>
      <c r="O541" s="125">
        <v>0</v>
      </c>
      <c r="P541" s="125">
        <v>1878560</v>
      </c>
      <c r="Q541" s="125">
        <f t="shared" si="243"/>
        <v>1878560</v>
      </c>
      <c r="R541" s="140"/>
      <c r="S541" s="197"/>
      <c r="T541" s="3"/>
      <c r="U541" s="118"/>
      <c r="V541" s="118"/>
      <c r="W541" s="118"/>
      <c r="X541" s="118"/>
      <c r="Y541" s="118"/>
      <c r="Z541" s="118"/>
      <c r="AA541" s="118"/>
    </row>
    <row r="542" spans="2:27" s="67" customFormat="1" x14ac:dyDescent="0.25">
      <c r="B542" s="150" t="s">
        <v>801</v>
      </c>
      <c r="C542" s="134">
        <f t="shared" ref="C542:E542" si="252">SUM(C543)</f>
        <v>4883500</v>
      </c>
      <c r="D542" s="134">
        <f t="shared" si="252"/>
        <v>3718500</v>
      </c>
      <c r="E542" s="134">
        <f t="shared" si="252"/>
        <v>0</v>
      </c>
      <c r="F542" s="134">
        <f>SUM(F543)</f>
        <v>0</v>
      </c>
      <c r="G542" s="134">
        <f t="shared" ref="G542:L542" si="253">SUM(G543)</f>
        <v>0</v>
      </c>
      <c r="H542" s="134">
        <f t="shared" si="253"/>
        <v>0</v>
      </c>
      <c r="I542" s="134">
        <f t="shared" si="253"/>
        <v>0</v>
      </c>
      <c r="J542" s="134">
        <f t="shared" si="253"/>
        <v>0</v>
      </c>
      <c r="K542" s="134">
        <f t="shared" si="253"/>
        <v>0</v>
      </c>
      <c r="L542" s="134">
        <f t="shared" si="253"/>
        <v>0</v>
      </c>
      <c r="M542" s="134">
        <v>0</v>
      </c>
      <c r="N542" s="134">
        <f>N543</f>
        <v>435000</v>
      </c>
      <c r="O542" s="134">
        <f>O543</f>
        <v>0</v>
      </c>
      <c r="P542" s="134">
        <f>P543</f>
        <v>3065999.75</v>
      </c>
      <c r="Q542" s="134">
        <f t="shared" si="243"/>
        <v>3500999.75</v>
      </c>
      <c r="R542" s="140"/>
      <c r="S542" s="197"/>
      <c r="T542" s="140"/>
      <c r="U542" s="141"/>
      <c r="V542" s="141"/>
      <c r="W542" s="141"/>
      <c r="X542" s="141"/>
      <c r="Y542" s="141"/>
      <c r="Z542" s="141"/>
      <c r="AA542" s="141"/>
    </row>
    <row r="543" spans="2:27" x14ac:dyDescent="0.25">
      <c r="B543" s="151" t="s">
        <v>802</v>
      </c>
      <c r="C543" s="125">
        <v>4883500</v>
      </c>
      <c r="D543" s="125">
        <v>3718500</v>
      </c>
      <c r="E543" s="125">
        <v>0</v>
      </c>
      <c r="F543" s="125"/>
      <c r="G543" s="125">
        <v>0</v>
      </c>
      <c r="H543" s="125"/>
      <c r="I543" s="125">
        <v>0</v>
      </c>
      <c r="J543" s="125"/>
      <c r="K543" s="125">
        <v>0</v>
      </c>
      <c r="L543" s="125">
        <v>0</v>
      </c>
      <c r="M543" s="125">
        <v>0</v>
      </c>
      <c r="N543" s="125">
        <v>435000</v>
      </c>
      <c r="O543" s="125">
        <v>0</v>
      </c>
      <c r="P543" s="125">
        <v>3065999.75</v>
      </c>
      <c r="Q543" s="125">
        <f t="shared" si="243"/>
        <v>3500999.75</v>
      </c>
      <c r="R543" s="140"/>
      <c r="S543" s="197"/>
      <c r="T543" s="3"/>
      <c r="U543" s="118"/>
      <c r="V543" s="118"/>
      <c r="W543" s="118"/>
      <c r="X543" s="118"/>
      <c r="Y543" s="118"/>
      <c r="Z543" s="118"/>
      <c r="AA543" s="118"/>
    </row>
    <row r="544" spans="2:27" s="67" customFormat="1" x14ac:dyDescent="0.25">
      <c r="B544" s="150" t="s">
        <v>803</v>
      </c>
      <c r="C544" s="134">
        <f t="shared" ref="C544:E544" si="254">SUM(C545)</f>
        <v>850000</v>
      </c>
      <c r="D544" s="134">
        <f t="shared" si="254"/>
        <v>0</v>
      </c>
      <c r="E544" s="134">
        <f t="shared" si="254"/>
        <v>0</v>
      </c>
      <c r="F544" s="134">
        <f>SUM(F545)</f>
        <v>0</v>
      </c>
      <c r="G544" s="134">
        <f t="shared" ref="G544:L544" si="255">SUM(G545)</f>
        <v>0</v>
      </c>
      <c r="H544" s="134">
        <f t="shared" si="255"/>
        <v>0</v>
      </c>
      <c r="I544" s="134">
        <f t="shared" si="255"/>
        <v>0</v>
      </c>
      <c r="J544" s="134">
        <f t="shared" si="255"/>
        <v>0</v>
      </c>
      <c r="K544" s="134">
        <f t="shared" si="255"/>
        <v>0</v>
      </c>
      <c r="L544" s="134">
        <f t="shared" si="255"/>
        <v>0</v>
      </c>
      <c r="M544" s="134">
        <v>0</v>
      </c>
      <c r="N544" s="134">
        <v>0</v>
      </c>
      <c r="O544" s="134">
        <v>0</v>
      </c>
      <c r="P544" s="134">
        <v>0</v>
      </c>
      <c r="Q544" s="134">
        <f t="shared" si="243"/>
        <v>0</v>
      </c>
      <c r="R544" s="3"/>
      <c r="S544" s="197"/>
      <c r="T544" s="140"/>
      <c r="U544" s="141"/>
      <c r="V544" s="141"/>
      <c r="W544" s="141"/>
      <c r="X544" s="141"/>
      <c r="Y544" s="141"/>
      <c r="Z544" s="141"/>
      <c r="AA544" s="141"/>
    </row>
    <row r="545" spans="2:27" x14ac:dyDescent="0.25">
      <c r="B545" s="151" t="s">
        <v>804</v>
      </c>
      <c r="C545" s="125">
        <v>850000</v>
      </c>
      <c r="D545" s="125">
        <v>0</v>
      </c>
      <c r="E545" s="125">
        <v>0</v>
      </c>
      <c r="F545" s="125">
        <v>0</v>
      </c>
      <c r="G545" s="125">
        <v>0</v>
      </c>
      <c r="H545" s="125">
        <v>0</v>
      </c>
      <c r="I545" s="125">
        <v>0</v>
      </c>
      <c r="J545" s="125">
        <v>0</v>
      </c>
      <c r="K545" s="125">
        <v>0</v>
      </c>
      <c r="L545" s="125">
        <v>0</v>
      </c>
      <c r="M545" s="125">
        <v>0</v>
      </c>
      <c r="N545" s="125">
        <v>0</v>
      </c>
      <c r="O545" s="125">
        <v>0</v>
      </c>
      <c r="P545" s="125">
        <v>0</v>
      </c>
      <c r="Q545" s="125">
        <f t="shared" si="243"/>
        <v>0</v>
      </c>
      <c r="R545" s="140"/>
      <c r="S545" s="197"/>
      <c r="T545" s="3"/>
      <c r="U545" s="118"/>
      <c r="V545" s="118"/>
      <c r="W545" s="118"/>
      <c r="X545" s="118"/>
      <c r="Y545" s="118"/>
      <c r="Z545" s="118"/>
      <c r="AA545" s="118"/>
    </row>
    <row r="546" spans="2:27" s="67" customFormat="1" x14ac:dyDescent="0.25">
      <c r="B546" s="150" t="s">
        <v>807</v>
      </c>
      <c r="C546" s="134">
        <f t="shared" ref="C546:E546" si="256">SUM(C547)</f>
        <v>2940000</v>
      </c>
      <c r="D546" s="134">
        <f t="shared" si="256"/>
        <v>1366880</v>
      </c>
      <c r="E546" s="134">
        <f t="shared" si="256"/>
        <v>0</v>
      </c>
      <c r="F546" s="134">
        <f>SUM(F547)</f>
        <v>0</v>
      </c>
      <c r="G546" s="134">
        <f t="shared" ref="G546:P546" si="257">SUM(G547)</f>
        <v>0</v>
      </c>
      <c r="H546" s="134">
        <f t="shared" si="257"/>
        <v>420000</v>
      </c>
      <c r="I546" s="134">
        <f t="shared" si="257"/>
        <v>0</v>
      </c>
      <c r="J546" s="134">
        <f t="shared" si="257"/>
        <v>0</v>
      </c>
      <c r="K546" s="134">
        <f t="shared" si="257"/>
        <v>0</v>
      </c>
      <c r="L546" s="134">
        <f t="shared" si="257"/>
        <v>0</v>
      </c>
      <c r="M546" s="134">
        <f t="shared" si="257"/>
        <v>0</v>
      </c>
      <c r="N546" s="134">
        <f t="shared" si="257"/>
        <v>0</v>
      </c>
      <c r="O546" s="134">
        <f t="shared" si="257"/>
        <v>0</v>
      </c>
      <c r="P546" s="134">
        <f t="shared" si="257"/>
        <v>901500</v>
      </c>
      <c r="Q546" s="134">
        <f>E546+F546+G546+H546+I546+J546+K546+L546+M546+O546+N546+P546</f>
        <v>1321500</v>
      </c>
      <c r="R546" s="3"/>
      <c r="S546" s="197"/>
      <c r="T546" s="140"/>
      <c r="U546" s="141"/>
      <c r="V546" s="141"/>
      <c r="W546" s="141"/>
      <c r="X546" s="141"/>
      <c r="Y546" s="141"/>
      <c r="Z546" s="141"/>
      <c r="AA546" s="141"/>
    </row>
    <row r="547" spans="2:27" x14ac:dyDescent="0.25">
      <c r="B547" s="151" t="s">
        <v>808</v>
      </c>
      <c r="C547" s="125">
        <v>2940000</v>
      </c>
      <c r="D547" s="125">
        <v>1366880</v>
      </c>
      <c r="E547" s="125">
        <v>0</v>
      </c>
      <c r="F547" s="125">
        <v>0</v>
      </c>
      <c r="G547" s="125">
        <v>0</v>
      </c>
      <c r="H547" s="125">
        <v>420000</v>
      </c>
      <c r="I547" s="125">
        <v>0</v>
      </c>
      <c r="J547" s="125"/>
      <c r="K547" s="125"/>
      <c r="L547" s="125"/>
      <c r="M547" s="125"/>
      <c r="N547" s="125">
        <v>0</v>
      </c>
      <c r="O547" s="125">
        <v>0</v>
      </c>
      <c r="P547" s="125">
        <v>901500</v>
      </c>
      <c r="Q547" s="125">
        <f t="shared" si="243"/>
        <v>1321500</v>
      </c>
      <c r="R547" s="140"/>
      <c r="S547" s="197"/>
      <c r="T547" s="3"/>
      <c r="U547" s="118"/>
      <c r="V547" s="118"/>
      <c r="W547" s="118"/>
      <c r="X547" s="118"/>
      <c r="Y547" s="118"/>
      <c r="Z547" s="118"/>
      <c r="AA547" s="118"/>
    </row>
    <row r="548" spans="2:27" x14ac:dyDescent="0.25">
      <c r="B548" s="150" t="s">
        <v>946</v>
      </c>
      <c r="C548" s="134">
        <f t="shared" ref="C548:E548" si="258">SUM(C549)</f>
        <v>2022956</v>
      </c>
      <c r="D548" s="134">
        <f t="shared" si="258"/>
        <v>744500</v>
      </c>
      <c r="E548" s="134">
        <f t="shared" si="258"/>
        <v>0</v>
      </c>
      <c r="F548" s="134">
        <f>SUM(F549)</f>
        <v>0</v>
      </c>
      <c r="G548" s="134">
        <f t="shared" ref="G548:L548" si="259">SUM(G549)</f>
        <v>0</v>
      </c>
      <c r="H548" s="134">
        <f t="shared" si="259"/>
        <v>0</v>
      </c>
      <c r="I548" s="134">
        <f t="shared" si="259"/>
        <v>0</v>
      </c>
      <c r="J548" s="134">
        <f t="shared" si="259"/>
        <v>0</v>
      </c>
      <c r="K548" s="134">
        <f t="shared" si="259"/>
        <v>0</v>
      </c>
      <c r="L548" s="134">
        <f t="shared" si="259"/>
        <v>0</v>
      </c>
      <c r="M548" s="134">
        <v>0</v>
      </c>
      <c r="N548" s="134">
        <f>N549</f>
        <v>744500</v>
      </c>
      <c r="O548" s="134">
        <f>O549</f>
        <v>0</v>
      </c>
      <c r="P548" s="134">
        <f>P549</f>
        <v>0</v>
      </c>
      <c r="Q548" s="134">
        <f t="shared" si="243"/>
        <v>744500</v>
      </c>
      <c r="R548" s="3"/>
      <c r="S548" s="197"/>
      <c r="T548" s="3"/>
      <c r="U548" s="118"/>
      <c r="V548" s="118"/>
      <c r="W548" s="118"/>
      <c r="X548" s="118"/>
      <c r="Y548" s="118"/>
      <c r="Z548" s="118"/>
      <c r="AA548" s="118"/>
    </row>
    <row r="549" spans="2:27" x14ac:dyDescent="0.25">
      <c r="B549" s="151" t="s">
        <v>947</v>
      </c>
      <c r="C549" s="125">
        <v>2022956</v>
      </c>
      <c r="D549" s="125">
        <v>744500</v>
      </c>
      <c r="E549" s="125">
        <v>0</v>
      </c>
      <c r="F549" s="125"/>
      <c r="G549" s="125"/>
      <c r="H549" s="125"/>
      <c r="I549" s="125"/>
      <c r="J549" s="125">
        <v>0</v>
      </c>
      <c r="K549" s="125">
        <v>0</v>
      </c>
      <c r="L549" s="125">
        <v>0</v>
      </c>
      <c r="M549" s="125"/>
      <c r="N549" s="125">
        <v>744500</v>
      </c>
      <c r="O549" s="125">
        <v>0</v>
      </c>
      <c r="P549" s="125">
        <v>0</v>
      </c>
      <c r="Q549" s="125">
        <f t="shared" si="243"/>
        <v>744500</v>
      </c>
      <c r="R549" s="3"/>
      <c r="S549" s="197"/>
      <c r="T549" s="3"/>
      <c r="U549" s="118"/>
      <c r="V549" s="118"/>
      <c r="W549" s="118"/>
      <c r="X549" s="118"/>
      <c r="Y549" s="118"/>
      <c r="Z549" s="118"/>
      <c r="AA549" s="118"/>
    </row>
    <row r="550" spans="2:27" s="67" customFormat="1" x14ac:dyDescent="0.25">
      <c r="B550" s="150" t="s">
        <v>809</v>
      </c>
      <c r="C550" s="134">
        <f t="shared" ref="C550:P550" si="260">SUM(C551)</f>
        <v>603756746</v>
      </c>
      <c r="D550" s="134">
        <f t="shared" si="260"/>
        <v>1518771016.5900002</v>
      </c>
      <c r="E550" s="134">
        <f t="shared" si="260"/>
        <v>38508000</v>
      </c>
      <c r="F550" s="134">
        <f t="shared" si="260"/>
        <v>14970360</v>
      </c>
      <c r="G550" s="134">
        <f t="shared" si="260"/>
        <v>22380290</v>
      </c>
      <c r="H550" s="134">
        <f t="shared" si="260"/>
        <v>20750650</v>
      </c>
      <c r="I550" s="134">
        <f t="shared" si="260"/>
        <v>18223833.539999999</v>
      </c>
      <c r="J550" s="134">
        <f t="shared" si="260"/>
        <v>21078612</v>
      </c>
      <c r="K550" s="134">
        <f t="shared" si="260"/>
        <v>40509830.299999997</v>
      </c>
      <c r="L550" s="134">
        <f t="shared" si="260"/>
        <v>26920170.399999999</v>
      </c>
      <c r="M550" s="134">
        <f t="shared" si="260"/>
        <v>73539076.409999996</v>
      </c>
      <c r="N550" s="134">
        <f t="shared" si="260"/>
        <v>105732411.19</v>
      </c>
      <c r="O550" s="134">
        <f t="shared" si="260"/>
        <v>368546849.04000002</v>
      </c>
      <c r="P550" s="134">
        <f t="shared" si="260"/>
        <v>169087022.41999999</v>
      </c>
      <c r="Q550" s="134">
        <f t="shared" si="243"/>
        <v>920247105.30000007</v>
      </c>
      <c r="R550" s="146"/>
      <c r="S550" s="197"/>
      <c r="T550" s="140"/>
      <c r="U550" s="141"/>
      <c r="V550" s="141"/>
      <c r="W550" s="141"/>
      <c r="X550" s="141"/>
      <c r="Y550" s="141"/>
      <c r="Z550" s="141"/>
      <c r="AA550" s="141"/>
    </row>
    <row r="551" spans="2:27" x14ac:dyDescent="0.25">
      <c r="B551" s="151" t="s">
        <v>810</v>
      </c>
      <c r="C551" s="125">
        <v>603756746</v>
      </c>
      <c r="D551" s="125">
        <v>1518771016.5900002</v>
      </c>
      <c r="E551" s="125">
        <v>38508000</v>
      </c>
      <c r="F551" s="125">
        <v>14970360</v>
      </c>
      <c r="G551" s="125">
        <v>22380290</v>
      </c>
      <c r="H551" s="125">
        <v>20750650</v>
      </c>
      <c r="I551" s="125">
        <v>18223833.539999999</v>
      </c>
      <c r="J551" s="125">
        <v>21078612</v>
      </c>
      <c r="K551" s="125">
        <v>40509830.299999997</v>
      </c>
      <c r="L551" s="125">
        <v>26920170.399999999</v>
      </c>
      <c r="M551" s="125">
        <v>73539076.409999996</v>
      </c>
      <c r="N551" s="125">
        <v>105732411.19</v>
      </c>
      <c r="O551" s="125">
        <v>368546849.04000002</v>
      </c>
      <c r="P551" s="125">
        <v>169087022.41999999</v>
      </c>
      <c r="Q551" s="125">
        <f t="shared" si="243"/>
        <v>920247105.30000007</v>
      </c>
      <c r="R551" s="3"/>
      <c r="S551" s="197"/>
      <c r="T551" s="3"/>
      <c r="U551" s="118"/>
      <c r="V551" s="118"/>
      <c r="W551" s="118"/>
      <c r="X551" s="118"/>
      <c r="Y551" s="118"/>
      <c r="Z551" s="118"/>
      <c r="AA551" s="118"/>
    </row>
    <row r="552" spans="2:27" s="144" customFormat="1" x14ac:dyDescent="0.25">
      <c r="B552" s="138" t="s">
        <v>188</v>
      </c>
      <c r="C552" s="145">
        <f>C553+C555+C557+C560+C562+C564+C566+C570</f>
        <v>695375811</v>
      </c>
      <c r="D552" s="145">
        <f>D553+D555+D557+D560+D562+D564+D566+D570</f>
        <v>980112702.0200001</v>
      </c>
      <c r="E552" s="145">
        <f>E553+E555+E557+E560+E562+E564+E566+E570</f>
        <v>6577420.2799999993</v>
      </c>
      <c r="F552" s="145">
        <f>F553+F555+F557+F560+F562+F564+F566+F570</f>
        <v>17108639.5</v>
      </c>
      <c r="G552" s="145">
        <f t="shared" ref="G552:P552" si="261">G553+G555+G557+G560+G562+G564+G566+G570</f>
        <v>43163225.160000004</v>
      </c>
      <c r="H552" s="145">
        <f t="shared" si="261"/>
        <v>14948790.550000001</v>
      </c>
      <c r="I552" s="145">
        <f t="shared" si="261"/>
        <v>8162417.4199999999</v>
      </c>
      <c r="J552" s="145">
        <f t="shared" si="261"/>
        <v>50609580.770000003</v>
      </c>
      <c r="K552" s="145">
        <f t="shared" si="261"/>
        <v>11888986.380000001</v>
      </c>
      <c r="L552" s="145">
        <f t="shared" si="261"/>
        <v>8257174.4100000001</v>
      </c>
      <c r="M552" s="145">
        <f t="shared" si="261"/>
        <v>34453224.43</v>
      </c>
      <c r="N552" s="145">
        <f t="shared" si="261"/>
        <v>17030474.280000001</v>
      </c>
      <c r="O552" s="145">
        <f t="shared" si="261"/>
        <v>211027776.15000001</v>
      </c>
      <c r="P552" s="145">
        <f t="shared" si="261"/>
        <v>275514310.77999997</v>
      </c>
      <c r="Q552" s="145">
        <f t="shared" si="243"/>
        <v>698742020.11000001</v>
      </c>
      <c r="R552" s="3"/>
      <c r="S552" s="197"/>
      <c r="T552" s="146"/>
      <c r="U552" s="147"/>
      <c r="V552" s="147"/>
      <c r="W552" s="147"/>
      <c r="X552" s="147"/>
      <c r="Y552" s="147"/>
      <c r="Z552" s="147"/>
      <c r="AA552" s="147"/>
    </row>
    <row r="553" spans="2:27" s="144" customFormat="1" x14ac:dyDescent="0.25">
      <c r="B553" s="150" t="s">
        <v>811</v>
      </c>
      <c r="C553" s="134">
        <f t="shared" ref="C553:E553" si="262">SUM(C554)</f>
        <v>2050000</v>
      </c>
      <c r="D553" s="134">
        <f t="shared" si="262"/>
        <v>0</v>
      </c>
      <c r="E553" s="134">
        <f t="shared" si="262"/>
        <v>0</v>
      </c>
      <c r="F553" s="134">
        <f>SUM(F554)</f>
        <v>0</v>
      </c>
      <c r="G553" s="134">
        <f t="shared" ref="G553:L553" si="263">SUM(G554)</f>
        <v>0</v>
      </c>
      <c r="H553" s="134">
        <f t="shared" si="263"/>
        <v>0</v>
      </c>
      <c r="I553" s="134">
        <f t="shared" si="263"/>
        <v>0</v>
      </c>
      <c r="J553" s="134">
        <f t="shared" si="263"/>
        <v>0</v>
      </c>
      <c r="K553" s="134">
        <f t="shared" si="263"/>
        <v>0</v>
      </c>
      <c r="L553" s="134">
        <f t="shared" si="263"/>
        <v>0</v>
      </c>
      <c r="M553" s="145">
        <v>0</v>
      </c>
      <c r="N553" s="145">
        <v>0</v>
      </c>
      <c r="O553" s="145">
        <v>0</v>
      </c>
      <c r="P553" s="145">
        <v>0</v>
      </c>
      <c r="Q553" s="145">
        <f t="shared" si="243"/>
        <v>0</v>
      </c>
      <c r="R553" s="3"/>
      <c r="S553" s="197"/>
      <c r="T553" s="146"/>
      <c r="U553" s="147"/>
      <c r="V553" s="147"/>
      <c r="W553" s="147"/>
      <c r="X553" s="147"/>
      <c r="Y553" s="147"/>
      <c r="Z553" s="147"/>
      <c r="AA553" s="147"/>
    </row>
    <row r="554" spans="2:27" x14ac:dyDescent="0.25">
      <c r="B554" s="151" t="s">
        <v>812</v>
      </c>
      <c r="C554" s="125">
        <v>2050000</v>
      </c>
      <c r="D554" s="125">
        <v>0</v>
      </c>
      <c r="E554" s="125">
        <v>0</v>
      </c>
      <c r="F554" s="125">
        <v>0</v>
      </c>
      <c r="G554" s="125">
        <v>0</v>
      </c>
      <c r="H554" s="125">
        <v>0</v>
      </c>
      <c r="I554" s="125">
        <v>0</v>
      </c>
      <c r="J554" s="125">
        <v>0</v>
      </c>
      <c r="K554" s="125">
        <v>0</v>
      </c>
      <c r="L554" s="125">
        <v>0</v>
      </c>
      <c r="M554" s="125">
        <v>0</v>
      </c>
      <c r="N554" s="125">
        <v>0</v>
      </c>
      <c r="O554" s="125">
        <v>0</v>
      </c>
      <c r="P554" s="125">
        <v>0</v>
      </c>
      <c r="Q554" s="125">
        <f t="shared" si="243"/>
        <v>0</v>
      </c>
      <c r="R554" s="146"/>
      <c r="S554" s="197"/>
      <c r="T554" s="3"/>
      <c r="U554" s="118"/>
      <c r="V554" s="118"/>
      <c r="W554" s="118"/>
      <c r="X554" s="118"/>
      <c r="Y554" s="118"/>
      <c r="Z554" s="118"/>
      <c r="AA554" s="118"/>
    </row>
    <row r="555" spans="2:27" x14ac:dyDescent="0.25">
      <c r="B555" s="150" t="s">
        <v>813</v>
      </c>
      <c r="C555" s="134">
        <f t="shared" ref="C555:E555" si="264">SUM(C556)</f>
        <v>150000</v>
      </c>
      <c r="D555" s="134">
        <f t="shared" si="264"/>
        <v>0</v>
      </c>
      <c r="E555" s="134">
        <f t="shared" si="264"/>
        <v>0</v>
      </c>
      <c r="F555" s="134">
        <f>SUM(F556)</f>
        <v>0</v>
      </c>
      <c r="G555" s="134">
        <f t="shared" ref="G555:L555" si="265">SUM(G556)</f>
        <v>0</v>
      </c>
      <c r="H555" s="134">
        <f t="shared" si="265"/>
        <v>0</v>
      </c>
      <c r="I555" s="134">
        <f t="shared" si="265"/>
        <v>0</v>
      </c>
      <c r="J555" s="134">
        <f t="shared" si="265"/>
        <v>0</v>
      </c>
      <c r="K555" s="134">
        <f t="shared" si="265"/>
        <v>0</v>
      </c>
      <c r="L555" s="134">
        <f t="shared" si="265"/>
        <v>0</v>
      </c>
      <c r="M555" s="134">
        <v>0</v>
      </c>
      <c r="N555" s="134">
        <v>0</v>
      </c>
      <c r="O555" s="134">
        <v>0</v>
      </c>
      <c r="P555" s="134">
        <v>0</v>
      </c>
      <c r="Q555" s="134">
        <f t="shared" si="243"/>
        <v>0</v>
      </c>
      <c r="R555" s="146"/>
      <c r="S555" s="197"/>
      <c r="T555" s="3"/>
      <c r="U555" s="118"/>
      <c r="V555" s="118"/>
      <c r="W555" s="118"/>
      <c r="X555" s="118"/>
      <c r="Y555" s="118"/>
      <c r="Z555" s="118"/>
      <c r="AA555" s="118"/>
    </row>
    <row r="556" spans="2:27" x14ac:dyDescent="0.25">
      <c r="B556" s="151" t="s">
        <v>814</v>
      </c>
      <c r="C556" s="125">
        <v>150000</v>
      </c>
      <c r="D556" s="125">
        <v>0</v>
      </c>
      <c r="E556" s="125">
        <v>0</v>
      </c>
      <c r="F556" s="125">
        <v>0</v>
      </c>
      <c r="G556" s="125">
        <v>0</v>
      </c>
      <c r="H556" s="125">
        <v>0</v>
      </c>
      <c r="I556" s="125">
        <v>0</v>
      </c>
      <c r="J556" s="125">
        <v>0</v>
      </c>
      <c r="K556" s="125">
        <v>0</v>
      </c>
      <c r="L556" s="125">
        <v>0</v>
      </c>
      <c r="M556" s="125">
        <v>0</v>
      </c>
      <c r="N556" s="125">
        <v>0</v>
      </c>
      <c r="O556" s="125">
        <v>0</v>
      </c>
      <c r="P556" s="125">
        <v>0</v>
      </c>
      <c r="Q556" s="125">
        <f t="shared" si="243"/>
        <v>0</v>
      </c>
      <c r="R556" s="3"/>
      <c r="S556" s="197"/>
      <c r="T556" s="3"/>
      <c r="U556" s="118"/>
      <c r="V556" s="118"/>
      <c r="W556" s="118"/>
      <c r="X556" s="118"/>
      <c r="Y556" s="118"/>
      <c r="Z556" s="118"/>
      <c r="AA556" s="118"/>
    </row>
    <row r="557" spans="2:27" s="144" customFormat="1" x14ac:dyDescent="0.25">
      <c r="B557" s="150" t="s">
        <v>815</v>
      </c>
      <c r="C557" s="134">
        <f t="shared" ref="C557:I557" si="266">SUM(C558:C559)</f>
        <v>615116674</v>
      </c>
      <c r="D557" s="134">
        <f t="shared" ref="D557" si="267">SUM(D558:D559)</f>
        <v>951598383.50000012</v>
      </c>
      <c r="E557" s="134">
        <f t="shared" si="266"/>
        <v>6337186.6799999997</v>
      </c>
      <c r="F557" s="134">
        <f t="shared" si="266"/>
        <v>17108639.5</v>
      </c>
      <c r="G557" s="134">
        <f t="shared" si="266"/>
        <v>41984304.310000002</v>
      </c>
      <c r="H557" s="134">
        <f t="shared" si="266"/>
        <v>14948790.550000001</v>
      </c>
      <c r="I557" s="134">
        <f t="shared" si="266"/>
        <v>8151002.4199999999</v>
      </c>
      <c r="J557" s="134">
        <f t="shared" ref="J557:P557" si="268">SUM(J558:J559)</f>
        <v>50224192.770000003</v>
      </c>
      <c r="K557" s="134">
        <f t="shared" si="268"/>
        <v>10595447.24</v>
      </c>
      <c r="L557" s="134">
        <f t="shared" si="268"/>
        <v>7616339.4100000001</v>
      </c>
      <c r="M557" s="134">
        <f t="shared" si="268"/>
        <v>34453224.43</v>
      </c>
      <c r="N557" s="134">
        <f t="shared" si="268"/>
        <v>17030474.280000001</v>
      </c>
      <c r="O557" s="134">
        <f t="shared" si="268"/>
        <v>211027776.15000001</v>
      </c>
      <c r="P557" s="134">
        <f t="shared" si="268"/>
        <v>275514310.77999997</v>
      </c>
      <c r="Q557" s="134">
        <f t="shared" si="243"/>
        <v>694991688.51999998</v>
      </c>
      <c r="R557" s="146"/>
      <c r="S557" s="197"/>
      <c r="T557" s="146"/>
      <c r="U557" s="147"/>
      <c r="V557" s="147"/>
      <c r="W557" s="147"/>
      <c r="X557" s="147"/>
      <c r="Y557" s="147"/>
      <c r="Z557" s="147"/>
      <c r="AA557" s="147"/>
    </row>
    <row r="558" spans="2:27" x14ac:dyDescent="0.25">
      <c r="B558" s="151" t="s">
        <v>816</v>
      </c>
      <c r="C558" s="125">
        <v>604734518</v>
      </c>
      <c r="D558" s="125">
        <v>944920872.50000012</v>
      </c>
      <c r="E558" s="125">
        <v>6212186.6799999997</v>
      </c>
      <c r="F558" s="125">
        <v>17108639.5</v>
      </c>
      <c r="G558" s="125">
        <v>41984304.310000002</v>
      </c>
      <c r="H558" s="125">
        <v>14757912.550000001</v>
      </c>
      <c r="I558" s="125">
        <v>8151002.4199999999</v>
      </c>
      <c r="J558" s="125">
        <v>45972837.770000003</v>
      </c>
      <c r="K558" s="125">
        <v>10595447.24</v>
      </c>
      <c r="L558" s="125">
        <v>7616339.4100000001</v>
      </c>
      <c r="M558" s="125">
        <v>34453224.43</v>
      </c>
      <c r="N558" s="125">
        <v>17030474.280000001</v>
      </c>
      <c r="O558" s="125">
        <v>211027776.15000001</v>
      </c>
      <c r="P558" s="125">
        <v>275514310.77999997</v>
      </c>
      <c r="Q558" s="125">
        <f t="shared" si="243"/>
        <v>690424455.51999998</v>
      </c>
      <c r="R558" s="3"/>
      <c r="S558" s="197"/>
      <c r="T558" s="3"/>
      <c r="U558" s="118"/>
      <c r="V558" s="118"/>
      <c r="W558" s="118"/>
      <c r="X558" s="118"/>
      <c r="Y558" s="118"/>
      <c r="Z558" s="118"/>
      <c r="AA558" s="118"/>
    </row>
    <row r="559" spans="2:27" x14ac:dyDescent="0.25">
      <c r="B559" s="151" t="s">
        <v>817</v>
      </c>
      <c r="C559" s="125">
        <v>10382156</v>
      </c>
      <c r="D559" s="125">
        <v>6677511</v>
      </c>
      <c r="E559" s="125">
        <v>125000</v>
      </c>
      <c r="F559" s="125">
        <v>0</v>
      </c>
      <c r="G559" s="125">
        <v>0</v>
      </c>
      <c r="H559" s="125">
        <v>190878</v>
      </c>
      <c r="I559" s="125">
        <v>0</v>
      </c>
      <c r="J559" s="125">
        <v>4251355</v>
      </c>
      <c r="K559" s="125"/>
      <c r="L559" s="125">
        <v>0</v>
      </c>
      <c r="M559" s="125">
        <v>0</v>
      </c>
      <c r="N559" s="125">
        <v>0</v>
      </c>
      <c r="O559" s="125">
        <v>0</v>
      </c>
      <c r="P559" s="125">
        <v>0</v>
      </c>
      <c r="Q559" s="125">
        <f t="shared" si="243"/>
        <v>4567233</v>
      </c>
      <c r="R559" s="146"/>
      <c r="S559" s="197"/>
      <c r="T559" s="3"/>
      <c r="U559" s="118"/>
      <c r="V559" s="118"/>
      <c r="W559" s="118"/>
      <c r="X559" s="118"/>
      <c r="Y559" s="118"/>
      <c r="Z559" s="118"/>
      <c r="AA559" s="118"/>
    </row>
    <row r="560" spans="2:27" x14ac:dyDescent="0.25">
      <c r="B560" s="189" t="s">
        <v>818</v>
      </c>
      <c r="C560" s="134">
        <f t="shared" ref="C560:E560" si="269">SUM(C561)</f>
        <v>0</v>
      </c>
      <c r="D560" s="134">
        <f t="shared" si="269"/>
        <v>200000</v>
      </c>
      <c r="E560" s="134">
        <f t="shared" si="269"/>
        <v>0</v>
      </c>
      <c r="F560" s="134">
        <f>SUM(F561)</f>
        <v>0</v>
      </c>
      <c r="G560" s="134">
        <f t="shared" ref="G560:L560" si="270">SUM(G561)</f>
        <v>0</v>
      </c>
      <c r="H560" s="134">
        <f t="shared" si="270"/>
        <v>0</v>
      </c>
      <c r="I560" s="134">
        <f t="shared" si="270"/>
        <v>0</v>
      </c>
      <c r="J560" s="134">
        <f t="shared" si="270"/>
        <v>0</v>
      </c>
      <c r="K560" s="134">
        <f t="shared" si="270"/>
        <v>0</v>
      </c>
      <c r="L560" s="134">
        <f t="shared" si="270"/>
        <v>0</v>
      </c>
      <c r="M560" s="134">
        <v>0</v>
      </c>
      <c r="N560" s="134">
        <v>0</v>
      </c>
      <c r="O560" s="134">
        <v>0</v>
      </c>
      <c r="P560" s="134">
        <v>0</v>
      </c>
      <c r="Q560" s="134">
        <f t="shared" si="243"/>
        <v>0</v>
      </c>
      <c r="R560" s="3"/>
      <c r="S560" s="197"/>
      <c r="T560" s="3"/>
      <c r="U560" s="118"/>
      <c r="V560" s="118"/>
      <c r="W560" s="118"/>
      <c r="X560" s="118"/>
      <c r="Y560" s="118"/>
      <c r="Z560" s="118"/>
      <c r="AA560" s="118"/>
    </row>
    <row r="561" spans="2:27" x14ac:dyDescent="0.25">
      <c r="B561" s="190" t="s">
        <v>819</v>
      </c>
      <c r="C561" s="125">
        <v>0</v>
      </c>
      <c r="D561" s="125">
        <v>200000</v>
      </c>
      <c r="E561" s="125">
        <v>0</v>
      </c>
      <c r="F561" s="125">
        <v>0</v>
      </c>
      <c r="G561" s="125">
        <v>0</v>
      </c>
      <c r="H561" s="125">
        <v>0</v>
      </c>
      <c r="I561" s="125">
        <v>0</v>
      </c>
      <c r="J561" s="125">
        <v>0</v>
      </c>
      <c r="K561" s="125">
        <v>0</v>
      </c>
      <c r="L561" s="125">
        <v>0</v>
      </c>
      <c r="M561" s="125">
        <v>0</v>
      </c>
      <c r="N561" s="125">
        <v>0</v>
      </c>
      <c r="O561" s="125">
        <v>0</v>
      </c>
      <c r="P561" s="125">
        <v>0</v>
      </c>
      <c r="Q561" s="125">
        <f t="shared" si="243"/>
        <v>0</v>
      </c>
      <c r="R561" s="3"/>
      <c r="S561" s="197"/>
      <c r="T561" s="3"/>
      <c r="U561" s="118"/>
      <c r="V561" s="118"/>
      <c r="W561" s="118"/>
      <c r="X561" s="118"/>
      <c r="Y561" s="118"/>
      <c r="Z561" s="118"/>
      <c r="AA561" s="118"/>
    </row>
    <row r="562" spans="2:27" s="144" customFormat="1" x14ac:dyDescent="0.25">
      <c r="B562" s="150" t="s">
        <v>820</v>
      </c>
      <c r="C562" s="134">
        <f t="shared" ref="C562:L562" si="271">SUM(C563)</f>
        <v>33322447</v>
      </c>
      <c r="D562" s="134">
        <f t="shared" si="271"/>
        <v>7000000</v>
      </c>
      <c r="E562" s="134">
        <f t="shared" si="271"/>
        <v>240233.60000000001</v>
      </c>
      <c r="F562" s="134">
        <f t="shared" si="271"/>
        <v>0</v>
      </c>
      <c r="G562" s="134">
        <f t="shared" si="271"/>
        <v>0</v>
      </c>
      <c r="H562" s="134">
        <f t="shared" si="271"/>
        <v>0</v>
      </c>
      <c r="I562" s="134">
        <f t="shared" si="271"/>
        <v>0</v>
      </c>
      <c r="J562" s="134">
        <f t="shared" si="271"/>
        <v>385388</v>
      </c>
      <c r="K562" s="134">
        <f t="shared" si="271"/>
        <v>1293539.1399999999</v>
      </c>
      <c r="L562" s="134">
        <f t="shared" si="271"/>
        <v>79060</v>
      </c>
      <c r="M562" s="145">
        <v>0</v>
      </c>
      <c r="N562" s="145">
        <v>0</v>
      </c>
      <c r="O562" s="145">
        <v>0</v>
      </c>
      <c r="P562" s="145">
        <v>0</v>
      </c>
      <c r="Q562" s="145">
        <f t="shared" si="243"/>
        <v>1998220.7399999998</v>
      </c>
      <c r="R562" s="3"/>
      <c r="S562" s="197"/>
      <c r="T562" s="146"/>
      <c r="U562" s="147"/>
      <c r="V562" s="147"/>
      <c r="W562" s="147"/>
      <c r="X562" s="147"/>
      <c r="Y562" s="147"/>
      <c r="Z562" s="147"/>
      <c r="AA562" s="147"/>
    </row>
    <row r="563" spans="2:27" x14ac:dyDescent="0.25">
      <c r="B563" s="151" t="s">
        <v>821</v>
      </c>
      <c r="C563" s="125">
        <v>33322447</v>
      </c>
      <c r="D563" s="125">
        <v>7000000</v>
      </c>
      <c r="E563" s="125">
        <v>240233.60000000001</v>
      </c>
      <c r="F563" s="125">
        <v>0</v>
      </c>
      <c r="G563" s="125">
        <v>0</v>
      </c>
      <c r="H563" s="125">
        <v>0</v>
      </c>
      <c r="I563" s="125">
        <v>0</v>
      </c>
      <c r="J563" s="125">
        <v>385388</v>
      </c>
      <c r="K563" s="125">
        <v>1293539.1399999999</v>
      </c>
      <c r="L563" s="125">
        <v>79060</v>
      </c>
      <c r="M563" s="125">
        <v>0</v>
      </c>
      <c r="N563" s="125"/>
      <c r="O563" s="125">
        <v>0</v>
      </c>
      <c r="P563" s="125"/>
      <c r="Q563" s="125">
        <f t="shared" si="243"/>
        <v>1998220.7399999998</v>
      </c>
      <c r="R563" s="146"/>
      <c r="S563" s="197"/>
      <c r="T563" s="3"/>
      <c r="U563" s="118"/>
      <c r="V563" s="118"/>
      <c r="W563" s="118"/>
      <c r="X563" s="118"/>
      <c r="Y563" s="118"/>
      <c r="Z563" s="118"/>
      <c r="AA563" s="118"/>
    </row>
    <row r="564" spans="2:27" s="144" customFormat="1" x14ac:dyDescent="0.25">
      <c r="B564" s="150" t="s">
        <v>822</v>
      </c>
      <c r="C564" s="134">
        <f t="shared" ref="C564:L564" si="272">SUM(C565)</f>
        <v>300000</v>
      </c>
      <c r="D564" s="134">
        <f t="shared" si="272"/>
        <v>11415</v>
      </c>
      <c r="E564" s="134">
        <f t="shared" si="272"/>
        <v>0</v>
      </c>
      <c r="F564" s="134">
        <f t="shared" si="272"/>
        <v>0</v>
      </c>
      <c r="G564" s="134">
        <f t="shared" si="272"/>
        <v>0</v>
      </c>
      <c r="H564" s="134">
        <f t="shared" si="272"/>
        <v>0</v>
      </c>
      <c r="I564" s="134">
        <f t="shared" si="272"/>
        <v>11415</v>
      </c>
      <c r="J564" s="134">
        <f t="shared" si="272"/>
        <v>0</v>
      </c>
      <c r="K564" s="134">
        <f t="shared" si="272"/>
        <v>0</v>
      </c>
      <c r="L564" s="134">
        <f t="shared" si="272"/>
        <v>0</v>
      </c>
      <c r="M564" s="145">
        <v>0</v>
      </c>
      <c r="N564" s="145">
        <v>0</v>
      </c>
      <c r="O564" s="145">
        <v>0</v>
      </c>
      <c r="P564" s="145">
        <v>0</v>
      </c>
      <c r="Q564" s="145">
        <f t="shared" si="243"/>
        <v>11415</v>
      </c>
      <c r="R564" s="3"/>
      <c r="S564" s="197"/>
      <c r="T564" s="146"/>
      <c r="U564" s="147"/>
      <c r="V564" s="147"/>
      <c r="W564" s="147"/>
      <c r="X564" s="147"/>
      <c r="Y564" s="147"/>
      <c r="Z564" s="147"/>
      <c r="AA564" s="147"/>
    </row>
    <row r="565" spans="2:27" x14ac:dyDescent="0.25">
      <c r="B565" s="151" t="s">
        <v>823</v>
      </c>
      <c r="C565" s="125">
        <v>300000</v>
      </c>
      <c r="D565" s="125">
        <v>11415</v>
      </c>
      <c r="E565" s="125">
        <v>0</v>
      </c>
      <c r="F565" s="125"/>
      <c r="G565" s="125"/>
      <c r="H565" s="125"/>
      <c r="I565" s="125">
        <v>11415</v>
      </c>
      <c r="J565" s="125"/>
      <c r="K565" s="125"/>
      <c r="L565" s="125"/>
      <c r="M565" s="125">
        <v>0</v>
      </c>
      <c r="N565" s="125">
        <v>0</v>
      </c>
      <c r="O565" s="125"/>
      <c r="P565" s="125">
        <v>0</v>
      </c>
      <c r="Q565" s="125">
        <f t="shared" si="243"/>
        <v>11415</v>
      </c>
      <c r="R565" s="140"/>
      <c r="S565" s="197"/>
      <c r="T565" s="3"/>
      <c r="U565" s="118"/>
      <c r="V565" s="118"/>
      <c r="W565" s="118"/>
      <c r="X565" s="118"/>
      <c r="Y565" s="118"/>
      <c r="Z565" s="118"/>
      <c r="AA565" s="118"/>
    </row>
    <row r="566" spans="2:27" s="144" customFormat="1" x14ac:dyDescent="0.25">
      <c r="B566" s="150" t="s">
        <v>824</v>
      </c>
      <c r="C566" s="134">
        <f>SUM(C567:C569)</f>
        <v>40811690</v>
      </c>
      <c r="D566" s="134">
        <f t="shared" ref="D566:P566" si="273">SUM(D567:D569)</f>
        <v>21302903.52</v>
      </c>
      <c r="E566" s="134">
        <f t="shared" si="273"/>
        <v>0</v>
      </c>
      <c r="F566" s="134">
        <f t="shared" si="273"/>
        <v>0</v>
      </c>
      <c r="G566" s="134">
        <f t="shared" si="273"/>
        <v>1178920.8500000001</v>
      </c>
      <c r="H566" s="134">
        <f t="shared" si="273"/>
        <v>0</v>
      </c>
      <c r="I566" s="134">
        <f t="shared" si="273"/>
        <v>0</v>
      </c>
      <c r="J566" s="134">
        <f t="shared" si="273"/>
        <v>0</v>
      </c>
      <c r="K566" s="134">
        <f t="shared" si="273"/>
        <v>0</v>
      </c>
      <c r="L566" s="134">
        <f t="shared" si="273"/>
        <v>561775</v>
      </c>
      <c r="M566" s="134">
        <f t="shared" si="273"/>
        <v>0</v>
      </c>
      <c r="N566" s="134">
        <f t="shared" si="273"/>
        <v>0</v>
      </c>
      <c r="O566" s="134">
        <f t="shared" si="273"/>
        <v>0</v>
      </c>
      <c r="P566" s="134">
        <f t="shared" si="273"/>
        <v>0</v>
      </c>
      <c r="Q566" s="145">
        <f t="shared" si="243"/>
        <v>1740695.85</v>
      </c>
      <c r="R566" s="140"/>
      <c r="S566" s="197"/>
      <c r="T566" s="146"/>
      <c r="U566" s="147"/>
      <c r="V566" s="147"/>
      <c r="W566" s="147"/>
      <c r="X566" s="147"/>
      <c r="Y566" s="147"/>
      <c r="Z566" s="147"/>
      <c r="AA566" s="147"/>
    </row>
    <row r="567" spans="2:27" x14ac:dyDescent="0.25">
      <c r="B567" s="151" t="s">
        <v>825</v>
      </c>
      <c r="C567" s="125">
        <v>38441690</v>
      </c>
      <c r="D567" s="125">
        <v>18402903.52</v>
      </c>
      <c r="E567" s="125">
        <v>0</v>
      </c>
      <c r="F567" s="125">
        <v>0</v>
      </c>
      <c r="G567" s="125"/>
      <c r="H567" s="125"/>
      <c r="I567" s="125"/>
      <c r="J567" s="125"/>
      <c r="K567" s="125"/>
      <c r="L567" s="125"/>
      <c r="M567" s="125"/>
      <c r="N567" s="125"/>
      <c r="O567" s="125"/>
      <c r="P567" s="125"/>
      <c r="Q567" s="125">
        <f t="shared" si="243"/>
        <v>0</v>
      </c>
      <c r="R567" s="146"/>
      <c r="S567" s="197"/>
      <c r="T567" s="3"/>
      <c r="U567" s="118"/>
      <c r="V567" s="118"/>
      <c r="W567" s="118"/>
      <c r="X567" s="118"/>
      <c r="Y567" s="118"/>
      <c r="Z567" s="118"/>
      <c r="AA567" s="118"/>
    </row>
    <row r="568" spans="2:27" x14ac:dyDescent="0.25">
      <c r="B568" s="151" t="s">
        <v>826</v>
      </c>
      <c r="C568" s="125">
        <v>2370000</v>
      </c>
      <c r="D568" s="125">
        <v>2900000</v>
      </c>
      <c r="E568" s="125">
        <v>0</v>
      </c>
      <c r="F568" s="125">
        <v>0</v>
      </c>
      <c r="G568" s="125">
        <v>1178920.8500000001</v>
      </c>
      <c r="H568" s="125"/>
      <c r="I568" s="125">
        <v>0</v>
      </c>
      <c r="J568" s="125">
        <v>0</v>
      </c>
      <c r="K568" s="125">
        <v>0</v>
      </c>
      <c r="L568" s="125">
        <v>561775</v>
      </c>
      <c r="M568" s="125">
        <v>0</v>
      </c>
      <c r="N568" s="125">
        <v>0</v>
      </c>
      <c r="O568" s="125">
        <v>0</v>
      </c>
      <c r="P568" s="125">
        <v>0</v>
      </c>
      <c r="Q568" s="125">
        <f t="shared" si="243"/>
        <v>1740695.85</v>
      </c>
      <c r="R568" s="3"/>
      <c r="S568" s="197"/>
      <c r="T568" s="3"/>
      <c r="U568" s="118"/>
      <c r="V568" s="118"/>
      <c r="W568" s="118"/>
      <c r="X568" s="118"/>
      <c r="Y568" s="118"/>
      <c r="Z568" s="118"/>
      <c r="AA568" s="118"/>
    </row>
    <row r="569" spans="2:27" x14ac:dyDescent="0.25">
      <c r="B569" s="151" t="s">
        <v>827</v>
      </c>
      <c r="C569" s="125">
        <v>0</v>
      </c>
      <c r="D569" s="125">
        <v>0</v>
      </c>
      <c r="E569" s="125"/>
      <c r="F569" s="125">
        <v>0</v>
      </c>
      <c r="G569" s="125"/>
      <c r="H569" s="125"/>
      <c r="I569" s="125"/>
      <c r="J569" s="125"/>
      <c r="K569" s="125">
        <v>0</v>
      </c>
      <c r="L569" s="125">
        <v>0</v>
      </c>
      <c r="M569" s="125"/>
      <c r="N569" s="125"/>
      <c r="O569" s="125"/>
      <c r="P569" s="125"/>
      <c r="Q569" s="125">
        <f t="shared" si="243"/>
        <v>0</v>
      </c>
      <c r="R569" s="140"/>
      <c r="S569" s="197"/>
      <c r="T569" s="3"/>
      <c r="U569" s="118"/>
      <c r="V569" s="118"/>
      <c r="W569" s="118"/>
      <c r="X569" s="118"/>
      <c r="Y569" s="118"/>
      <c r="Z569" s="118"/>
      <c r="AA569" s="118"/>
    </row>
    <row r="570" spans="2:27" s="144" customFormat="1" x14ac:dyDescent="0.25">
      <c r="B570" s="150" t="s">
        <v>828</v>
      </c>
      <c r="C570" s="134">
        <f t="shared" ref="C570:L570" si="274">SUM(C571)</f>
        <v>3625000</v>
      </c>
      <c r="D570" s="134">
        <f t="shared" si="274"/>
        <v>0</v>
      </c>
      <c r="E570" s="134">
        <f t="shared" si="274"/>
        <v>0</v>
      </c>
      <c r="F570" s="134">
        <f t="shared" si="274"/>
        <v>0</v>
      </c>
      <c r="G570" s="134">
        <f t="shared" si="274"/>
        <v>0</v>
      </c>
      <c r="H570" s="134">
        <f t="shared" si="274"/>
        <v>0</v>
      </c>
      <c r="I570" s="134">
        <f t="shared" si="274"/>
        <v>0</v>
      </c>
      <c r="J570" s="134">
        <f t="shared" si="274"/>
        <v>0</v>
      </c>
      <c r="K570" s="134">
        <f t="shared" si="274"/>
        <v>0</v>
      </c>
      <c r="L570" s="134">
        <f t="shared" si="274"/>
        <v>0</v>
      </c>
      <c r="M570" s="145">
        <v>0</v>
      </c>
      <c r="N570" s="145">
        <v>0</v>
      </c>
      <c r="O570" s="145">
        <v>0</v>
      </c>
      <c r="P570" s="145">
        <v>0</v>
      </c>
      <c r="Q570" s="145">
        <f t="shared" si="243"/>
        <v>0</v>
      </c>
      <c r="R570" s="140"/>
      <c r="S570" s="197"/>
      <c r="T570" s="146"/>
      <c r="U570" s="147"/>
      <c r="V570" s="147"/>
      <c r="W570" s="147"/>
      <c r="X570" s="147"/>
      <c r="Y570" s="147"/>
      <c r="Z570" s="147"/>
      <c r="AA570" s="147"/>
    </row>
    <row r="571" spans="2:27" x14ac:dyDescent="0.25">
      <c r="B571" s="151" t="s">
        <v>829</v>
      </c>
      <c r="C571" s="125">
        <v>3625000</v>
      </c>
      <c r="D571" s="125">
        <v>0</v>
      </c>
      <c r="E571" s="125">
        <v>0</v>
      </c>
      <c r="F571" s="125">
        <v>0</v>
      </c>
      <c r="G571" s="125">
        <v>0</v>
      </c>
      <c r="H571" s="125">
        <v>0</v>
      </c>
      <c r="I571" s="125">
        <v>0</v>
      </c>
      <c r="J571" s="125">
        <v>0</v>
      </c>
      <c r="K571" s="125">
        <v>0</v>
      </c>
      <c r="L571" s="125">
        <v>0</v>
      </c>
      <c r="M571" s="125">
        <v>0</v>
      </c>
      <c r="N571" s="125">
        <v>0</v>
      </c>
      <c r="O571" s="125">
        <v>0</v>
      </c>
      <c r="P571" s="125">
        <v>0</v>
      </c>
      <c r="Q571" s="125">
        <f t="shared" si="243"/>
        <v>0</v>
      </c>
      <c r="R571" s="140"/>
      <c r="S571" s="197"/>
      <c r="T571" s="3"/>
      <c r="U571" s="118"/>
      <c r="V571" s="118"/>
      <c r="W571" s="118"/>
      <c r="X571" s="118"/>
      <c r="Y571" s="118"/>
      <c r="Z571" s="118"/>
      <c r="AA571" s="118"/>
    </row>
    <row r="572" spans="2:27" s="67" customFormat="1" x14ac:dyDescent="0.25">
      <c r="B572" s="138" t="s">
        <v>189</v>
      </c>
      <c r="C572" s="134">
        <f>C573+C576+C579+C583+C586+C590+C592</f>
        <v>3589296468</v>
      </c>
      <c r="D572" s="134">
        <f>D573+D576+D579+D583+D586+D590+D592</f>
        <v>5234354707.0700006</v>
      </c>
      <c r="E572" s="134">
        <f>E573+E576+E579+E583+E586+E590+E592</f>
        <v>0</v>
      </c>
      <c r="F572" s="134">
        <f>F573+F576+F579+F583+F586+F590+F592</f>
        <v>115769188.39</v>
      </c>
      <c r="G572" s="134">
        <f t="shared" ref="G572:P572" si="275">G573+G576+G579+G583+G586+G590+G592</f>
        <v>918927042.05000007</v>
      </c>
      <c r="H572" s="134">
        <f t="shared" si="275"/>
        <v>499819979.62</v>
      </c>
      <c r="I572" s="134">
        <f t="shared" si="275"/>
        <v>249083119.92000002</v>
      </c>
      <c r="J572" s="134">
        <f t="shared" si="275"/>
        <v>261965380.28999999</v>
      </c>
      <c r="K572" s="134">
        <f t="shared" si="275"/>
        <v>433721219.88999999</v>
      </c>
      <c r="L572" s="134">
        <f t="shared" si="275"/>
        <v>428948663.86999995</v>
      </c>
      <c r="M572" s="134">
        <f t="shared" si="275"/>
        <v>431300547.51999998</v>
      </c>
      <c r="N572" s="134">
        <f t="shared" si="275"/>
        <v>432538477.73000002</v>
      </c>
      <c r="O572" s="134">
        <f t="shared" si="275"/>
        <v>454181930.61000001</v>
      </c>
      <c r="P572" s="134">
        <f t="shared" si="275"/>
        <v>698994369.82000005</v>
      </c>
      <c r="Q572" s="134">
        <f t="shared" si="243"/>
        <v>4925249919.71</v>
      </c>
      <c r="R572" s="3"/>
      <c r="S572" s="197"/>
      <c r="T572" s="140"/>
      <c r="U572" s="141"/>
      <c r="V572" s="141"/>
      <c r="W572" s="141"/>
      <c r="X572" s="141"/>
      <c r="Y572" s="141"/>
      <c r="Z572" s="141"/>
      <c r="AA572" s="141"/>
    </row>
    <row r="573" spans="2:27" s="67" customFormat="1" x14ac:dyDescent="0.25">
      <c r="B573" s="150" t="s">
        <v>830</v>
      </c>
      <c r="C573" s="125">
        <f>SUM(C574:C575)</f>
        <v>21729396</v>
      </c>
      <c r="D573" s="125">
        <f>SUM(D574:D575)</f>
        <v>210000</v>
      </c>
      <c r="E573" s="125">
        <f>SUM(E574:E575)</f>
        <v>0</v>
      </c>
      <c r="F573" s="129">
        <f>SUM(F574:F575)</f>
        <v>0</v>
      </c>
      <c r="G573" s="129">
        <f>SUM(G574:G575)</f>
        <v>0</v>
      </c>
      <c r="H573" s="134">
        <v>0</v>
      </c>
      <c r="I573" s="134">
        <v>0</v>
      </c>
      <c r="J573" s="134">
        <v>0</v>
      </c>
      <c r="K573" s="134">
        <v>0</v>
      </c>
      <c r="L573" s="134">
        <v>0</v>
      </c>
      <c r="M573" s="134">
        <v>0</v>
      </c>
      <c r="N573" s="134">
        <v>0</v>
      </c>
      <c r="O573" s="134">
        <v>0</v>
      </c>
      <c r="P573" s="134">
        <v>0</v>
      </c>
      <c r="Q573" s="134">
        <f t="shared" si="243"/>
        <v>0</v>
      </c>
      <c r="R573" s="140"/>
      <c r="S573" s="197"/>
      <c r="T573" s="140"/>
      <c r="U573" s="141"/>
      <c r="V573" s="141"/>
      <c r="W573" s="141"/>
      <c r="X573" s="141"/>
      <c r="Y573" s="141"/>
      <c r="Z573" s="141"/>
      <c r="AA573" s="141"/>
    </row>
    <row r="574" spans="2:27" s="67" customFormat="1" x14ac:dyDescent="0.25">
      <c r="B574" s="151" t="s">
        <v>831</v>
      </c>
      <c r="C574" s="125">
        <v>21519396</v>
      </c>
      <c r="D574" s="125">
        <v>0</v>
      </c>
      <c r="E574" s="125">
        <v>0</v>
      </c>
      <c r="F574" s="129">
        <v>0</v>
      </c>
      <c r="G574" s="134">
        <v>0</v>
      </c>
      <c r="H574" s="134">
        <v>0</v>
      </c>
      <c r="I574" s="134">
        <v>0</v>
      </c>
      <c r="J574" s="134">
        <v>0</v>
      </c>
      <c r="K574" s="134">
        <v>0</v>
      </c>
      <c r="L574" s="134">
        <v>0</v>
      </c>
      <c r="M574" s="134">
        <v>0</v>
      </c>
      <c r="N574" s="134">
        <v>0</v>
      </c>
      <c r="O574" s="134">
        <v>0</v>
      </c>
      <c r="P574" s="134">
        <v>0</v>
      </c>
      <c r="Q574" s="134">
        <f t="shared" si="243"/>
        <v>0</v>
      </c>
      <c r="R574" s="140"/>
      <c r="S574" s="197"/>
      <c r="T574" s="140"/>
      <c r="U574" s="141"/>
      <c r="V574" s="141"/>
      <c r="W574" s="141"/>
      <c r="X574" s="141"/>
      <c r="Y574" s="141"/>
      <c r="Z574" s="141"/>
      <c r="AA574" s="141"/>
    </row>
    <row r="575" spans="2:27" x14ac:dyDescent="0.25">
      <c r="B575" s="151" t="s">
        <v>948</v>
      </c>
      <c r="C575" s="125">
        <v>210000</v>
      </c>
      <c r="D575" s="125">
        <v>210000</v>
      </c>
      <c r="E575" s="125">
        <v>0</v>
      </c>
      <c r="F575" s="125">
        <v>0</v>
      </c>
      <c r="G575" s="125">
        <v>0</v>
      </c>
      <c r="H575" s="125">
        <v>0</v>
      </c>
      <c r="I575" s="125">
        <v>0</v>
      </c>
      <c r="J575" s="125">
        <v>0</v>
      </c>
      <c r="K575" s="125">
        <v>0</v>
      </c>
      <c r="L575" s="125">
        <v>0</v>
      </c>
      <c r="M575" s="125">
        <v>0</v>
      </c>
      <c r="N575" s="125">
        <v>0</v>
      </c>
      <c r="O575" s="125">
        <v>0</v>
      </c>
      <c r="P575" s="125">
        <v>0</v>
      </c>
      <c r="Q575" s="125">
        <f t="shared" si="243"/>
        <v>0</v>
      </c>
      <c r="R575" s="3"/>
      <c r="S575" s="197"/>
      <c r="T575" s="3"/>
      <c r="U575" s="118"/>
      <c r="V575" s="118"/>
      <c r="W575" s="118"/>
      <c r="X575" s="118"/>
      <c r="Y575" s="118"/>
      <c r="Z575" s="118"/>
      <c r="AA575" s="118"/>
    </row>
    <row r="576" spans="2:27" s="67" customFormat="1" x14ac:dyDescent="0.25">
      <c r="B576" s="150" t="s">
        <v>832</v>
      </c>
      <c r="C576" s="134">
        <f>SUM(C577:C577)</f>
        <v>119200000</v>
      </c>
      <c r="D576" s="134">
        <f t="shared" ref="D576:P576" si="276">SUM(D577:D578)</f>
        <v>233620000</v>
      </c>
      <c r="E576" s="134">
        <f t="shared" si="276"/>
        <v>0</v>
      </c>
      <c r="F576" s="134">
        <f t="shared" si="276"/>
        <v>0</v>
      </c>
      <c r="G576" s="134">
        <f t="shared" si="276"/>
        <v>112000000</v>
      </c>
      <c r="H576" s="134">
        <f t="shared" si="276"/>
        <v>0</v>
      </c>
      <c r="I576" s="134">
        <f t="shared" si="276"/>
        <v>69000000</v>
      </c>
      <c r="J576" s="134">
        <f t="shared" si="276"/>
        <v>46143871.240000002</v>
      </c>
      <c r="K576" s="134">
        <f t="shared" si="276"/>
        <v>0</v>
      </c>
      <c r="L576" s="134">
        <f t="shared" si="276"/>
        <v>0</v>
      </c>
      <c r="M576" s="134">
        <f t="shared" si="276"/>
        <v>0</v>
      </c>
      <c r="N576" s="134">
        <f t="shared" si="276"/>
        <v>0</v>
      </c>
      <c r="O576" s="134">
        <f t="shared" si="276"/>
        <v>0</v>
      </c>
      <c r="P576" s="134">
        <f t="shared" si="276"/>
        <v>5701980</v>
      </c>
      <c r="Q576" s="134">
        <f t="shared" si="243"/>
        <v>232845851.24000001</v>
      </c>
      <c r="R576" s="3"/>
      <c r="S576" s="197"/>
      <c r="T576" s="140"/>
      <c r="U576" s="141"/>
      <c r="V576" s="141"/>
      <c r="W576" s="141"/>
      <c r="X576" s="141"/>
      <c r="Y576" s="141"/>
      <c r="Z576" s="141"/>
      <c r="AA576" s="141"/>
    </row>
    <row r="577" spans="2:27" x14ac:dyDescent="0.25">
      <c r="B577" s="151" t="s">
        <v>833</v>
      </c>
      <c r="C577" s="125">
        <v>119200000</v>
      </c>
      <c r="D577" s="125">
        <v>164620000</v>
      </c>
      <c r="E577" s="125">
        <v>0</v>
      </c>
      <c r="F577" s="125">
        <v>0</v>
      </c>
      <c r="G577" s="125">
        <v>112000000</v>
      </c>
      <c r="H577" s="125">
        <v>0</v>
      </c>
      <c r="I577" s="125"/>
      <c r="J577" s="125">
        <v>46143871.240000002</v>
      </c>
      <c r="K577" s="125"/>
      <c r="L577" s="125">
        <v>0</v>
      </c>
      <c r="M577" s="125"/>
      <c r="N577" s="125">
        <v>0</v>
      </c>
      <c r="O577" s="125"/>
      <c r="P577" s="125">
        <v>5701980</v>
      </c>
      <c r="Q577" s="125">
        <f t="shared" si="243"/>
        <v>163845851.24000001</v>
      </c>
      <c r="R577" s="140"/>
      <c r="S577" s="197"/>
      <c r="T577" s="3"/>
      <c r="U577" s="118"/>
      <c r="V577" s="118"/>
      <c r="W577" s="118"/>
      <c r="X577" s="118"/>
      <c r="Y577" s="118"/>
      <c r="Z577" s="118"/>
      <c r="AA577" s="118"/>
    </row>
    <row r="578" spans="2:27" x14ac:dyDescent="0.25">
      <c r="B578" s="151" t="s">
        <v>949</v>
      </c>
      <c r="C578" s="125">
        <v>0</v>
      </c>
      <c r="D578" s="125">
        <v>69000000</v>
      </c>
      <c r="E578" s="125"/>
      <c r="F578" s="125"/>
      <c r="G578" s="125"/>
      <c r="H578" s="125">
        <v>0</v>
      </c>
      <c r="I578" s="125">
        <v>69000000</v>
      </c>
      <c r="J578" s="125"/>
      <c r="K578" s="125"/>
      <c r="L578" s="125"/>
      <c r="M578" s="125"/>
      <c r="N578" s="125"/>
      <c r="O578" s="125"/>
      <c r="P578" s="125"/>
      <c r="Q578" s="125">
        <f t="shared" si="243"/>
        <v>69000000</v>
      </c>
      <c r="R578" s="3"/>
      <c r="S578" s="197"/>
      <c r="T578" s="3"/>
      <c r="U578" s="118"/>
      <c r="V578" s="118"/>
      <c r="W578" s="118"/>
      <c r="X578" s="118"/>
      <c r="Y578" s="118"/>
      <c r="Z578" s="118"/>
      <c r="AA578" s="118"/>
    </row>
    <row r="579" spans="2:27" s="67" customFormat="1" x14ac:dyDescent="0.25">
      <c r="B579" s="150" t="s">
        <v>834</v>
      </c>
      <c r="C579" s="134">
        <f t="shared" ref="C579" si="277">SUM(C580:C581)</f>
        <v>3402903663</v>
      </c>
      <c r="D579" s="134">
        <f t="shared" ref="D579:P579" si="278">SUM(D580:D582)</f>
        <v>4710679474.1999998</v>
      </c>
      <c r="E579" s="134">
        <f t="shared" si="278"/>
        <v>0</v>
      </c>
      <c r="F579" s="134">
        <f t="shared" si="278"/>
        <v>115588233.39</v>
      </c>
      <c r="G579" s="134">
        <f t="shared" si="278"/>
        <v>785498905.78999996</v>
      </c>
      <c r="H579" s="134">
        <f t="shared" si="278"/>
        <v>483401874.72000003</v>
      </c>
      <c r="I579" s="134">
        <f t="shared" si="278"/>
        <v>153540729.27000001</v>
      </c>
      <c r="J579" s="134">
        <f t="shared" si="278"/>
        <v>183857957.59999999</v>
      </c>
      <c r="K579" s="134">
        <f t="shared" si="278"/>
        <v>407952879.38</v>
      </c>
      <c r="L579" s="134">
        <f t="shared" si="278"/>
        <v>424985228.36000001</v>
      </c>
      <c r="M579" s="134">
        <f t="shared" si="278"/>
        <v>383170005.94</v>
      </c>
      <c r="N579" s="134">
        <f t="shared" si="278"/>
        <v>414812602.51000005</v>
      </c>
      <c r="O579" s="134">
        <f t="shared" si="278"/>
        <v>416900522.80000001</v>
      </c>
      <c r="P579" s="134">
        <f t="shared" si="278"/>
        <v>676105011.63</v>
      </c>
      <c r="Q579" s="134">
        <f t="shared" si="243"/>
        <v>4445813951.3900003</v>
      </c>
      <c r="R579" s="3"/>
      <c r="S579" s="197"/>
      <c r="T579" s="140"/>
      <c r="U579" s="141"/>
      <c r="V579" s="141"/>
      <c r="W579" s="141"/>
      <c r="X579" s="141"/>
      <c r="Y579" s="141"/>
      <c r="Z579" s="141"/>
      <c r="AA579" s="141"/>
    </row>
    <row r="580" spans="2:27" x14ac:dyDescent="0.25">
      <c r="B580" s="151" t="s">
        <v>835</v>
      </c>
      <c r="C580" s="125">
        <v>142903663</v>
      </c>
      <c r="D580" s="125">
        <v>1517140294.5599997</v>
      </c>
      <c r="E580" s="125">
        <v>0</v>
      </c>
      <c r="F580" s="125">
        <v>20824751.5</v>
      </c>
      <c r="G580" s="125">
        <v>95797592.319999993</v>
      </c>
      <c r="H580" s="125">
        <v>178510675.28</v>
      </c>
      <c r="I580" s="125">
        <v>148046767.94</v>
      </c>
      <c r="J580" s="125">
        <v>12448693.5</v>
      </c>
      <c r="K580" s="125">
        <v>4715789.5</v>
      </c>
      <c r="L580" s="125">
        <v>84468600.25</v>
      </c>
      <c r="M580" s="125">
        <v>230846557.81</v>
      </c>
      <c r="N580" s="125">
        <v>269428139.83000004</v>
      </c>
      <c r="O580" s="125">
        <v>108008352.25</v>
      </c>
      <c r="P580" s="125">
        <v>167808849.09999999</v>
      </c>
      <c r="Q580" s="125">
        <f t="shared" si="243"/>
        <v>1320904769.2799997</v>
      </c>
      <c r="R580" s="140"/>
      <c r="S580" s="197"/>
      <c r="T580" s="3"/>
      <c r="U580" s="118"/>
      <c r="V580" s="118"/>
      <c r="W580" s="118"/>
      <c r="X580" s="118"/>
      <c r="Y580" s="118"/>
      <c r="Z580" s="118"/>
      <c r="AA580" s="118"/>
    </row>
    <row r="581" spans="2:27" x14ac:dyDescent="0.25">
      <c r="B581" s="151" t="s">
        <v>836</v>
      </c>
      <c r="C581" s="125">
        <v>3260000000</v>
      </c>
      <c r="D581" s="125">
        <v>3043539179.6399999</v>
      </c>
      <c r="E581" s="125">
        <v>0</v>
      </c>
      <c r="F581" s="125">
        <v>94763481.890000001</v>
      </c>
      <c r="G581" s="125">
        <v>689701313.47000003</v>
      </c>
      <c r="H581" s="125">
        <v>304891199.44</v>
      </c>
      <c r="I581" s="125">
        <v>5493961.3300000001</v>
      </c>
      <c r="J581" s="125">
        <v>171409264.09999999</v>
      </c>
      <c r="K581" s="125">
        <v>403237089.88</v>
      </c>
      <c r="L581" s="125">
        <v>340516628.11000001</v>
      </c>
      <c r="M581" s="125">
        <v>152323448.13</v>
      </c>
      <c r="N581" s="125">
        <v>145384462.68000001</v>
      </c>
      <c r="O581" s="125">
        <v>308892170.55000001</v>
      </c>
      <c r="P581" s="125">
        <v>358296162.52999997</v>
      </c>
      <c r="Q581" s="125">
        <f t="shared" si="243"/>
        <v>2974909182.1099997</v>
      </c>
      <c r="R581" s="140"/>
      <c r="S581" s="197"/>
      <c r="T581" s="3"/>
      <c r="U581" s="118"/>
      <c r="V581" s="118"/>
      <c r="W581" s="118"/>
      <c r="X581" s="118"/>
      <c r="Y581" s="118"/>
      <c r="Z581" s="118"/>
      <c r="AA581" s="118"/>
    </row>
    <row r="582" spans="2:27" x14ac:dyDescent="0.25">
      <c r="B582" s="151" t="s">
        <v>950</v>
      </c>
      <c r="C582" s="125"/>
      <c r="D582" s="125">
        <v>150000000</v>
      </c>
      <c r="E582" s="125"/>
      <c r="F582" s="125"/>
      <c r="G582" s="125"/>
      <c r="H582" s="125"/>
      <c r="I582" s="125"/>
      <c r="J582" s="125"/>
      <c r="K582" s="125"/>
      <c r="L582" s="125"/>
      <c r="M582" s="125"/>
      <c r="N582" s="125"/>
      <c r="O582" s="125">
        <v>0</v>
      </c>
      <c r="P582" s="125">
        <v>150000000</v>
      </c>
      <c r="Q582" s="125"/>
      <c r="R582" s="3"/>
      <c r="S582" s="197"/>
      <c r="T582" s="3"/>
      <c r="U582" s="118"/>
      <c r="V582" s="118"/>
      <c r="W582" s="118"/>
      <c r="X582" s="118"/>
      <c r="Y582" s="118"/>
      <c r="Z582" s="118"/>
      <c r="AA582" s="118"/>
    </row>
    <row r="583" spans="2:27" s="67" customFormat="1" x14ac:dyDescent="0.25">
      <c r="B583" s="150" t="s">
        <v>837</v>
      </c>
      <c r="C583" s="134">
        <f t="shared" ref="C583:E583" si="279">SUM(C584:C585)</f>
        <v>16025600</v>
      </c>
      <c r="D583" s="134">
        <f t="shared" si="279"/>
        <v>238049014</v>
      </c>
      <c r="E583" s="134">
        <f t="shared" si="279"/>
        <v>0</v>
      </c>
      <c r="F583" s="128">
        <f>SUM(F584:F585)</f>
        <v>0</v>
      </c>
      <c r="G583" s="128">
        <f t="shared" ref="G583:P583" si="280">SUM(G584:G585)</f>
        <v>11847118.949999999</v>
      </c>
      <c r="H583" s="128">
        <f t="shared" si="280"/>
        <v>13351322.939999999</v>
      </c>
      <c r="I583" s="128">
        <f t="shared" si="280"/>
        <v>21679341.539999999</v>
      </c>
      <c r="J583" s="128">
        <f t="shared" si="280"/>
        <v>31478703.609999999</v>
      </c>
      <c r="K583" s="128">
        <f t="shared" si="280"/>
        <v>24898256.059999999</v>
      </c>
      <c r="L583" s="128">
        <f t="shared" si="280"/>
        <v>3386138.21</v>
      </c>
      <c r="M583" s="128">
        <f t="shared" si="280"/>
        <v>46261305.700000003</v>
      </c>
      <c r="N583" s="128">
        <f t="shared" si="280"/>
        <v>17725875.219999999</v>
      </c>
      <c r="O583" s="128">
        <f t="shared" si="280"/>
        <v>36058078.560000002</v>
      </c>
      <c r="P583" s="128">
        <f t="shared" si="280"/>
        <v>6899624.46</v>
      </c>
      <c r="Q583" s="134">
        <f t="shared" si="243"/>
        <v>213585765.25</v>
      </c>
      <c r="R583" s="3"/>
      <c r="S583" s="197"/>
      <c r="T583" s="140"/>
      <c r="U583" s="141"/>
      <c r="V583" s="141"/>
      <c r="W583" s="141"/>
      <c r="X583" s="141"/>
      <c r="Y583" s="141"/>
      <c r="Z583" s="141"/>
      <c r="AA583" s="141"/>
    </row>
    <row r="584" spans="2:27" x14ac:dyDescent="0.25">
      <c r="B584" s="151" t="s">
        <v>838</v>
      </c>
      <c r="C584" s="125">
        <v>16025600</v>
      </c>
      <c r="D584" s="125">
        <v>4000000</v>
      </c>
      <c r="E584" s="125">
        <v>0</v>
      </c>
      <c r="F584" s="125">
        <v>0</v>
      </c>
      <c r="G584" s="125"/>
      <c r="H584" s="125"/>
      <c r="I584" s="125">
        <v>0</v>
      </c>
      <c r="J584" s="125">
        <v>0</v>
      </c>
      <c r="K584" s="125">
        <v>0</v>
      </c>
      <c r="L584" s="125"/>
      <c r="M584" s="125">
        <v>0</v>
      </c>
      <c r="N584" s="125">
        <v>0</v>
      </c>
      <c r="O584" s="125">
        <v>0</v>
      </c>
      <c r="P584" s="125">
        <v>0</v>
      </c>
      <c r="Q584" s="125">
        <f t="shared" si="243"/>
        <v>0</v>
      </c>
      <c r="R584" s="140"/>
      <c r="S584" s="197"/>
      <c r="T584" s="3"/>
      <c r="U584" s="118"/>
      <c r="V584" s="118"/>
      <c r="W584" s="118"/>
      <c r="X584" s="118"/>
      <c r="Y584" s="118"/>
      <c r="Z584" s="118"/>
      <c r="AA584" s="118"/>
    </row>
    <row r="585" spans="2:27" x14ac:dyDescent="0.25">
      <c r="B585" s="151" t="s">
        <v>839</v>
      </c>
      <c r="C585" s="125">
        <v>0</v>
      </c>
      <c r="D585" s="125">
        <v>234049014</v>
      </c>
      <c r="E585" s="125">
        <v>0</v>
      </c>
      <c r="F585" s="125"/>
      <c r="G585" s="143">
        <v>11847118.949999999</v>
      </c>
      <c r="H585" s="125">
        <v>13351322.939999999</v>
      </c>
      <c r="I585" s="125">
        <v>21679341.539999999</v>
      </c>
      <c r="J585" s="125">
        <v>31478703.609999999</v>
      </c>
      <c r="K585" s="125">
        <v>24898256.059999999</v>
      </c>
      <c r="L585" s="125">
        <v>3386138.21</v>
      </c>
      <c r="M585" s="125">
        <v>46261305.700000003</v>
      </c>
      <c r="N585" s="125">
        <v>17725875.219999999</v>
      </c>
      <c r="O585" s="125">
        <v>36058078.560000002</v>
      </c>
      <c r="P585" s="125">
        <v>6899624.46</v>
      </c>
      <c r="Q585" s="125">
        <f t="shared" si="243"/>
        <v>213585765.25</v>
      </c>
      <c r="R585" s="3"/>
      <c r="S585" s="197"/>
      <c r="T585" s="3"/>
      <c r="U585" s="118"/>
      <c r="V585" s="118"/>
      <c r="W585" s="118"/>
      <c r="X585" s="118"/>
      <c r="Y585" s="118"/>
      <c r="Z585" s="118"/>
      <c r="AA585" s="118"/>
    </row>
    <row r="586" spans="2:27" s="67" customFormat="1" x14ac:dyDescent="0.25">
      <c r="B586" s="150" t="s">
        <v>840</v>
      </c>
      <c r="C586" s="134">
        <f t="shared" ref="C586:P586" si="281">SUM(C587:C589)</f>
        <v>8217900</v>
      </c>
      <c r="D586" s="134">
        <f t="shared" si="281"/>
        <v>12704633.050000001</v>
      </c>
      <c r="E586" s="134">
        <f t="shared" si="281"/>
        <v>0</v>
      </c>
      <c r="F586" s="134">
        <f t="shared" si="281"/>
        <v>180955</v>
      </c>
      <c r="G586" s="134">
        <f t="shared" si="281"/>
        <v>501500</v>
      </c>
      <c r="H586" s="134">
        <f t="shared" si="281"/>
        <v>299012</v>
      </c>
      <c r="I586" s="134">
        <f t="shared" si="281"/>
        <v>123900</v>
      </c>
      <c r="J586" s="134">
        <f t="shared" si="281"/>
        <v>0</v>
      </c>
      <c r="K586" s="134">
        <f t="shared" si="281"/>
        <v>322000.05</v>
      </c>
      <c r="L586" s="134">
        <f t="shared" si="281"/>
        <v>306422.40000000002</v>
      </c>
      <c r="M586" s="134">
        <f t="shared" si="281"/>
        <v>28497</v>
      </c>
      <c r="N586" s="134">
        <f t="shared" si="281"/>
        <v>0</v>
      </c>
      <c r="O586" s="134">
        <f t="shared" si="281"/>
        <v>610557.37</v>
      </c>
      <c r="P586" s="134">
        <f t="shared" si="281"/>
        <v>9294861.6899999995</v>
      </c>
      <c r="Q586" s="134">
        <f t="shared" si="243"/>
        <v>11667705.51</v>
      </c>
      <c r="R586" s="3"/>
      <c r="S586" s="197"/>
      <c r="T586" s="140"/>
      <c r="U586" s="141"/>
      <c r="V586" s="141"/>
      <c r="W586" s="141"/>
      <c r="X586" s="141"/>
      <c r="Y586" s="141"/>
      <c r="Z586" s="141"/>
      <c r="AA586" s="141"/>
    </row>
    <row r="587" spans="2:27" x14ac:dyDescent="0.25">
      <c r="B587" s="151" t="s">
        <v>841</v>
      </c>
      <c r="C587" s="125">
        <v>4308000</v>
      </c>
      <c r="D587" s="125">
        <v>8889421.0500000007</v>
      </c>
      <c r="E587" s="125">
        <v>0</v>
      </c>
      <c r="F587" s="125">
        <v>0</v>
      </c>
      <c r="G587" s="125">
        <v>0</v>
      </c>
      <c r="H587" s="125">
        <v>0</v>
      </c>
      <c r="I587" s="125">
        <v>0</v>
      </c>
      <c r="J587" s="125">
        <v>0</v>
      </c>
      <c r="K587" s="125">
        <v>322000.05</v>
      </c>
      <c r="L587" s="125">
        <v>0</v>
      </c>
      <c r="M587" s="125">
        <v>28497</v>
      </c>
      <c r="N587" s="125">
        <v>0</v>
      </c>
      <c r="O587" s="125">
        <v>550094.76</v>
      </c>
      <c r="P587" s="125">
        <v>7892255.6600000001</v>
      </c>
      <c r="Q587" s="125">
        <f t="shared" si="243"/>
        <v>8792847.4700000007</v>
      </c>
      <c r="R587" s="3"/>
      <c r="S587" s="197"/>
      <c r="T587" s="3"/>
      <c r="U587" s="118"/>
      <c r="V587" s="118"/>
      <c r="W587" s="118"/>
      <c r="X587" s="118"/>
      <c r="Y587" s="118"/>
      <c r="Z587" s="118"/>
      <c r="AA587" s="118"/>
    </row>
    <row r="588" spans="2:27" x14ac:dyDescent="0.25">
      <c r="B588" s="151" t="s">
        <v>842</v>
      </c>
      <c r="C588" s="125">
        <v>3850000</v>
      </c>
      <c r="D588" s="125">
        <v>3468312</v>
      </c>
      <c r="E588" s="125">
        <v>0</v>
      </c>
      <c r="F588" s="125">
        <v>180955</v>
      </c>
      <c r="G588" s="125">
        <v>501500</v>
      </c>
      <c r="H588" s="125">
        <v>299012</v>
      </c>
      <c r="I588" s="125">
        <v>123900</v>
      </c>
      <c r="J588" s="125">
        <v>0</v>
      </c>
      <c r="K588" s="125"/>
      <c r="L588" s="125">
        <v>0</v>
      </c>
      <c r="M588" s="125">
        <v>0</v>
      </c>
      <c r="N588" s="125">
        <v>0</v>
      </c>
      <c r="O588" s="125">
        <v>60462.61</v>
      </c>
      <c r="P588" s="125">
        <v>1402606.03</v>
      </c>
      <c r="Q588" s="125">
        <f t="shared" si="243"/>
        <v>2568435.64</v>
      </c>
      <c r="R588" s="140"/>
      <c r="S588" s="197"/>
      <c r="T588" s="3"/>
      <c r="U588" s="118"/>
      <c r="V588" s="118"/>
      <c r="W588" s="118"/>
      <c r="X588" s="118"/>
      <c r="Y588" s="118"/>
      <c r="Z588" s="118"/>
      <c r="AA588" s="118"/>
    </row>
    <row r="589" spans="2:27" x14ac:dyDescent="0.25">
      <c r="B589" s="151" t="s">
        <v>843</v>
      </c>
      <c r="C589" s="125">
        <v>59900</v>
      </c>
      <c r="D589" s="125">
        <v>346900</v>
      </c>
      <c r="E589" s="125">
        <v>0</v>
      </c>
      <c r="F589" s="125"/>
      <c r="G589" s="125"/>
      <c r="H589" s="125"/>
      <c r="I589" s="125"/>
      <c r="J589" s="125">
        <v>0</v>
      </c>
      <c r="K589" s="125">
        <v>0</v>
      </c>
      <c r="L589" s="125">
        <v>306422.40000000002</v>
      </c>
      <c r="M589" s="125">
        <v>0</v>
      </c>
      <c r="N589" s="125">
        <v>0</v>
      </c>
      <c r="O589" s="125"/>
      <c r="P589" s="125"/>
      <c r="Q589" s="125"/>
      <c r="R589" s="3"/>
      <c r="S589" s="197"/>
      <c r="T589" s="3"/>
      <c r="U589" s="118"/>
      <c r="V589" s="118"/>
      <c r="W589" s="118"/>
      <c r="X589" s="118"/>
      <c r="Y589" s="118"/>
      <c r="Z589" s="118"/>
      <c r="AA589" s="118"/>
    </row>
    <row r="590" spans="2:27" s="67" customFormat="1" x14ac:dyDescent="0.25">
      <c r="B590" s="150" t="s">
        <v>844</v>
      </c>
      <c r="C590" s="134">
        <f t="shared" ref="C590:P590" si="282">SUM(C591)</f>
        <v>19669909</v>
      </c>
      <c r="D590" s="134">
        <f t="shared" si="282"/>
        <v>31111492.02</v>
      </c>
      <c r="E590" s="134">
        <f t="shared" si="282"/>
        <v>0</v>
      </c>
      <c r="F590" s="128">
        <f t="shared" si="282"/>
        <v>0</v>
      </c>
      <c r="G590" s="128">
        <f t="shared" si="282"/>
        <v>7928192.96</v>
      </c>
      <c r="H590" s="128">
        <f t="shared" si="282"/>
        <v>1577739.9600000002</v>
      </c>
      <c r="I590" s="128">
        <f t="shared" si="282"/>
        <v>4391449.1099999994</v>
      </c>
      <c r="J590" s="128">
        <f t="shared" si="282"/>
        <v>295859.03999999998</v>
      </c>
      <c r="K590" s="128">
        <f t="shared" si="282"/>
        <v>548084.4</v>
      </c>
      <c r="L590" s="128">
        <f t="shared" si="282"/>
        <v>270874.90000000002</v>
      </c>
      <c r="M590" s="128">
        <f t="shared" si="282"/>
        <v>1206016.8799999999</v>
      </c>
      <c r="N590" s="128">
        <f t="shared" si="282"/>
        <v>0</v>
      </c>
      <c r="O590" s="128">
        <f t="shared" si="282"/>
        <v>21771</v>
      </c>
      <c r="P590" s="128">
        <f t="shared" si="282"/>
        <v>360572.05</v>
      </c>
      <c r="Q590" s="134">
        <f t="shared" si="243"/>
        <v>16600560.300000001</v>
      </c>
      <c r="R590" s="140"/>
      <c r="S590" s="197"/>
      <c r="T590" s="140"/>
      <c r="U590" s="141"/>
      <c r="V590" s="141"/>
      <c r="W590" s="141"/>
      <c r="X590" s="141"/>
      <c r="Y590" s="141"/>
      <c r="Z590" s="141"/>
      <c r="AA590" s="141"/>
    </row>
    <row r="591" spans="2:27" x14ac:dyDescent="0.25">
      <c r="B591" s="151" t="s">
        <v>845</v>
      </c>
      <c r="C591" s="125">
        <v>19669909</v>
      </c>
      <c r="D591" s="125">
        <v>31111492.02</v>
      </c>
      <c r="E591" s="125">
        <v>0</v>
      </c>
      <c r="F591" s="125">
        <v>0</v>
      </c>
      <c r="G591" s="125">
        <v>7928192.96</v>
      </c>
      <c r="H591" s="125">
        <v>1577739.9600000002</v>
      </c>
      <c r="I591" s="125">
        <v>4391449.1099999994</v>
      </c>
      <c r="J591" s="125">
        <v>295859.03999999998</v>
      </c>
      <c r="K591" s="125">
        <v>548084.4</v>
      </c>
      <c r="L591" s="125">
        <v>270874.90000000002</v>
      </c>
      <c r="M591" s="125">
        <v>1206016.8799999999</v>
      </c>
      <c r="N591" s="125">
        <v>0</v>
      </c>
      <c r="O591" s="125">
        <v>21771</v>
      </c>
      <c r="P591" s="125">
        <v>360572.05</v>
      </c>
      <c r="Q591" s="125">
        <f t="shared" si="243"/>
        <v>16600560.300000001</v>
      </c>
      <c r="R591" s="3"/>
      <c r="S591" s="197"/>
      <c r="T591" s="3"/>
      <c r="U591" s="118"/>
      <c r="V591" s="118"/>
      <c r="W591" s="118"/>
      <c r="X591" s="118"/>
      <c r="Y591" s="118"/>
      <c r="Z591" s="118"/>
      <c r="AA591" s="118"/>
    </row>
    <row r="592" spans="2:27" s="67" customFormat="1" x14ac:dyDescent="0.25">
      <c r="B592" s="150" t="s">
        <v>846</v>
      </c>
      <c r="C592" s="134">
        <f t="shared" ref="C592:P592" si="283">SUM(C593)</f>
        <v>1550000</v>
      </c>
      <c r="D592" s="134">
        <f t="shared" si="283"/>
        <v>7980093.7999999998</v>
      </c>
      <c r="E592" s="134">
        <f t="shared" si="283"/>
        <v>0</v>
      </c>
      <c r="F592" s="128">
        <f t="shared" si="283"/>
        <v>0</v>
      </c>
      <c r="G592" s="128">
        <f t="shared" si="283"/>
        <v>1151324.3500000001</v>
      </c>
      <c r="H592" s="128">
        <f t="shared" si="283"/>
        <v>1190030</v>
      </c>
      <c r="I592" s="128">
        <f t="shared" si="283"/>
        <v>347700</v>
      </c>
      <c r="J592" s="128">
        <f t="shared" si="283"/>
        <v>188988.79999999999</v>
      </c>
      <c r="K592" s="128">
        <f t="shared" si="283"/>
        <v>0</v>
      </c>
      <c r="L592" s="128">
        <f t="shared" si="283"/>
        <v>0</v>
      </c>
      <c r="M592" s="128">
        <f t="shared" si="283"/>
        <v>634722</v>
      </c>
      <c r="N592" s="128">
        <f t="shared" si="283"/>
        <v>0</v>
      </c>
      <c r="O592" s="128">
        <f t="shared" si="283"/>
        <v>591000.88</v>
      </c>
      <c r="P592" s="128">
        <f t="shared" si="283"/>
        <v>632319.99</v>
      </c>
      <c r="Q592" s="134">
        <f t="shared" si="243"/>
        <v>4736086.0199999996</v>
      </c>
      <c r="R592" s="197"/>
      <c r="S592" s="197"/>
      <c r="T592" s="140"/>
      <c r="U592" s="141"/>
      <c r="V592" s="141"/>
      <c r="W592" s="141"/>
      <c r="X592" s="141"/>
      <c r="Y592" s="141"/>
      <c r="Z592" s="141"/>
      <c r="AA592" s="141"/>
    </row>
    <row r="593" spans="2:27" x14ac:dyDescent="0.25">
      <c r="B593" s="151" t="s">
        <v>847</v>
      </c>
      <c r="C593" s="125">
        <v>1550000</v>
      </c>
      <c r="D593" s="125">
        <v>7980093.7999999998</v>
      </c>
      <c r="E593" s="125">
        <v>0</v>
      </c>
      <c r="F593" s="125">
        <v>0</v>
      </c>
      <c r="G593" s="125">
        <v>1151324.3500000001</v>
      </c>
      <c r="H593" s="125">
        <v>1190030</v>
      </c>
      <c r="I593" s="125">
        <v>347700</v>
      </c>
      <c r="J593" s="125">
        <v>188988.79999999999</v>
      </c>
      <c r="K593" s="125">
        <v>0</v>
      </c>
      <c r="L593" s="125">
        <v>0</v>
      </c>
      <c r="M593" s="125">
        <v>634722</v>
      </c>
      <c r="N593" s="125">
        <v>0</v>
      </c>
      <c r="O593" s="125">
        <v>591000.88</v>
      </c>
      <c r="P593" s="125">
        <v>632319.99</v>
      </c>
      <c r="Q593" s="125">
        <f t="shared" si="243"/>
        <v>4736086.0199999996</v>
      </c>
      <c r="R593" s="140"/>
      <c r="S593" s="197"/>
      <c r="T593" s="3"/>
      <c r="U593" s="118"/>
      <c r="V593" s="118"/>
      <c r="W593" s="118"/>
      <c r="X593" s="118"/>
      <c r="Y593" s="118"/>
      <c r="Z593" s="118"/>
      <c r="AA593" s="118"/>
    </row>
    <row r="594" spans="2:27" x14ac:dyDescent="0.25">
      <c r="B594" s="23" t="s">
        <v>190</v>
      </c>
      <c r="C594" s="124">
        <f>C595+C606+C628+C625</f>
        <v>63988050307</v>
      </c>
      <c r="D594" s="124">
        <f>D595+D606+D628+D625</f>
        <v>86198860034.959991</v>
      </c>
      <c r="E594" s="124">
        <f t="shared" ref="E594:P594" si="284">E595+E606+E628</f>
        <v>2129616183.1400001</v>
      </c>
      <c r="F594" s="124">
        <f t="shared" si="284"/>
        <v>2765866933.5100002</v>
      </c>
      <c r="G594" s="124">
        <f t="shared" si="284"/>
        <v>6764017024.5799999</v>
      </c>
      <c r="H594" s="124">
        <f t="shared" si="284"/>
        <v>4531565560.999999</v>
      </c>
      <c r="I594" s="124">
        <f t="shared" si="284"/>
        <v>5203699612.0300007</v>
      </c>
      <c r="J594" s="124">
        <f t="shared" si="284"/>
        <v>5307612232.3900003</v>
      </c>
      <c r="K594" s="124">
        <f t="shared" si="284"/>
        <v>4935473807.3400002</v>
      </c>
      <c r="L594" s="124">
        <f t="shared" si="284"/>
        <v>3086243580.8800001</v>
      </c>
      <c r="M594" s="124">
        <f t="shared" si="284"/>
        <v>5792939450.8400002</v>
      </c>
      <c r="N594" s="124">
        <f t="shared" si="284"/>
        <v>8151896541.8700008</v>
      </c>
      <c r="O594" s="124">
        <f t="shared" si="284"/>
        <v>6116858956.2200003</v>
      </c>
      <c r="P594" s="124">
        <f t="shared" si="284"/>
        <v>17235789840.82</v>
      </c>
      <c r="Q594" s="124">
        <f t="shared" si="243"/>
        <v>72021579724.62001</v>
      </c>
      <c r="R594" s="140"/>
      <c r="S594" s="197"/>
      <c r="T594" s="197"/>
      <c r="U594" s="197"/>
      <c r="V594" s="118"/>
      <c r="W594" s="118"/>
      <c r="X594" s="118"/>
      <c r="Y594" s="118"/>
      <c r="Z594" s="118"/>
      <c r="AA594" s="118"/>
    </row>
    <row r="595" spans="2:27" s="67" customFormat="1" x14ac:dyDescent="0.25">
      <c r="B595" s="149" t="s">
        <v>191</v>
      </c>
      <c r="C595" s="134">
        <f t="shared" ref="C595:P595" si="285">C596+C598+C600+C602+C604</f>
        <v>32237772960</v>
      </c>
      <c r="D595" s="134">
        <f t="shared" si="285"/>
        <v>35966414780.389999</v>
      </c>
      <c r="E595" s="134">
        <f t="shared" si="285"/>
        <v>509572925.72999996</v>
      </c>
      <c r="F595" s="134">
        <f t="shared" si="285"/>
        <v>1398951636.0699999</v>
      </c>
      <c r="G595" s="134">
        <f t="shared" si="285"/>
        <v>3158495445.4599996</v>
      </c>
      <c r="H595" s="134">
        <f t="shared" si="285"/>
        <v>1799903665.6099999</v>
      </c>
      <c r="I595" s="134">
        <f t="shared" si="285"/>
        <v>1751495334.0600002</v>
      </c>
      <c r="J595" s="134">
        <f t="shared" si="285"/>
        <v>2428281693.5700006</v>
      </c>
      <c r="K595" s="134">
        <f t="shared" si="285"/>
        <v>2198636436.79</v>
      </c>
      <c r="L595" s="134">
        <f t="shared" si="285"/>
        <v>1507488628.55</v>
      </c>
      <c r="M595" s="134">
        <f t="shared" si="285"/>
        <v>2773571714.4500003</v>
      </c>
      <c r="N595" s="134">
        <f t="shared" si="285"/>
        <v>2760510836.1800003</v>
      </c>
      <c r="O595" s="134">
        <f t="shared" si="285"/>
        <v>3791846613.71</v>
      </c>
      <c r="P595" s="134">
        <f t="shared" si="285"/>
        <v>5865597014.8500004</v>
      </c>
      <c r="Q595" s="134">
        <f t="shared" ref="Q595:Q643" si="286">E595+F595+G595+H595+I595+J595+K595+L595+M595+O595+N595+P595</f>
        <v>29944351945.029999</v>
      </c>
      <c r="R595" s="3"/>
      <c r="S595" s="197"/>
      <c r="T595" s="140"/>
      <c r="U595" s="140"/>
      <c r="V595" s="141"/>
      <c r="W595" s="141"/>
      <c r="X595" s="141"/>
      <c r="Y595" s="141"/>
      <c r="Z595" s="141"/>
      <c r="AA595" s="141"/>
    </row>
    <row r="596" spans="2:27" s="67" customFormat="1" x14ac:dyDescent="0.25">
      <c r="B596" s="150" t="s">
        <v>848</v>
      </c>
      <c r="C596" s="134">
        <f t="shared" ref="C596:P596" si="287">SUM(C597)</f>
        <v>5651465621</v>
      </c>
      <c r="D596" s="134">
        <f t="shared" si="287"/>
        <v>4489656135.2999992</v>
      </c>
      <c r="E596" s="134">
        <f t="shared" si="287"/>
        <v>143067432.28999999</v>
      </c>
      <c r="F596" s="134">
        <f t="shared" si="287"/>
        <v>43333913.859999992</v>
      </c>
      <c r="G596" s="134">
        <f t="shared" si="287"/>
        <v>165736563.5</v>
      </c>
      <c r="H596" s="134">
        <f t="shared" si="287"/>
        <v>226732149.31</v>
      </c>
      <c r="I596" s="134">
        <f t="shared" si="287"/>
        <v>147151790.55000001</v>
      </c>
      <c r="J596" s="134">
        <f t="shared" si="287"/>
        <v>239153716.49000001</v>
      </c>
      <c r="K596" s="134">
        <f t="shared" si="287"/>
        <v>203419008.80000001</v>
      </c>
      <c r="L596" s="134">
        <f t="shared" si="287"/>
        <v>57155845.460000001</v>
      </c>
      <c r="M596" s="134">
        <f t="shared" si="287"/>
        <v>359244459.31</v>
      </c>
      <c r="N596" s="134">
        <f t="shared" si="287"/>
        <v>448072160.95999998</v>
      </c>
      <c r="O596" s="134">
        <f t="shared" si="287"/>
        <v>415241596.94</v>
      </c>
      <c r="P596" s="134">
        <f t="shared" si="287"/>
        <v>424633912.62</v>
      </c>
      <c r="Q596" s="134">
        <f t="shared" si="286"/>
        <v>2872942550.0899997</v>
      </c>
      <c r="R596" s="140"/>
      <c r="S596" s="197"/>
      <c r="T596" s="140"/>
      <c r="U596" s="141"/>
      <c r="V596" s="141"/>
      <c r="W596" s="141"/>
      <c r="X596" s="141"/>
      <c r="Y596" s="141"/>
      <c r="Z596" s="141"/>
      <c r="AA596" s="141"/>
    </row>
    <row r="597" spans="2:27" x14ac:dyDescent="0.25">
      <c r="B597" s="151" t="s">
        <v>849</v>
      </c>
      <c r="C597" s="125">
        <v>5651465621</v>
      </c>
      <c r="D597" s="125">
        <v>4489656135.2999992</v>
      </c>
      <c r="E597" s="125">
        <v>143067432.28999999</v>
      </c>
      <c r="F597" s="125">
        <v>43333913.859999992</v>
      </c>
      <c r="G597" s="125">
        <v>165736563.5</v>
      </c>
      <c r="H597" s="125">
        <v>226732149.31</v>
      </c>
      <c r="I597" s="125">
        <v>147151790.55000001</v>
      </c>
      <c r="J597" s="125">
        <v>239153716.49000001</v>
      </c>
      <c r="K597" s="125">
        <v>203419008.80000001</v>
      </c>
      <c r="L597" s="125">
        <v>57155845.460000001</v>
      </c>
      <c r="M597" s="125">
        <v>359244459.31</v>
      </c>
      <c r="N597" s="125">
        <v>448072160.95999998</v>
      </c>
      <c r="O597" s="125">
        <v>415241596.94</v>
      </c>
      <c r="P597" s="125">
        <v>424633912.62</v>
      </c>
      <c r="Q597" s="125">
        <f t="shared" si="286"/>
        <v>2872942550.0899997</v>
      </c>
      <c r="R597" s="3"/>
      <c r="S597" s="197"/>
      <c r="T597" s="3"/>
      <c r="U597" s="118"/>
      <c r="V597" s="118"/>
      <c r="W597" s="118"/>
      <c r="X597" s="118"/>
      <c r="Y597" s="118"/>
      <c r="Z597" s="118"/>
      <c r="AA597" s="118"/>
    </row>
    <row r="598" spans="2:27" s="67" customFormat="1" x14ac:dyDescent="0.25">
      <c r="B598" s="150" t="s">
        <v>850</v>
      </c>
      <c r="C598" s="134">
        <f t="shared" ref="C598:P598" si="288">SUM(C599)</f>
        <v>22043189521</v>
      </c>
      <c r="D598" s="134">
        <f t="shared" si="288"/>
        <v>27647481991.019997</v>
      </c>
      <c r="E598" s="134">
        <f t="shared" si="288"/>
        <v>256033422.99000001</v>
      </c>
      <c r="F598" s="134">
        <f t="shared" si="288"/>
        <v>1354979355.6900001</v>
      </c>
      <c r="G598" s="134">
        <f t="shared" si="288"/>
        <v>1773447187.8599999</v>
      </c>
      <c r="H598" s="134">
        <f t="shared" si="288"/>
        <v>1565564166.0999999</v>
      </c>
      <c r="I598" s="134">
        <f t="shared" si="288"/>
        <v>1603439898.9100003</v>
      </c>
      <c r="J598" s="134">
        <f t="shared" si="288"/>
        <v>2135199820.4800003</v>
      </c>
      <c r="K598" s="134">
        <f t="shared" si="288"/>
        <v>1962985655.3199999</v>
      </c>
      <c r="L598" s="134">
        <f t="shared" si="288"/>
        <v>1448300278.1299999</v>
      </c>
      <c r="M598" s="134">
        <f t="shared" si="288"/>
        <v>1815055060.3500001</v>
      </c>
      <c r="N598" s="134">
        <f t="shared" si="288"/>
        <v>2169577086.9700003</v>
      </c>
      <c r="O598" s="134">
        <f t="shared" si="288"/>
        <v>2254812820.79</v>
      </c>
      <c r="P598" s="134">
        <f t="shared" si="288"/>
        <v>5373417835.7600002</v>
      </c>
      <c r="Q598" s="134">
        <f t="shared" si="286"/>
        <v>23712812589.349998</v>
      </c>
      <c r="R598" s="140"/>
      <c r="S598" s="197"/>
      <c r="T598" s="140"/>
      <c r="U598" s="141"/>
      <c r="V598" s="141"/>
      <c r="W598" s="141"/>
      <c r="X598" s="141"/>
      <c r="Y598" s="141"/>
      <c r="Z598" s="141"/>
      <c r="AA598" s="141"/>
    </row>
    <row r="599" spans="2:27" x14ac:dyDescent="0.25">
      <c r="B599" s="151" t="s">
        <v>851</v>
      </c>
      <c r="C599" s="125">
        <v>22043189521</v>
      </c>
      <c r="D599" s="125">
        <v>27647481991.019997</v>
      </c>
      <c r="E599" s="125">
        <v>256033422.99000001</v>
      </c>
      <c r="F599" s="125">
        <v>1354979355.6900001</v>
      </c>
      <c r="G599" s="125">
        <v>1773447187.8599999</v>
      </c>
      <c r="H599" s="125">
        <v>1565564166.0999999</v>
      </c>
      <c r="I599" s="125">
        <v>1603439898.9100003</v>
      </c>
      <c r="J599" s="125">
        <v>2135199820.4800003</v>
      </c>
      <c r="K599" s="125">
        <v>1962985655.3199999</v>
      </c>
      <c r="L599" s="125">
        <v>1448300278.1299999</v>
      </c>
      <c r="M599" s="125">
        <v>1815055060.3500001</v>
      </c>
      <c r="N599" s="125">
        <v>2169577086.9700003</v>
      </c>
      <c r="O599" s="125">
        <v>2254812820.79</v>
      </c>
      <c r="P599" s="125">
        <v>5373417835.7600002</v>
      </c>
      <c r="Q599" s="125">
        <f t="shared" si="286"/>
        <v>23712812589.349998</v>
      </c>
      <c r="R599" s="3"/>
      <c r="S599" s="197"/>
      <c r="T599" s="3"/>
      <c r="U599" s="118"/>
      <c r="V599" s="118"/>
      <c r="W599" s="118"/>
      <c r="X599" s="118"/>
      <c r="Y599" s="118"/>
      <c r="Z599" s="118"/>
      <c r="AA599" s="118"/>
    </row>
    <row r="600" spans="2:27" s="67" customFormat="1" x14ac:dyDescent="0.25">
      <c r="B600" s="150" t="s">
        <v>852</v>
      </c>
      <c r="C600" s="134">
        <f t="shared" ref="C600:P600" si="289">SUM(C601)</f>
        <v>3529098946</v>
      </c>
      <c r="D600" s="134">
        <f t="shared" si="289"/>
        <v>3603060915.23</v>
      </c>
      <c r="E600" s="134">
        <f t="shared" si="289"/>
        <v>110391366.58</v>
      </c>
      <c r="F600" s="134">
        <f t="shared" si="289"/>
        <v>0</v>
      </c>
      <c r="G600" s="134">
        <f t="shared" si="289"/>
        <v>1200000000</v>
      </c>
      <c r="H600" s="134">
        <f t="shared" si="289"/>
        <v>2299619.0499999998</v>
      </c>
      <c r="I600" s="134">
        <f t="shared" si="289"/>
        <v>903644.6</v>
      </c>
      <c r="J600" s="134">
        <f t="shared" si="289"/>
        <v>28811727.280000001</v>
      </c>
      <c r="K600" s="134">
        <f t="shared" si="289"/>
        <v>27530622.559999999</v>
      </c>
      <c r="L600" s="134">
        <f t="shared" si="289"/>
        <v>0</v>
      </c>
      <c r="M600" s="134">
        <f t="shared" si="289"/>
        <v>586760375.62</v>
      </c>
      <c r="N600" s="134">
        <f t="shared" si="289"/>
        <v>128226891.44000003</v>
      </c>
      <c r="O600" s="134">
        <f t="shared" si="289"/>
        <v>1101057814.1300001</v>
      </c>
      <c r="P600" s="134">
        <f t="shared" si="289"/>
        <v>46745312.390000001</v>
      </c>
      <c r="Q600" s="134">
        <f t="shared" si="286"/>
        <v>3232727373.6499996</v>
      </c>
      <c r="R600" s="140"/>
      <c r="S600" s="197"/>
      <c r="T600" s="140"/>
      <c r="U600" s="141"/>
      <c r="V600" s="141"/>
      <c r="W600" s="141"/>
      <c r="X600" s="141"/>
      <c r="Y600" s="141"/>
      <c r="Z600" s="141"/>
      <c r="AA600" s="141"/>
    </row>
    <row r="601" spans="2:27" x14ac:dyDescent="0.25">
      <c r="B601" s="151" t="s">
        <v>853</v>
      </c>
      <c r="C601" s="125">
        <v>3529098946</v>
      </c>
      <c r="D601" s="125">
        <v>3603060915.23</v>
      </c>
      <c r="E601" s="125">
        <v>110391366.58</v>
      </c>
      <c r="F601" s="125">
        <v>0</v>
      </c>
      <c r="G601" s="125">
        <v>1200000000</v>
      </c>
      <c r="H601" s="125">
        <v>2299619.0499999998</v>
      </c>
      <c r="I601" s="125">
        <v>903644.6</v>
      </c>
      <c r="J601" s="125">
        <v>28811727.280000001</v>
      </c>
      <c r="K601" s="125">
        <v>27530622.559999999</v>
      </c>
      <c r="L601" s="125">
        <v>0</v>
      </c>
      <c r="M601" s="125">
        <v>586760375.62</v>
      </c>
      <c r="N601" s="125">
        <v>128226891.44000003</v>
      </c>
      <c r="O601" s="125">
        <v>1101057814.1300001</v>
      </c>
      <c r="P601" s="125">
        <v>46745312.390000001</v>
      </c>
      <c r="Q601" s="125">
        <f t="shared" si="286"/>
        <v>3232727373.6499996</v>
      </c>
      <c r="R601" s="3"/>
      <c r="S601" s="197"/>
      <c r="T601" s="3"/>
      <c r="U601" s="118"/>
      <c r="V601" s="118"/>
      <c r="W601" s="118"/>
      <c r="X601" s="118"/>
      <c r="Y601" s="118"/>
      <c r="Z601" s="118"/>
      <c r="AA601" s="118"/>
    </row>
    <row r="602" spans="2:27" s="67" customFormat="1" x14ac:dyDescent="0.25">
      <c r="B602" s="150" t="s">
        <v>854</v>
      </c>
      <c r="C602" s="134">
        <f t="shared" ref="C602:L602" si="290">SUM(C603)</f>
        <v>64755954</v>
      </c>
      <c r="D602" s="134">
        <f t="shared" si="290"/>
        <v>9786691.6500000022</v>
      </c>
      <c r="E602" s="134">
        <f t="shared" si="290"/>
        <v>0</v>
      </c>
      <c r="F602" s="134">
        <f t="shared" si="290"/>
        <v>0</v>
      </c>
      <c r="G602" s="134">
        <f t="shared" si="290"/>
        <v>0</v>
      </c>
      <c r="H602" s="134">
        <f t="shared" si="290"/>
        <v>0</v>
      </c>
      <c r="I602" s="134">
        <f t="shared" si="290"/>
        <v>0</v>
      </c>
      <c r="J602" s="134">
        <f t="shared" si="290"/>
        <v>0</v>
      </c>
      <c r="K602" s="134">
        <f t="shared" si="290"/>
        <v>0</v>
      </c>
      <c r="L602" s="134">
        <f t="shared" si="290"/>
        <v>0</v>
      </c>
      <c r="M602" s="134">
        <f>M603</f>
        <v>1442196.69</v>
      </c>
      <c r="N602" s="134">
        <f>N603</f>
        <v>0</v>
      </c>
      <c r="O602" s="134">
        <f>O603</f>
        <v>0</v>
      </c>
      <c r="P602" s="134">
        <f>P603</f>
        <v>0</v>
      </c>
      <c r="Q602" s="134">
        <f t="shared" si="286"/>
        <v>1442196.69</v>
      </c>
      <c r="R602" s="140"/>
      <c r="S602" s="197"/>
      <c r="T602" s="140"/>
      <c r="U602" s="141"/>
      <c r="V602" s="141"/>
      <c r="W602" s="141"/>
      <c r="X602" s="141"/>
      <c r="Y602" s="141"/>
      <c r="Z602" s="141"/>
      <c r="AA602" s="141"/>
    </row>
    <row r="603" spans="2:27" x14ac:dyDescent="0.25">
      <c r="B603" s="151" t="s">
        <v>855</v>
      </c>
      <c r="C603" s="125">
        <v>64755954</v>
      </c>
      <c r="D603" s="125">
        <v>9786691.6500000022</v>
      </c>
      <c r="E603" s="125">
        <v>0</v>
      </c>
      <c r="F603" s="125">
        <v>0</v>
      </c>
      <c r="G603" s="125">
        <v>0</v>
      </c>
      <c r="H603" s="125">
        <v>0</v>
      </c>
      <c r="I603" s="125">
        <v>0</v>
      </c>
      <c r="J603" s="125">
        <v>0</v>
      </c>
      <c r="K603" s="125">
        <v>0</v>
      </c>
      <c r="L603" s="125">
        <v>0</v>
      </c>
      <c r="M603" s="125">
        <v>1442196.69</v>
      </c>
      <c r="N603" s="125">
        <v>0</v>
      </c>
      <c r="O603" s="125">
        <v>0</v>
      </c>
      <c r="P603" s="125"/>
      <c r="Q603" s="125">
        <f t="shared" si="286"/>
        <v>1442196.69</v>
      </c>
      <c r="R603" s="3"/>
      <c r="S603" s="197"/>
      <c r="T603" s="3"/>
      <c r="U603" s="118"/>
      <c r="V603" s="118"/>
      <c r="W603" s="118"/>
      <c r="X603" s="118"/>
      <c r="Y603" s="118"/>
      <c r="Z603" s="118"/>
      <c r="AA603" s="118"/>
    </row>
    <row r="604" spans="2:27" s="67" customFormat="1" x14ac:dyDescent="0.25">
      <c r="B604" s="150" t="s">
        <v>856</v>
      </c>
      <c r="C604" s="134">
        <f t="shared" ref="C604:P604" si="291">SUM(C605)</f>
        <v>949262918</v>
      </c>
      <c r="D604" s="134">
        <f t="shared" si="291"/>
        <v>216429047.18999991</v>
      </c>
      <c r="E604" s="134">
        <f t="shared" si="291"/>
        <v>80703.870000001043</v>
      </c>
      <c r="F604" s="134">
        <f t="shared" si="291"/>
        <v>638366.52</v>
      </c>
      <c r="G604" s="134">
        <f t="shared" si="291"/>
        <v>19311694.100000001</v>
      </c>
      <c r="H604" s="134">
        <f t="shared" si="291"/>
        <v>5307731.1500000004</v>
      </c>
      <c r="I604" s="134">
        <f t="shared" si="291"/>
        <v>0</v>
      </c>
      <c r="J604" s="134">
        <f t="shared" si="291"/>
        <v>25116429.32</v>
      </c>
      <c r="K604" s="134">
        <f t="shared" si="291"/>
        <v>4701150.1100000003</v>
      </c>
      <c r="L604" s="134">
        <f t="shared" si="291"/>
        <v>2032504.96</v>
      </c>
      <c r="M604" s="134">
        <f t="shared" si="291"/>
        <v>11069622.48</v>
      </c>
      <c r="N604" s="134">
        <f t="shared" si="291"/>
        <v>14634696.810000001</v>
      </c>
      <c r="O604" s="134">
        <f t="shared" si="291"/>
        <v>20734381.850000001</v>
      </c>
      <c r="P604" s="134">
        <f t="shared" si="291"/>
        <v>20799954.079999998</v>
      </c>
      <c r="Q604" s="134">
        <f t="shared" si="286"/>
        <v>124427235.25000001</v>
      </c>
      <c r="R604" s="140"/>
      <c r="S604" s="197"/>
      <c r="T604" s="140"/>
      <c r="U604" s="141"/>
      <c r="V604" s="141"/>
      <c r="W604" s="141"/>
      <c r="X604" s="141"/>
      <c r="Y604" s="141"/>
      <c r="Z604" s="141"/>
      <c r="AA604" s="141"/>
    </row>
    <row r="605" spans="2:27" x14ac:dyDescent="0.25">
      <c r="B605" s="151" t="s">
        <v>857</v>
      </c>
      <c r="C605" s="125">
        <v>949262918</v>
      </c>
      <c r="D605" s="125">
        <v>216429047.18999991</v>
      </c>
      <c r="E605" s="125">
        <v>80703.870000001043</v>
      </c>
      <c r="F605" s="125">
        <v>638366.52</v>
      </c>
      <c r="G605" s="125">
        <v>19311694.100000001</v>
      </c>
      <c r="H605" s="125">
        <v>5307731.1500000004</v>
      </c>
      <c r="I605" s="125">
        <v>0</v>
      </c>
      <c r="J605" s="125">
        <v>25116429.32</v>
      </c>
      <c r="K605" s="125">
        <v>4701150.1100000003</v>
      </c>
      <c r="L605" s="125">
        <v>2032504.96</v>
      </c>
      <c r="M605" s="125">
        <v>11069622.48</v>
      </c>
      <c r="N605" s="125">
        <v>14634696.810000001</v>
      </c>
      <c r="O605" s="125">
        <v>20734381.850000001</v>
      </c>
      <c r="P605" s="125">
        <v>20799954.079999998</v>
      </c>
      <c r="Q605" s="125">
        <f t="shared" si="286"/>
        <v>124427235.25000001</v>
      </c>
      <c r="R605" s="140"/>
      <c r="S605" s="197"/>
      <c r="T605" s="3"/>
      <c r="U605" s="118"/>
      <c r="V605" s="118"/>
      <c r="W605" s="118"/>
      <c r="X605" s="118"/>
      <c r="Y605" s="118"/>
      <c r="Z605" s="118"/>
      <c r="AA605" s="118"/>
    </row>
    <row r="606" spans="2:27" s="67" customFormat="1" x14ac:dyDescent="0.25">
      <c r="B606" s="149" t="s">
        <v>192</v>
      </c>
      <c r="C606" s="134">
        <f t="shared" ref="C606:N606" si="292">C607+C610+C612+C615+C617+C619+C621+C623</f>
        <v>30303939823</v>
      </c>
      <c r="D606" s="134">
        <f t="shared" si="292"/>
        <v>50070955714.57</v>
      </c>
      <c r="E606" s="134">
        <f t="shared" si="292"/>
        <v>1620043257.4100001</v>
      </c>
      <c r="F606" s="134">
        <f t="shared" si="292"/>
        <v>1366915297.4400001</v>
      </c>
      <c r="G606" s="134">
        <f t="shared" si="292"/>
        <v>3605521579.1200004</v>
      </c>
      <c r="H606" s="134">
        <f t="shared" si="292"/>
        <v>2731661895.3899994</v>
      </c>
      <c r="I606" s="134">
        <f t="shared" si="292"/>
        <v>3452204277.9700003</v>
      </c>
      <c r="J606" s="134">
        <f t="shared" si="292"/>
        <v>2879330538.8199997</v>
      </c>
      <c r="K606" s="134">
        <f t="shared" si="292"/>
        <v>2736837370.5500002</v>
      </c>
      <c r="L606" s="134">
        <f t="shared" si="292"/>
        <v>1578754952.3299999</v>
      </c>
      <c r="M606" s="134">
        <f t="shared" si="292"/>
        <v>3019367736.3900003</v>
      </c>
      <c r="N606" s="134">
        <f t="shared" si="292"/>
        <v>5391385705.6900005</v>
      </c>
      <c r="O606" s="134">
        <f>O607+O610+O612+O615+O617+O619+O621+O623</f>
        <v>2325012342.5100002</v>
      </c>
      <c r="P606" s="134">
        <f>P607+P610+P612+P615+P617+P619+P621+P623</f>
        <v>11367192825.970001</v>
      </c>
      <c r="Q606" s="134">
        <f t="shared" si="286"/>
        <v>42074227779.590004</v>
      </c>
      <c r="R606" s="3"/>
      <c r="S606" s="197"/>
      <c r="T606" s="140"/>
      <c r="U606" s="141"/>
      <c r="V606" s="141"/>
      <c r="W606" s="141"/>
      <c r="X606" s="141"/>
      <c r="Y606" s="141"/>
      <c r="Z606" s="141"/>
      <c r="AA606" s="141"/>
    </row>
    <row r="607" spans="2:27" s="67" customFormat="1" x14ac:dyDescent="0.25">
      <c r="B607" s="150" t="s">
        <v>858</v>
      </c>
      <c r="C607" s="134">
        <f t="shared" ref="C607:E607" si="293">SUM(C608:C609)</f>
        <v>412102807</v>
      </c>
      <c r="D607" s="134">
        <f t="shared" ref="D607" si="294">SUM(D608:D609)</f>
        <v>427518637.05999988</v>
      </c>
      <c r="E607" s="134">
        <f t="shared" si="293"/>
        <v>0</v>
      </c>
      <c r="F607" s="134">
        <f t="shared" ref="F607:P607" si="295">SUM(F608:F609)</f>
        <v>973788.72</v>
      </c>
      <c r="G607" s="134">
        <f t="shared" si="295"/>
        <v>5545148</v>
      </c>
      <c r="H607" s="134">
        <f t="shared" si="295"/>
        <v>44827460.159999996</v>
      </c>
      <c r="I607" s="134">
        <f t="shared" si="295"/>
        <v>592569.21</v>
      </c>
      <c r="J607" s="134">
        <f t="shared" si="295"/>
        <v>5470992.3600000003</v>
      </c>
      <c r="K607" s="134">
        <f t="shared" si="295"/>
        <v>19441162.170000002</v>
      </c>
      <c r="L607" s="134">
        <f t="shared" si="295"/>
        <v>25806005.09</v>
      </c>
      <c r="M607" s="134">
        <f t="shared" si="295"/>
        <v>6168705.4500000002</v>
      </c>
      <c r="N607" s="134">
        <f t="shared" si="295"/>
        <v>41653836.140000001</v>
      </c>
      <c r="O607" s="134">
        <f t="shared" si="295"/>
        <v>22568691.390000001</v>
      </c>
      <c r="P607" s="134">
        <f t="shared" si="295"/>
        <v>129757417.82000001</v>
      </c>
      <c r="Q607" s="134">
        <f t="shared" si="286"/>
        <v>302805776.50999999</v>
      </c>
      <c r="R607" s="3"/>
      <c r="S607" s="197"/>
      <c r="T607" s="140"/>
      <c r="U607" s="141"/>
      <c r="V607" s="141"/>
      <c r="W607" s="141"/>
      <c r="X607" s="141"/>
      <c r="Y607" s="141"/>
      <c r="Z607" s="141"/>
      <c r="AA607" s="141"/>
    </row>
    <row r="608" spans="2:27" x14ac:dyDescent="0.25">
      <c r="B608" s="151" t="s">
        <v>859</v>
      </c>
      <c r="C608" s="125">
        <v>412102807</v>
      </c>
      <c r="D608" s="125">
        <v>427518637.05999988</v>
      </c>
      <c r="E608" s="125">
        <v>0</v>
      </c>
      <c r="F608" s="125">
        <v>973788.72</v>
      </c>
      <c r="G608" s="125">
        <v>5545148</v>
      </c>
      <c r="H608" s="125">
        <v>44827460.159999996</v>
      </c>
      <c r="I608" s="125">
        <v>592569.21</v>
      </c>
      <c r="J608" s="125">
        <v>5470992.3600000003</v>
      </c>
      <c r="K608" s="125">
        <v>19441162.170000002</v>
      </c>
      <c r="L608" s="125">
        <v>25806005.09</v>
      </c>
      <c r="M608" s="125">
        <v>6168705.4500000002</v>
      </c>
      <c r="N608" s="125">
        <v>41653836.140000001</v>
      </c>
      <c r="O608" s="125">
        <v>22568691.390000001</v>
      </c>
      <c r="P608" s="125">
        <v>129757417.82000001</v>
      </c>
      <c r="Q608" s="125">
        <f t="shared" si="286"/>
        <v>302805776.50999999</v>
      </c>
      <c r="R608" s="140"/>
      <c r="S608" s="197"/>
      <c r="T608" s="3"/>
      <c r="U608" s="118"/>
      <c r="V608" s="118"/>
      <c r="W608" s="118"/>
      <c r="X608" s="118"/>
      <c r="Y608" s="118"/>
      <c r="Z608" s="118"/>
      <c r="AA608" s="118"/>
    </row>
    <row r="609" spans="2:27" x14ac:dyDescent="0.25">
      <c r="B609" s="190" t="s">
        <v>1010</v>
      </c>
      <c r="C609" s="125"/>
      <c r="D609" s="125"/>
      <c r="E609" s="125"/>
      <c r="F609" s="125">
        <v>0</v>
      </c>
      <c r="G609" s="125"/>
      <c r="H609" s="125"/>
      <c r="I609" s="125"/>
      <c r="J609" s="125"/>
      <c r="K609" s="125">
        <v>0</v>
      </c>
      <c r="L609" s="125">
        <v>0</v>
      </c>
      <c r="M609" s="125"/>
      <c r="N609" s="125"/>
      <c r="O609" s="125"/>
      <c r="P609" s="125"/>
      <c r="Q609" s="125">
        <f t="shared" si="286"/>
        <v>0</v>
      </c>
      <c r="R609" s="3"/>
      <c r="S609" s="197"/>
      <c r="T609" s="3"/>
      <c r="U609" s="118"/>
      <c r="V609" s="118"/>
      <c r="W609" s="118"/>
      <c r="X609" s="118"/>
      <c r="Y609" s="118"/>
      <c r="Z609" s="118"/>
      <c r="AA609" s="118"/>
    </row>
    <row r="610" spans="2:27" s="67" customFormat="1" x14ac:dyDescent="0.25">
      <c r="B610" s="150" t="s">
        <v>860</v>
      </c>
      <c r="C610" s="134">
        <f t="shared" ref="C610:E610" si="296">SUM(C611)</f>
        <v>160600000</v>
      </c>
      <c r="D610" s="134">
        <f t="shared" si="296"/>
        <v>350738589.68999994</v>
      </c>
      <c r="E610" s="134">
        <f t="shared" si="296"/>
        <v>0</v>
      </c>
      <c r="F610" s="134">
        <f t="shared" ref="F610:P610" si="297">SUM(F611)</f>
        <v>0</v>
      </c>
      <c r="G610" s="134">
        <f t="shared" si="297"/>
        <v>0</v>
      </c>
      <c r="H610" s="134">
        <f t="shared" si="297"/>
        <v>7384947.7300000004</v>
      </c>
      <c r="I610" s="134">
        <f t="shared" si="297"/>
        <v>8627466.0600000005</v>
      </c>
      <c r="J610" s="134">
        <f t="shared" si="297"/>
        <v>891193.04999999981</v>
      </c>
      <c r="K610" s="134">
        <f t="shared" si="297"/>
        <v>2184183.08</v>
      </c>
      <c r="L610" s="134">
        <f t="shared" si="297"/>
        <v>7766317.6799999997</v>
      </c>
      <c r="M610" s="134">
        <f t="shared" si="297"/>
        <v>10848618.890000001</v>
      </c>
      <c r="N610" s="134">
        <f t="shared" si="297"/>
        <v>30063197.27</v>
      </c>
      <c r="O610" s="134">
        <f t="shared" si="297"/>
        <v>13582343.08</v>
      </c>
      <c r="P610" s="134">
        <f t="shared" si="297"/>
        <v>107363169.11</v>
      </c>
      <c r="Q610" s="134">
        <f t="shared" si="286"/>
        <v>188711435.94999999</v>
      </c>
      <c r="R610" s="140"/>
      <c r="S610" s="197"/>
      <c r="T610" s="140"/>
      <c r="U610" s="141"/>
      <c r="V610" s="141"/>
      <c r="W610" s="141"/>
      <c r="X610" s="141"/>
      <c r="Y610" s="141"/>
      <c r="Z610" s="141"/>
      <c r="AA610" s="141"/>
    </row>
    <row r="611" spans="2:27" x14ac:dyDescent="0.25">
      <c r="B611" s="151" t="s">
        <v>861</v>
      </c>
      <c r="C611" s="125">
        <v>160600000</v>
      </c>
      <c r="D611" s="125">
        <v>350738589.68999994</v>
      </c>
      <c r="E611" s="125">
        <v>0</v>
      </c>
      <c r="F611" s="125">
        <v>0</v>
      </c>
      <c r="G611" s="125">
        <v>0</v>
      </c>
      <c r="H611" s="125">
        <v>7384947.7300000004</v>
      </c>
      <c r="I611" s="125">
        <v>8627466.0600000005</v>
      </c>
      <c r="J611" s="125">
        <v>891193.04999999981</v>
      </c>
      <c r="K611" s="125">
        <v>2184183.08</v>
      </c>
      <c r="L611" s="125">
        <v>7766317.6799999997</v>
      </c>
      <c r="M611" s="125">
        <v>10848618.890000001</v>
      </c>
      <c r="N611" s="125">
        <v>30063197.27</v>
      </c>
      <c r="O611" s="125">
        <v>13582343.08</v>
      </c>
      <c r="P611" s="125">
        <v>107363169.11</v>
      </c>
      <c r="Q611" s="125">
        <f t="shared" si="286"/>
        <v>188711435.94999999</v>
      </c>
      <c r="R611" s="3"/>
      <c r="S611" s="197"/>
      <c r="T611" s="3"/>
      <c r="U611" s="118"/>
      <c r="V611" s="118"/>
      <c r="W611" s="118"/>
      <c r="X611" s="118"/>
      <c r="Y611" s="118"/>
      <c r="Z611" s="118"/>
      <c r="AA611" s="118"/>
    </row>
    <row r="612" spans="2:27" s="67" customFormat="1" x14ac:dyDescent="0.25">
      <c r="B612" s="150" t="s">
        <v>864</v>
      </c>
      <c r="C612" s="134">
        <f t="shared" ref="C612:P612" si="298">SUM(C613:C614)</f>
        <v>25721118154</v>
      </c>
      <c r="D612" s="134">
        <f t="shared" si="298"/>
        <v>45937200507.340004</v>
      </c>
      <c r="E612" s="134">
        <f t="shared" si="298"/>
        <v>1565817214.3600001</v>
      </c>
      <c r="F612" s="134">
        <f t="shared" si="298"/>
        <v>1283917368.9199998</v>
      </c>
      <c r="G612" s="134">
        <f t="shared" si="298"/>
        <v>3483889477.7500005</v>
      </c>
      <c r="H612" s="134">
        <f t="shared" si="298"/>
        <v>2553787634.9199996</v>
      </c>
      <c r="I612" s="134">
        <f t="shared" si="298"/>
        <v>3277576713.6000004</v>
      </c>
      <c r="J612" s="134">
        <f t="shared" si="298"/>
        <v>2668098096.21</v>
      </c>
      <c r="K612" s="134">
        <f t="shared" si="298"/>
        <v>2636735080.1100001</v>
      </c>
      <c r="L612" s="134">
        <f t="shared" si="298"/>
        <v>1443664319.8999999</v>
      </c>
      <c r="M612" s="134">
        <f t="shared" si="298"/>
        <v>2937312742.5400004</v>
      </c>
      <c r="N612" s="134">
        <f t="shared" si="298"/>
        <v>5155017342.1800003</v>
      </c>
      <c r="O612" s="134">
        <f t="shared" si="298"/>
        <v>1985060084.77</v>
      </c>
      <c r="P612" s="134">
        <f t="shared" si="298"/>
        <v>10181376353.700001</v>
      </c>
      <c r="Q612" s="134">
        <f t="shared" si="286"/>
        <v>39172252428.960007</v>
      </c>
      <c r="R612" s="3"/>
      <c r="S612" s="197"/>
      <c r="T612" s="140"/>
      <c r="U612" s="141"/>
      <c r="V612" s="141"/>
      <c r="W612" s="141"/>
      <c r="X612" s="141"/>
      <c r="Y612" s="141"/>
      <c r="Z612" s="141"/>
      <c r="AA612" s="141"/>
    </row>
    <row r="613" spans="2:27" x14ac:dyDescent="0.25">
      <c r="B613" s="151" t="s">
        <v>865</v>
      </c>
      <c r="C613" s="125">
        <v>24680072263</v>
      </c>
      <c r="D613" s="125">
        <v>45598193613.710007</v>
      </c>
      <c r="E613" s="125">
        <v>1565817214.3600001</v>
      </c>
      <c r="F613" s="125">
        <v>1283917368.9199998</v>
      </c>
      <c r="G613" s="125">
        <v>3475460168.7500005</v>
      </c>
      <c r="H613" s="125">
        <v>2536455309.4499998</v>
      </c>
      <c r="I613" s="125">
        <v>3272262375.7800002</v>
      </c>
      <c r="J613" s="125">
        <v>2660532929.0100002</v>
      </c>
      <c r="K613" s="125">
        <v>2630511390.3600001</v>
      </c>
      <c r="L613" s="125">
        <v>1429038899.3799999</v>
      </c>
      <c r="M613" s="125">
        <v>2923641849.2200003</v>
      </c>
      <c r="N613" s="125">
        <v>5129432278.5900002</v>
      </c>
      <c r="O613" s="125">
        <v>1982162622.6700001</v>
      </c>
      <c r="P613" s="125">
        <v>10163525037.120001</v>
      </c>
      <c r="Q613" s="125">
        <f t="shared" si="286"/>
        <v>39052757443.610001</v>
      </c>
      <c r="R613" s="140"/>
      <c r="S613" s="197"/>
      <c r="T613" s="3"/>
      <c r="U613" s="118"/>
      <c r="V613" s="118"/>
      <c r="W613" s="118"/>
      <c r="X613" s="118"/>
      <c r="Y613" s="118"/>
      <c r="Z613" s="118"/>
      <c r="AA613" s="118"/>
    </row>
    <row r="614" spans="2:27" x14ac:dyDescent="0.25">
      <c r="B614" s="151" t="s">
        <v>866</v>
      </c>
      <c r="C614" s="125">
        <v>1041045891</v>
      </c>
      <c r="D614" s="125">
        <v>339006893.63000005</v>
      </c>
      <c r="E614" s="125">
        <v>0</v>
      </c>
      <c r="F614" s="125">
        <v>0</v>
      </c>
      <c r="G614" s="125">
        <v>8429309</v>
      </c>
      <c r="H614" s="125">
        <v>17332325.469999999</v>
      </c>
      <c r="I614" s="125">
        <v>5314337.82</v>
      </c>
      <c r="J614" s="125">
        <v>7565167.2000000002</v>
      </c>
      <c r="K614" s="125">
        <v>6223689.75</v>
      </c>
      <c r="L614" s="125">
        <v>14625420.52</v>
      </c>
      <c r="M614" s="125">
        <v>13670893.32</v>
      </c>
      <c r="N614" s="125">
        <v>25585063.59</v>
      </c>
      <c r="O614" s="125">
        <v>2897462.1</v>
      </c>
      <c r="P614" s="125">
        <v>17851316.579999998</v>
      </c>
      <c r="Q614" s="125">
        <f t="shared" si="286"/>
        <v>119494985.35000001</v>
      </c>
      <c r="R614" s="3"/>
      <c r="S614" s="197"/>
      <c r="T614" s="3"/>
      <c r="U614" s="118"/>
      <c r="V614" s="118"/>
      <c r="W614" s="118"/>
      <c r="X614" s="118"/>
      <c r="Y614" s="118"/>
      <c r="Z614" s="118"/>
      <c r="AA614" s="118"/>
    </row>
    <row r="615" spans="2:27" s="67" customFormat="1" x14ac:dyDescent="0.25">
      <c r="B615" s="150" t="s">
        <v>867</v>
      </c>
      <c r="C615" s="134">
        <f t="shared" ref="C615:E615" si="299">SUM(C616)</f>
        <v>147390851</v>
      </c>
      <c r="D615" s="134">
        <f t="shared" si="299"/>
        <v>126802385.06</v>
      </c>
      <c r="E615" s="134">
        <f t="shared" si="299"/>
        <v>0</v>
      </c>
      <c r="F615" s="134">
        <f t="shared" ref="F615:P615" si="300">SUM(F616)</f>
        <v>0</v>
      </c>
      <c r="G615" s="134">
        <f t="shared" si="300"/>
        <v>0</v>
      </c>
      <c r="H615" s="134">
        <f t="shared" si="300"/>
        <v>0</v>
      </c>
      <c r="I615" s="134">
        <f t="shared" si="300"/>
        <v>0</v>
      </c>
      <c r="J615" s="134">
        <f t="shared" si="300"/>
        <v>8809606.9800000004</v>
      </c>
      <c r="K615" s="134">
        <f t="shared" si="300"/>
        <v>0</v>
      </c>
      <c r="L615" s="134">
        <f t="shared" si="300"/>
        <v>0</v>
      </c>
      <c r="M615" s="134">
        <f t="shared" si="300"/>
        <v>0</v>
      </c>
      <c r="N615" s="134">
        <f t="shared" si="300"/>
        <v>0</v>
      </c>
      <c r="O615" s="134">
        <f t="shared" si="300"/>
        <v>7073956.7300000004</v>
      </c>
      <c r="P615" s="134">
        <f t="shared" si="300"/>
        <v>65000000</v>
      </c>
      <c r="Q615" s="134">
        <f t="shared" si="286"/>
        <v>80883563.710000008</v>
      </c>
      <c r="R615" s="140"/>
      <c r="S615" s="197"/>
      <c r="T615" s="140"/>
      <c r="U615" s="141"/>
      <c r="V615" s="141"/>
      <c r="W615" s="141"/>
      <c r="X615" s="141"/>
      <c r="Y615" s="141"/>
      <c r="Z615" s="141"/>
      <c r="AA615" s="141"/>
    </row>
    <row r="616" spans="2:27" x14ac:dyDescent="0.25">
      <c r="B616" s="151" t="s">
        <v>868</v>
      </c>
      <c r="C616" s="125">
        <v>147390851</v>
      </c>
      <c r="D616" s="125">
        <v>126802385.06</v>
      </c>
      <c r="E616" s="125">
        <v>0</v>
      </c>
      <c r="F616" s="125">
        <v>0</v>
      </c>
      <c r="G616" s="125">
        <v>0</v>
      </c>
      <c r="H616" s="125">
        <v>0</v>
      </c>
      <c r="I616" s="125">
        <v>0</v>
      </c>
      <c r="J616" s="125">
        <v>8809606.9800000004</v>
      </c>
      <c r="K616" s="125">
        <v>0</v>
      </c>
      <c r="L616" s="125">
        <v>0</v>
      </c>
      <c r="M616" s="125">
        <v>0</v>
      </c>
      <c r="N616" s="125">
        <v>0</v>
      </c>
      <c r="O616" s="125">
        <v>7073956.7300000004</v>
      </c>
      <c r="P616" s="125">
        <v>65000000</v>
      </c>
      <c r="Q616" s="125">
        <f t="shared" si="286"/>
        <v>80883563.710000008</v>
      </c>
      <c r="R616" s="3"/>
      <c r="S616" s="197"/>
      <c r="T616" s="3"/>
      <c r="U616" s="118"/>
      <c r="V616" s="118"/>
      <c r="W616" s="118"/>
      <c r="X616" s="118"/>
      <c r="Y616" s="118"/>
      <c r="Z616" s="118"/>
      <c r="AA616" s="118"/>
    </row>
    <row r="617" spans="2:27" s="67" customFormat="1" x14ac:dyDescent="0.25">
      <c r="B617" s="150" t="s">
        <v>869</v>
      </c>
      <c r="C617" s="134">
        <f t="shared" ref="C617:P617" si="301">SUM(C618)</f>
        <v>546898584</v>
      </c>
      <c r="D617" s="134">
        <f t="shared" si="301"/>
        <v>482623311.39999998</v>
      </c>
      <c r="E617" s="134">
        <f t="shared" si="301"/>
        <v>0</v>
      </c>
      <c r="F617" s="134">
        <f t="shared" si="301"/>
        <v>2432192.4</v>
      </c>
      <c r="G617" s="134">
        <f t="shared" si="301"/>
        <v>10138503.98</v>
      </c>
      <c r="H617" s="134">
        <f t="shared" si="301"/>
        <v>1368800</v>
      </c>
      <c r="I617" s="134">
        <f t="shared" si="301"/>
        <v>4243280</v>
      </c>
      <c r="J617" s="134">
        <f t="shared" si="301"/>
        <v>1510400</v>
      </c>
      <c r="K617" s="134">
        <f t="shared" si="301"/>
        <v>2737600</v>
      </c>
      <c r="L617" s="134">
        <f t="shared" si="301"/>
        <v>615960</v>
      </c>
      <c r="M617" s="134">
        <f t="shared" si="301"/>
        <v>14347407.6</v>
      </c>
      <c r="N617" s="134">
        <f t="shared" si="301"/>
        <v>34722382.640000001</v>
      </c>
      <c r="O617" s="134">
        <f t="shared" si="301"/>
        <v>46213520</v>
      </c>
      <c r="P617" s="134">
        <f t="shared" si="301"/>
        <v>180400849.5</v>
      </c>
      <c r="Q617" s="134">
        <f t="shared" si="286"/>
        <v>298730896.12</v>
      </c>
      <c r="R617" s="140"/>
      <c r="S617" s="197"/>
      <c r="T617" s="140"/>
      <c r="U617" s="141"/>
      <c r="V617" s="141"/>
      <c r="W617" s="141"/>
      <c r="X617" s="141"/>
      <c r="Y617" s="141"/>
      <c r="Z617" s="141"/>
      <c r="AA617" s="141"/>
    </row>
    <row r="618" spans="2:27" x14ac:dyDescent="0.25">
      <c r="B618" s="151" t="s">
        <v>870</v>
      </c>
      <c r="C618" s="125">
        <v>546898584</v>
      </c>
      <c r="D618" s="125">
        <v>482623311.39999998</v>
      </c>
      <c r="E618" s="125">
        <v>0</v>
      </c>
      <c r="F618" s="125">
        <v>2432192.4</v>
      </c>
      <c r="G618" s="125">
        <v>10138503.98</v>
      </c>
      <c r="H618" s="125">
        <v>1368800</v>
      </c>
      <c r="I618" s="125">
        <v>4243280</v>
      </c>
      <c r="J618" s="125">
        <v>1510400</v>
      </c>
      <c r="K618" s="125">
        <v>2737600</v>
      </c>
      <c r="L618" s="125">
        <v>615960</v>
      </c>
      <c r="M618" s="125">
        <v>14347407.6</v>
      </c>
      <c r="N618" s="125">
        <v>34722382.640000001</v>
      </c>
      <c r="O618" s="125">
        <v>46213520</v>
      </c>
      <c r="P618" s="125">
        <v>180400849.5</v>
      </c>
      <c r="Q618" s="125">
        <f t="shared" si="286"/>
        <v>298730896.12</v>
      </c>
      <c r="R618" s="3"/>
      <c r="S618" s="197"/>
      <c r="T618" s="3"/>
      <c r="U618" s="118"/>
      <c r="V618" s="118"/>
      <c r="W618" s="118"/>
      <c r="X618" s="118"/>
      <c r="Y618" s="118"/>
      <c r="Z618" s="118"/>
      <c r="AA618" s="118"/>
    </row>
    <row r="619" spans="2:27" s="67" customFormat="1" x14ac:dyDescent="0.25">
      <c r="B619" s="150" t="s">
        <v>871</v>
      </c>
      <c r="C619" s="134">
        <f t="shared" ref="C619:P619" si="302">SUM(C620)</f>
        <v>3295418473</v>
      </c>
      <c r="D619" s="134">
        <f t="shared" si="302"/>
        <v>2734225673.6300001</v>
      </c>
      <c r="E619" s="134">
        <f t="shared" si="302"/>
        <v>54226043.050000004</v>
      </c>
      <c r="F619" s="134">
        <f t="shared" si="302"/>
        <v>79591947.399999991</v>
      </c>
      <c r="G619" s="134">
        <f t="shared" si="302"/>
        <v>102101839</v>
      </c>
      <c r="H619" s="134">
        <f t="shared" si="302"/>
        <v>124293052.58000001</v>
      </c>
      <c r="I619" s="134">
        <f t="shared" si="302"/>
        <v>161164249.10000002</v>
      </c>
      <c r="J619" s="134">
        <f t="shared" si="302"/>
        <v>194550250.22</v>
      </c>
      <c r="K619" s="134">
        <f t="shared" si="302"/>
        <v>75739345.189999998</v>
      </c>
      <c r="L619" s="134">
        <f t="shared" si="302"/>
        <v>100902349.66</v>
      </c>
      <c r="M619" s="134">
        <f t="shared" si="302"/>
        <v>50690261.910000004</v>
      </c>
      <c r="N619" s="134">
        <f t="shared" si="302"/>
        <v>129928947.45999999</v>
      </c>
      <c r="O619" s="134">
        <f t="shared" si="302"/>
        <v>242687712.34999999</v>
      </c>
      <c r="P619" s="134">
        <f t="shared" si="302"/>
        <v>703295035.83999991</v>
      </c>
      <c r="Q619" s="134">
        <f t="shared" si="286"/>
        <v>2019171033.7599998</v>
      </c>
      <c r="R619" s="3"/>
      <c r="S619" s="197"/>
      <c r="T619" s="140"/>
      <c r="U619" s="141"/>
      <c r="V619" s="141"/>
      <c r="W619" s="141"/>
      <c r="X619" s="141"/>
      <c r="Y619" s="141"/>
      <c r="Z619" s="141"/>
      <c r="AA619" s="141"/>
    </row>
    <row r="620" spans="2:27" x14ac:dyDescent="0.25">
      <c r="B620" s="151" t="s">
        <v>872</v>
      </c>
      <c r="C620" s="125">
        <v>3295418473</v>
      </c>
      <c r="D620" s="125">
        <v>2734225673.6300001</v>
      </c>
      <c r="E620" s="125">
        <v>54226043.050000004</v>
      </c>
      <c r="F620" s="125">
        <v>79591947.399999991</v>
      </c>
      <c r="G620" s="125">
        <v>102101839</v>
      </c>
      <c r="H620" s="125">
        <v>124293052.58000001</v>
      </c>
      <c r="I620" s="125">
        <v>161164249.10000002</v>
      </c>
      <c r="J620" s="125">
        <v>194550250.22</v>
      </c>
      <c r="K620" s="125">
        <v>75739345.189999998</v>
      </c>
      <c r="L620" s="125">
        <v>100902349.66</v>
      </c>
      <c r="M620" s="125">
        <v>50690261.910000004</v>
      </c>
      <c r="N620" s="125">
        <v>129928947.45999999</v>
      </c>
      <c r="O620" s="125">
        <v>242687712.34999999</v>
      </c>
      <c r="P620" s="125">
        <v>703295035.83999991</v>
      </c>
      <c r="Q620" s="125">
        <f t="shared" si="286"/>
        <v>2019171033.7599998</v>
      </c>
      <c r="R620" s="3"/>
      <c r="S620" s="197"/>
      <c r="T620" s="3"/>
      <c r="U620" s="118"/>
      <c r="V620" s="118"/>
      <c r="W620" s="118"/>
      <c r="X620" s="118"/>
      <c r="Y620" s="118"/>
      <c r="Z620" s="118"/>
      <c r="AA620" s="118"/>
    </row>
    <row r="621" spans="2:27" x14ac:dyDescent="0.25">
      <c r="B621" s="150" t="s">
        <v>873</v>
      </c>
      <c r="C621" s="134">
        <f t="shared" ref="C621:P621" si="303">SUM(C622)</f>
        <v>15410954</v>
      </c>
      <c r="D621" s="134">
        <f t="shared" si="303"/>
        <v>11846610.390000001</v>
      </c>
      <c r="E621" s="134">
        <f t="shared" si="303"/>
        <v>0</v>
      </c>
      <c r="F621" s="134">
        <f t="shared" si="303"/>
        <v>0</v>
      </c>
      <c r="G621" s="134">
        <f t="shared" si="303"/>
        <v>3846610.39</v>
      </c>
      <c r="H621" s="134">
        <f t="shared" si="303"/>
        <v>0</v>
      </c>
      <c r="I621" s="134">
        <f t="shared" si="303"/>
        <v>0</v>
      </c>
      <c r="J621" s="134">
        <f t="shared" si="303"/>
        <v>0</v>
      </c>
      <c r="K621" s="134">
        <f t="shared" si="303"/>
        <v>0</v>
      </c>
      <c r="L621" s="134">
        <f t="shared" si="303"/>
        <v>0</v>
      </c>
      <c r="M621" s="134">
        <f t="shared" si="303"/>
        <v>0</v>
      </c>
      <c r="N621" s="134">
        <f t="shared" si="303"/>
        <v>0</v>
      </c>
      <c r="O621" s="134">
        <f t="shared" si="303"/>
        <v>7826034.1900000004</v>
      </c>
      <c r="P621" s="134">
        <f t="shared" si="303"/>
        <v>0</v>
      </c>
      <c r="Q621" s="134">
        <f t="shared" si="286"/>
        <v>11672644.58</v>
      </c>
      <c r="R621" s="3"/>
      <c r="S621" s="197"/>
      <c r="T621" s="3"/>
      <c r="U621" s="118"/>
      <c r="V621" s="118"/>
      <c r="W621" s="118"/>
      <c r="X621" s="118"/>
      <c r="Y621" s="118"/>
      <c r="Z621" s="118"/>
      <c r="AA621" s="118"/>
    </row>
    <row r="622" spans="2:27" x14ac:dyDescent="0.25">
      <c r="B622" s="151" t="s">
        <v>874</v>
      </c>
      <c r="C622" s="125">
        <v>15410954</v>
      </c>
      <c r="D622" s="125">
        <v>11846610.390000001</v>
      </c>
      <c r="E622" s="125">
        <v>0</v>
      </c>
      <c r="F622" s="125">
        <v>0</v>
      </c>
      <c r="G622" s="125">
        <v>3846610.39</v>
      </c>
      <c r="H622" s="125">
        <v>0</v>
      </c>
      <c r="I622" s="125"/>
      <c r="J622" s="125">
        <v>0</v>
      </c>
      <c r="K622" s="125">
        <v>0</v>
      </c>
      <c r="L622" s="125"/>
      <c r="M622" s="125">
        <v>0</v>
      </c>
      <c r="N622" s="125">
        <v>0</v>
      </c>
      <c r="O622" s="125">
        <v>7826034.1900000004</v>
      </c>
      <c r="P622" s="125"/>
      <c r="Q622" s="125">
        <f t="shared" si="286"/>
        <v>11672644.58</v>
      </c>
      <c r="R622" s="3"/>
      <c r="S622" s="197"/>
      <c r="T622" s="3"/>
      <c r="U622" s="118"/>
      <c r="V622" s="118"/>
      <c r="W622" s="118"/>
      <c r="X622" s="118"/>
      <c r="Y622" s="118"/>
      <c r="Z622" s="118"/>
      <c r="AA622" s="118"/>
    </row>
    <row r="623" spans="2:27" x14ac:dyDescent="0.25">
      <c r="B623" s="150" t="s">
        <v>875</v>
      </c>
      <c r="C623" s="134">
        <f t="shared" ref="C623:L623" si="304">SUM(C624)</f>
        <v>5000000</v>
      </c>
      <c r="D623" s="134">
        <f t="shared" si="304"/>
        <v>0</v>
      </c>
      <c r="E623" s="134">
        <f t="shared" si="304"/>
        <v>0</v>
      </c>
      <c r="F623" s="134">
        <f t="shared" si="304"/>
        <v>0</v>
      </c>
      <c r="G623" s="134">
        <f t="shared" si="304"/>
        <v>0</v>
      </c>
      <c r="H623" s="134">
        <f t="shared" si="304"/>
        <v>0</v>
      </c>
      <c r="I623" s="134">
        <f t="shared" si="304"/>
        <v>0</v>
      </c>
      <c r="J623" s="134">
        <f t="shared" si="304"/>
        <v>0</v>
      </c>
      <c r="K623" s="134">
        <f t="shared" si="304"/>
        <v>0</v>
      </c>
      <c r="L623" s="134">
        <f t="shared" si="304"/>
        <v>0</v>
      </c>
      <c r="M623" s="134">
        <v>0</v>
      </c>
      <c r="N623" s="134">
        <v>0</v>
      </c>
      <c r="O623" s="134">
        <v>0</v>
      </c>
      <c r="P623" s="134">
        <v>0</v>
      </c>
      <c r="Q623" s="134">
        <f t="shared" si="286"/>
        <v>0</v>
      </c>
      <c r="R623" s="3"/>
      <c r="S623" s="197"/>
      <c r="T623" s="3"/>
      <c r="U623" s="118"/>
      <c r="V623" s="118"/>
      <c r="W623" s="118"/>
      <c r="X623" s="118"/>
      <c r="Y623" s="118"/>
      <c r="Z623" s="118"/>
      <c r="AA623" s="118"/>
    </row>
    <row r="624" spans="2:27" x14ac:dyDescent="0.25">
      <c r="B624" s="151" t="s">
        <v>876</v>
      </c>
      <c r="C624" s="125">
        <v>5000000</v>
      </c>
      <c r="D624" s="125">
        <v>0</v>
      </c>
      <c r="E624" s="125">
        <v>0</v>
      </c>
      <c r="F624" s="125">
        <v>0</v>
      </c>
      <c r="G624" s="125">
        <v>0</v>
      </c>
      <c r="H624" s="125">
        <v>0</v>
      </c>
      <c r="I624" s="125">
        <v>0</v>
      </c>
      <c r="J624" s="125">
        <v>0</v>
      </c>
      <c r="K624" s="125">
        <v>0</v>
      </c>
      <c r="L624" s="125">
        <v>0</v>
      </c>
      <c r="M624" s="125">
        <v>0</v>
      </c>
      <c r="N624" s="125">
        <v>0</v>
      </c>
      <c r="O624" s="125">
        <v>0</v>
      </c>
      <c r="P624" s="125">
        <v>0</v>
      </c>
      <c r="Q624" s="125">
        <f t="shared" si="286"/>
        <v>0</v>
      </c>
      <c r="R624" s="3"/>
      <c r="S624" s="197"/>
      <c r="T624" s="3"/>
      <c r="U624" s="118"/>
      <c r="V624" s="118"/>
      <c r="W624" s="118"/>
      <c r="X624" s="118"/>
      <c r="Y624" s="118"/>
      <c r="Z624" s="118"/>
      <c r="AA624" s="118"/>
    </row>
    <row r="625" spans="2:31" x14ac:dyDescent="0.25">
      <c r="B625" s="138" t="s">
        <v>193</v>
      </c>
      <c r="C625" s="134">
        <f>C626</f>
        <v>53249</v>
      </c>
      <c r="D625" s="134">
        <f>D626</f>
        <v>53249</v>
      </c>
      <c r="E625" s="134">
        <v>0</v>
      </c>
      <c r="F625" s="134">
        <v>0</v>
      </c>
      <c r="G625" s="134">
        <v>0</v>
      </c>
      <c r="H625" s="134">
        <v>0</v>
      </c>
      <c r="I625" s="134">
        <v>0</v>
      </c>
      <c r="J625" s="134">
        <v>0</v>
      </c>
      <c r="K625" s="134">
        <v>0</v>
      </c>
      <c r="L625" s="134">
        <v>0</v>
      </c>
      <c r="M625" s="134">
        <v>0</v>
      </c>
      <c r="N625" s="134">
        <v>0</v>
      </c>
      <c r="O625" s="134">
        <v>0</v>
      </c>
      <c r="P625" s="134">
        <v>0</v>
      </c>
      <c r="Q625" s="134">
        <f t="shared" si="286"/>
        <v>0</v>
      </c>
      <c r="R625" s="3"/>
      <c r="S625" s="197"/>
      <c r="T625" s="3"/>
      <c r="U625" s="118"/>
      <c r="V625" s="118"/>
      <c r="W625" s="118"/>
      <c r="X625" s="118"/>
      <c r="Y625" s="118"/>
      <c r="Z625" s="118"/>
      <c r="AA625" s="118"/>
    </row>
    <row r="626" spans="2:31" x14ac:dyDescent="0.25">
      <c r="B626" s="150" t="s">
        <v>951</v>
      </c>
      <c r="C626" s="134">
        <f>C627</f>
        <v>53249</v>
      </c>
      <c r="D626" s="134">
        <f>D627</f>
        <v>53249</v>
      </c>
      <c r="E626" s="134">
        <v>0</v>
      </c>
      <c r="F626" s="134">
        <v>0</v>
      </c>
      <c r="G626" s="134">
        <v>0</v>
      </c>
      <c r="H626" s="134">
        <v>0</v>
      </c>
      <c r="I626" s="134">
        <v>0</v>
      </c>
      <c r="J626" s="134">
        <v>0</v>
      </c>
      <c r="K626" s="134">
        <v>0</v>
      </c>
      <c r="L626" s="134">
        <v>0</v>
      </c>
      <c r="M626" s="134">
        <v>0</v>
      </c>
      <c r="N626" s="134">
        <v>0</v>
      </c>
      <c r="O626" s="134">
        <v>0</v>
      </c>
      <c r="P626" s="134">
        <v>0</v>
      </c>
      <c r="Q626" s="134">
        <f t="shared" si="286"/>
        <v>0</v>
      </c>
      <c r="R626" s="67"/>
      <c r="S626" s="197"/>
      <c r="T626" s="3"/>
      <c r="U626" s="118"/>
      <c r="V626" s="118"/>
      <c r="W626" s="118"/>
      <c r="X626" s="118"/>
      <c r="Y626" s="118"/>
      <c r="Z626" s="118"/>
      <c r="AA626" s="118"/>
    </row>
    <row r="627" spans="2:31" x14ac:dyDescent="0.25">
      <c r="B627" s="151" t="s">
        <v>952</v>
      </c>
      <c r="C627" s="125">
        <v>53249</v>
      </c>
      <c r="D627" s="125">
        <v>53249</v>
      </c>
      <c r="E627" s="125">
        <v>0</v>
      </c>
      <c r="F627" s="125">
        <v>0</v>
      </c>
      <c r="G627" s="125">
        <v>0</v>
      </c>
      <c r="H627" s="125">
        <v>0</v>
      </c>
      <c r="I627" s="125">
        <v>0</v>
      </c>
      <c r="J627" s="125">
        <v>0</v>
      </c>
      <c r="K627" s="125">
        <v>0</v>
      </c>
      <c r="L627" s="125">
        <v>0</v>
      </c>
      <c r="M627" s="125">
        <v>0</v>
      </c>
      <c r="N627" s="125">
        <v>0</v>
      </c>
      <c r="O627" s="125">
        <v>0</v>
      </c>
      <c r="P627" s="125">
        <v>0</v>
      </c>
      <c r="Q627" s="125">
        <f t="shared" si="286"/>
        <v>0</v>
      </c>
      <c r="R627" s="67"/>
      <c r="S627" s="197"/>
      <c r="T627" s="3"/>
      <c r="U627" s="118"/>
      <c r="V627" s="118"/>
      <c r="W627" s="118"/>
      <c r="X627" s="118"/>
      <c r="Y627" s="118"/>
      <c r="Z627" s="118"/>
      <c r="AA627" s="118"/>
    </row>
    <row r="628" spans="2:31" s="67" customFormat="1" x14ac:dyDescent="0.25">
      <c r="B628" s="138" t="s">
        <v>194</v>
      </c>
      <c r="C628" s="134">
        <f t="shared" ref="C628:P628" si="305">C629+C631</f>
        <v>1446284275</v>
      </c>
      <c r="D628" s="134">
        <f t="shared" si="305"/>
        <v>161436291</v>
      </c>
      <c r="E628" s="134">
        <f t="shared" si="305"/>
        <v>0</v>
      </c>
      <c r="F628" s="134">
        <f t="shared" si="305"/>
        <v>0</v>
      </c>
      <c r="G628" s="134">
        <f t="shared" si="305"/>
        <v>0</v>
      </c>
      <c r="H628" s="134">
        <f t="shared" si="305"/>
        <v>0</v>
      </c>
      <c r="I628" s="134">
        <f t="shared" si="305"/>
        <v>0</v>
      </c>
      <c r="J628" s="134">
        <f t="shared" si="305"/>
        <v>0</v>
      </c>
      <c r="K628" s="134">
        <f t="shared" si="305"/>
        <v>0</v>
      </c>
      <c r="L628" s="134">
        <f t="shared" si="305"/>
        <v>0</v>
      </c>
      <c r="M628" s="134">
        <f t="shared" si="305"/>
        <v>0</v>
      </c>
      <c r="N628" s="134">
        <f t="shared" si="305"/>
        <v>0</v>
      </c>
      <c r="O628" s="134">
        <f t="shared" si="305"/>
        <v>0</v>
      </c>
      <c r="P628" s="134">
        <f t="shared" si="305"/>
        <v>3000000</v>
      </c>
      <c r="Q628" s="134">
        <f t="shared" si="286"/>
        <v>3000000</v>
      </c>
      <c r="R628"/>
      <c r="S628" s="197"/>
      <c r="U628" s="141"/>
      <c r="V628" s="141"/>
      <c r="W628" s="141"/>
      <c r="X628" s="141"/>
      <c r="Y628" s="141"/>
      <c r="Z628" s="141"/>
      <c r="AA628" s="141"/>
    </row>
    <row r="629" spans="2:31" s="67" customFormat="1" x14ac:dyDescent="0.25">
      <c r="B629" s="150" t="s">
        <v>877</v>
      </c>
      <c r="C629" s="134">
        <f t="shared" ref="C629:P629" si="306">SUM(C630)</f>
        <v>1267847984</v>
      </c>
      <c r="D629" s="134">
        <f t="shared" si="306"/>
        <v>10000000</v>
      </c>
      <c r="E629" s="134">
        <f t="shared" si="306"/>
        <v>0</v>
      </c>
      <c r="F629" s="134">
        <f t="shared" si="306"/>
        <v>0</v>
      </c>
      <c r="G629" s="134">
        <f t="shared" si="306"/>
        <v>0</v>
      </c>
      <c r="H629" s="134">
        <f t="shared" si="306"/>
        <v>0</v>
      </c>
      <c r="I629" s="134">
        <f t="shared" si="306"/>
        <v>0</v>
      </c>
      <c r="J629" s="134">
        <f t="shared" si="306"/>
        <v>0</v>
      </c>
      <c r="K629" s="134">
        <f t="shared" si="306"/>
        <v>0</v>
      </c>
      <c r="L629" s="134">
        <f t="shared" si="306"/>
        <v>0</v>
      </c>
      <c r="M629" s="134">
        <f t="shared" si="306"/>
        <v>0</v>
      </c>
      <c r="N629" s="134">
        <f t="shared" si="306"/>
        <v>0</v>
      </c>
      <c r="O629" s="134">
        <f t="shared" si="306"/>
        <v>0</v>
      </c>
      <c r="P629" s="134">
        <f t="shared" si="306"/>
        <v>3000000</v>
      </c>
      <c r="Q629" s="134">
        <f t="shared" si="286"/>
        <v>3000000</v>
      </c>
      <c r="S629" s="197"/>
      <c r="U629" s="141"/>
      <c r="V629" s="141"/>
      <c r="W629" s="141"/>
      <c r="X629" s="141"/>
      <c r="Y629" s="141"/>
      <c r="Z629" s="141"/>
      <c r="AA629" s="141"/>
    </row>
    <row r="630" spans="2:31" x14ac:dyDescent="0.25">
      <c r="B630" s="151" t="s">
        <v>878</v>
      </c>
      <c r="C630" s="125">
        <v>1267847984</v>
      </c>
      <c r="D630" s="125">
        <v>10000000</v>
      </c>
      <c r="E630" s="125">
        <v>0</v>
      </c>
      <c r="F630" s="129">
        <v>0</v>
      </c>
      <c r="G630" s="134">
        <v>0</v>
      </c>
      <c r="H630" s="134">
        <v>0</v>
      </c>
      <c r="I630" s="134"/>
      <c r="J630" s="134"/>
      <c r="K630" s="134"/>
      <c r="L630" s="134"/>
      <c r="M630" s="134">
        <v>0</v>
      </c>
      <c r="N630" s="134"/>
      <c r="O630" s="134"/>
      <c r="P630" s="134">
        <v>3000000</v>
      </c>
      <c r="Q630" s="134">
        <f t="shared" si="286"/>
        <v>3000000</v>
      </c>
      <c r="S630" s="197"/>
      <c r="U630" s="118"/>
      <c r="V630" s="118"/>
      <c r="W630" s="118"/>
      <c r="X630" s="118"/>
      <c r="Y630" s="118"/>
      <c r="Z630" s="118"/>
      <c r="AA630" s="118"/>
    </row>
    <row r="631" spans="2:31" s="67" customFormat="1" x14ac:dyDescent="0.25">
      <c r="B631" s="150" t="s">
        <v>879</v>
      </c>
      <c r="C631" s="134">
        <f t="shared" ref="C631:E631" si="307">SUM(C632)</f>
        <v>178436291</v>
      </c>
      <c r="D631" s="134">
        <f t="shared" si="307"/>
        <v>151436291</v>
      </c>
      <c r="E631" s="134">
        <f t="shared" si="307"/>
        <v>0</v>
      </c>
      <c r="F631" s="134">
        <f>SUM(F632)</f>
        <v>0</v>
      </c>
      <c r="G631" s="134">
        <f>SUM(G632)</f>
        <v>0</v>
      </c>
      <c r="H631" s="134">
        <v>0</v>
      </c>
      <c r="I631" s="134">
        <v>0</v>
      </c>
      <c r="J631" s="134">
        <v>0</v>
      </c>
      <c r="K631" s="134">
        <v>0</v>
      </c>
      <c r="L631" s="134">
        <v>0</v>
      </c>
      <c r="M631" s="134">
        <v>0</v>
      </c>
      <c r="N631" s="134">
        <v>0</v>
      </c>
      <c r="O631" s="134">
        <v>0</v>
      </c>
      <c r="P631" s="134">
        <v>0</v>
      </c>
      <c r="Q631" s="134">
        <f t="shared" si="286"/>
        <v>0</v>
      </c>
      <c r="R631" s="197"/>
      <c r="S631" s="197"/>
      <c r="U631" s="141"/>
      <c r="V631" s="141"/>
      <c r="W631" s="141"/>
      <c r="X631" s="141"/>
      <c r="Y631" s="141"/>
      <c r="Z631" s="141"/>
      <c r="AA631" s="141"/>
    </row>
    <row r="632" spans="2:31" x14ac:dyDescent="0.25">
      <c r="B632" s="151" t="s">
        <v>880</v>
      </c>
      <c r="C632" s="125">
        <v>178436291</v>
      </c>
      <c r="D632" s="125">
        <v>151436291</v>
      </c>
      <c r="E632" s="125">
        <v>0</v>
      </c>
      <c r="F632" s="129">
        <v>0</v>
      </c>
      <c r="G632" s="134">
        <v>0</v>
      </c>
      <c r="H632" s="134">
        <v>0</v>
      </c>
      <c r="I632" s="134">
        <v>0</v>
      </c>
      <c r="J632" s="134">
        <v>0</v>
      </c>
      <c r="K632" s="134">
        <v>0</v>
      </c>
      <c r="L632" s="134">
        <v>0</v>
      </c>
      <c r="M632" s="134">
        <v>0</v>
      </c>
      <c r="N632" s="134">
        <v>0</v>
      </c>
      <c r="O632" s="134">
        <v>0</v>
      </c>
      <c r="P632" s="134">
        <v>0</v>
      </c>
      <c r="Q632" s="134">
        <f t="shared" si="286"/>
        <v>0</v>
      </c>
      <c r="R632" s="140"/>
      <c r="S632" s="197"/>
      <c r="U632" s="118"/>
      <c r="V632" s="118"/>
      <c r="W632" s="118"/>
      <c r="X632" s="118"/>
      <c r="Y632" s="118"/>
      <c r="Z632" s="118"/>
      <c r="AA632" s="118"/>
    </row>
    <row r="633" spans="2:31" x14ac:dyDescent="0.25">
      <c r="B633" s="23" t="s">
        <v>195</v>
      </c>
      <c r="C633" s="124">
        <f>+C634+C638+C641</f>
        <v>225620946933</v>
      </c>
      <c r="D633" s="124">
        <f>+D634+D638+D641+D646</f>
        <v>221948910768.23001</v>
      </c>
      <c r="E633" s="124">
        <f>+E634+E638+E641</f>
        <v>37005025299.570007</v>
      </c>
      <c r="F633" s="124">
        <f>+F634+F638+F641</f>
        <v>11907934904.750002</v>
      </c>
      <c r="G633" s="124">
        <f t="shared" ref="G633:P633" si="308">+G634+G638+G641+G646</f>
        <v>9944069680.1999989</v>
      </c>
      <c r="H633" s="124">
        <f t="shared" si="308"/>
        <v>6411439283.8799992</v>
      </c>
      <c r="I633" s="124">
        <f t="shared" si="308"/>
        <v>19550029270.099998</v>
      </c>
      <c r="J633" s="124">
        <f t="shared" si="308"/>
        <v>32552958266.649994</v>
      </c>
      <c r="K633" s="124">
        <f t="shared" si="308"/>
        <v>34203263816.419998</v>
      </c>
      <c r="L633" s="124">
        <f t="shared" si="308"/>
        <v>14342526908.890001</v>
      </c>
      <c r="M633" s="124">
        <f t="shared" si="308"/>
        <v>7296743153.3100004</v>
      </c>
      <c r="N633" s="124">
        <f t="shared" si="308"/>
        <v>7113418930.5600004</v>
      </c>
      <c r="O633" s="124">
        <f t="shared" si="308"/>
        <v>20113216062.429996</v>
      </c>
      <c r="P633" s="124">
        <f t="shared" si="308"/>
        <v>12901262778.870001</v>
      </c>
      <c r="Q633" s="124">
        <f t="shared" si="286"/>
        <v>213341888355.63</v>
      </c>
      <c r="T633" s="197"/>
      <c r="U633" s="197"/>
      <c r="V633" s="118"/>
      <c r="W633" s="118"/>
      <c r="X633" s="118"/>
      <c r="Y633" s="118"/>
      <c r="Z633" s="118"/>
      <c r="AA633" s="118"/>
    </row>
    <row r="634" spans="2:31" s="67" customFormat="1" x14ac:dyDescent="0.25">
      <c r="B634" s="149" t="s">
        <v>196</v>
      </c>
      <c r="C634" s="134">
        <f t="shared" ref="C634:P634" si="309">C635</f>
        <v>91749802987</v>
      </c>
      <c r="D634" s="134">
        <f t="shared" si="309"/>
        <v>93401121214</v>
      </c>
      <c r="E634" s="134">
        <f t="shared" si="309"/>
        <v>7803198304.1899996</v>
      </c>
      <c r="F634" s="134">
        <f t="shared" si="309"/>
        <v>5681540229.2000008</v>
      </c>
      <c r="G634" s="134">
        <f t="shared" si="309"/>
        <v>3907336920.5299997</v>
      </c>
      <c r="H634" s="134">
        <f t="shared" si="309"/>
        <v>2899144605.5499997</v>
      </c>
      <c r="I634" s="134">
        <f t="shared" si="309"/>
        <v>15290478106.389999</v>
      </c>
      <c r="J634" s="134">
        <f t="shared" si="309"/>
        <v>9994168435.039999</v>
      </c>
      <c r="K634" s="134">
        <f t="shared" si="309"/>
        <v>11587868769.07</v>
      </c>
      <c r="L634" s="134">
        <f t="shared" si="309"/>
        <v>7684097507.8400002</v>
      </c>
      <c r="M634" s="134">
        <f t="shared" si="309"/>
        <v>776866298.29999995</v>
      </c>
      <c r="N634" s="134">
        <f t="shared" si="309"/>
        <v>2927070259.3400002</v>
      </c>
      <c r="O634" s="134">
        <f t="shared" si="309"/>
        <v>14328025722.139999</v>
      </c>
      <c r="P634" s="134">
        <f t="shared" si="309"/>
        <v>9369537957.7399998</v>
      </c>
      <c r="Q634" s="134">
        <f t="shared" si="286"/>
        <v>92249333115.330002</v>
      </c>
      <c r="R634"/>
      <c r="S634"/>
      <c r="T634" s="140"/>
      <c r="U634" s="140"/>
      <c r="V634" s="141"/>
      <c r="W634" s="141"/>
      <c r="X634" s="141"/>
      <c r="Y634" s="141"/>
      <c r="Z634" s="141"/>
      <c r="AA634" s="141"/>
    </row>
    <row r="635" spans="2:31" s="67" customFormat="1" x14ac:dyDescent="0.25">
      <c r="B635" s="150" t="s">
        <v>883</v>
      </c>
      <c r="C635" s="134">
        <f t="shared" ref="C635:I635" si="310">SUM(C636:C637)</f>
        <v>91749802987</v>
      </c>
      <c r="D635" s="134">
        <f t="shared" ref="D635" si="311">SUM(D636:D637)</f>
        <v>93401121214</v>
      </c>
      <c r="E635" s="134">
        <f t="shared" si="310"/>
        <v>7803198304.1899996</v>
      </c>
      <c r="F635" s="134">
        <f t="shared" si="310"/>
        <v>5681540229.2000008</v>
      </c>
      <c r="G635" s="134">
        <f t="shared" si="310"/>
        <v>3907336920.5299997</v>
      </c>
      <c r="H635" s="134">
        <f t="shared" si="310"/>
        <v>2899144605.5499997</v>
      </c>
      <c r="I635" s="134">
        <f t="shared" si="310"/>
        <v>15290478106.389999</v>
      </c>
      <c r="J635" s="134">
        <f t="shared" ref="J635:P635" si="312">SUM(J636:J637)</f>
        <v>9994168435.039999</v>
      </c>
      <c r="K635" s="134">
        <f t="shared" si="312"/>
        <v>11587868769.07</v>
      </c>
      <c r="L635" s="134">
        <f t="shared" si="312"/>
        <v>7684097507.8400002</v>
      </c>
      <c r="M635" s="134">
        <f t="shared" si="312"/>
        <v>776866298.29999995</v>
      </c>
      <c r="N635" s="134">
        <f t="shared" si="312"/>
        <v>2927070259.3400002</v>
      </c>
      <c r="O635" s="134">
        <f t="shared" si="312"/>
        <v>14328025722.139999</v>
      </c>
      <c r="P635" s="134">
        <f t="shared" si="312"/>
        <v>9369537957.7399998</v>
      </c>
      <c r="Q635" s="134">
        <f t="shared" si="286"/>
        <v>92249333115.330002</v>
      </c>
      <c r="R635"/>
      <c r="S635"/>
      <c r="T635" s="140"/>
      <c r="U635" s="141"/>
      <c r="V635" s="141"/>
      <c r="W635" s="141"/>
      <c r="X635" s="141"/>
      <c r="Y635" s="141"/>
      <c r="Z635" s="141"/>
      <c r="AA635" s="141"/>
    </row>
    <row r="636" spans="2:31" x14ac:dyDescent="0.25">
      <c r="B636" s="151" t="s">
        <v>884</v>
      </c>
      <c r="C636" s="125">
        <v>78367553452</v>
      </c>
      <c r="D636" s="125">
        <v>79841621677</v>
      </c>
      <c r="E636" s="125">
        <v>7803198304.1899996</v>
      </c>
      <c r="F636" s="125">
        <v>3606796744.9800005</v>
      </c>
      <c r="G636" s="125">
        <v>3191717541.0799999</v>
      </c>
      <c r="H636" s="125">
        <v>2328870632.9499998</v>
      </c>
      <c r="I636" s="125">
        <v>11924608463.389999</v>
      </c>
      <c r="J636" s="125">
        <v>9994168435.039999</v>
      </c>
      <c r="K636" s="125">
        <v>11587868769.07</v>
      </c>
      <c r="L636" s="125">
        <v>5577272886.3400002</v>
      </c>
      <c r="M636" s="125">
        <v>52081427.75</v>
      </c>
      <c r="N636" s="125">
        <v>2347344231.9400001</v>
      </c>
      <c r="O636" s="125">
        <v>10906368184.51</v>
      </c>
      <c r="P636" s="125">
        <v>9369537957.7399998</v>
      </c>
      <c r="Q636" s="125">
        <f t="shared" si="286"/>
        <v>78689833578.979996</v>
      </c>
      <c r="T636" s="3"/>
      <c r="U636" s="118"/>
      <c r="V636" s="118"/>
      <c r="W636" s="118"/>
      <c r="X636" s="118"/>
      <c r="Y636" s="118"/>
      <c r="Z636" s="118"/>
      <c r="AA636" s="118"/>
    </row>
    <row r="637" spans="2:31" x14ac:dyDescent="0.25">
      <c r="B637" s="151" t="s">
        <v>885</v>
      </c>
      <c r="C637" s="125">
        <v>13382249535</v>
      </c>
      <c r="D637" s="125">
        <v>13559499537</v>
      </c>
      <c r="E637" s="125">
        <v>0</v>
      </c>
      <c r="F637" s="125">
        <v>2074743484.22</v>
      </c>
      <c r="G637" s="125">
        <v>715619379.45000005</v>
      </c>
      <c r="H637" s="125">
        <v>570273972.60000002</v>
      </c>
      <c r="I637" s="125">
        <v>3365869643</v>
      </c>
      <c r="J637" s="125">
        <v>0</v>
      </c>
      <c r="K637" s="125"/>
      <c r="L637" s="125">
        <v>2106824621.5</v>
      </c>
      <c r="M637" s="125">
        <v>724784870.54999995</v>
      </c>
      <c r="N637" s="125">
        <v>579726027.39999998</v>
      </c>
      <c r="O637" s="125">
        <v>3421657537.6300001</v>
      </c>
      <c r="P637" s="125">
        <v>0</v>
      </c>
      <c r="Q637" s="125">
        <f t="shared" si="286"/>
        <v>13559499536.35</v>
      </c>
      <c r="T637" s="3"/>
      <c r="U637" s="118"/>
      <c r="V637" s="118"/>
      <c r="W637" s="118"/>
      <c r="X637" s="118"/>
      <c r="Y637" s="118"/>
      <c r="Z637" s="118"/>
      <c r="AA637" s="118"/>
    </row>
    <row r="638" spans="2:31" s="67" customFormat="1" x14ac:dyDescent="0.25">
      <c r="B638" s="149" t="s">
        <v>197</v>
      </c>
      <c r="C638" s="134">
        <f t="shared" ref="C638:P638" si="313">C639</f>
        <v>132147452964</v>
      </c>
      <c r="D638" s="134">
        <f t="shared" si="313"/>
        <v>127151777619</v>
      </c>
      <c r="E638" s="134">
        <f t="shared" si="313"/>
        <v>29043549729.470001</v>
      </c>
      <c r="F638" s="134">
        <f t="shared" si="313"/>
        <v>6046952358.9700003</v>
      </c>
      <c r="G638" s="134">
        <f t="shared" si="313"/>
        <v>5892292241.1899996</v>
      </c>
      <c r="H638" s="134">
        <f t="shared" si="313"/>
        <v>3434742729.3299999</v>
      </c>
      <c r="I638" s="134">
        <f t="shared" si="313"/>
        <v>4185392254.8699999</v>
      </c>
      <c r="J638" s="134">
        <f t="shared" si="313"/>
        <v>22505080475.259998</v>
      </c>
      <c r="K638" s="134">
        <f t="shared" si="313"/>
        <v>22589160765.59</v>
      </c>
      <c r="L638" s="134">
        <f t="shared" si="313"/>
        <v>6625817129.7600002</v>
      </c>
      <c r="M638" s="134">
        <f t="shared" si="313"/>
        <v>6386628596.5900002</v>
      </c>
      <c r="N638" s="134">
        <f t="shared" si="313"/>
        <v>4057369614.5</v>
      </c>
      <c r="O638" s="134">
        <f t="shared" si="313"/>
        <v>5650140751.46</v>
      </c>
      <c r="P638" s="134">
        <f t="shared" si="313"/>
        <v>3236253911.9200001</v>
      </c>
      <c r="Q638" s="134">
        <f t="shared" si="286"/>
        <v>119653380558.91</v>
      </c>
      <c r="R638"/>
      <c r="S638"/>
      <c r="T638" s="140"/>
      <c r="U638" s="140"/>
      <c r="V638" s="140"/>
      <c r="W638" s="140"/>
      <c r="X638" s="140"/>
      <c r="Y638" s="140"/>
      <c r="Z638" s="140"/>
      <c r="AA638" s="140"/>
      <c r="AB638" s="140"/>
      <c r="AC638" s="140"/>
      <c r="AD638" s="140"/>
      <c r="AE638" s="140"/>
    </row>
    <row r="639" spans="2:31" s="67" customFormat="1" x14ac:dyDescent="0.25">
      <c r="B639" s="150" t="s">
        <v>886</v>
      </c>
      <c r="C639" s="134">
        <f t="shared" ref="C639:E639" si="314">SUM(C640)</f>
        <v>132147452964</v>
      </c>
      <c r="D639" s="134">
        <f t="shared" si="314"/>
        <v>127151777619</v>
      </c>
      <c r="E639" s="134">
        <f t="shared" si="314"/>
        <v>29043549729.470001</v>
      </c>
      <c r="F639" s="134">
        <f t="shared" ref="F639:P639" si="315">SUM(F640)</f>
        <v>6046952358.9700003</v>
      </c>
      <c r="G639" s="134">
        <f t="shared" si="315"/>
        <v>5892292241.1899996</v>
      </c>
      <c r="H639" s="134">
        <f t="shared" si="315"/>
        <v>3434742729.3299999</v>
      </c>
      <c r="I639" s="134">
        <f t="shared" si="315"/>
        <v>4185392254.8699999</v>
      </c>
      <c r="J639" s="134">
        <f t="shared" si="315"/>
        <v>22505080475.259998</v>
      </c>
      <c r="K639" s="134">
        <f t="shared" si="315"/>
        <v>22589160765.59</v>
      </c>
      <c r="L639" s="134">
        <f t="shared" si="315"/>
        <v>6625817129.7600002</v>
      </c>
      <c r="M639" s="134">
        <f t="shared" si="315"/>
        <v>6386628596.5900002</v>
      </c>
      <c r="N639" s="134">
        <f t="shared" si="315"/>
        <v>4057369614.5</v>
      </c>
      <c r="O639" s="134">
        <f t="shared" si="315"/>
        <v>5650140751.46</v>
      </c>
      <c r="P639" s="134">
        <f t="shared" si="315"/>
        <v>3236253911.9200001</v>
      </c>
      <c r="Q639" s="134">
        <f t="shared" si="286"/>
        <v>119653380558.91</v>
      </c>
      <c r="R639"/>
      <c r="S639"/>
      <c r="T639" s="140"/>
      <c r="U639" s="140"/>
      <c r="V639" s="140"/>
      <c r="W639" s="140"/>
      <c r="X639" s="140"/>
      <c r="Y639" s="140"/>
      <c r="Z639" s="140"/>
      <c r="AA639" s="140"/>
      <c r="AB639" s="140"/>
      <c r="AC639" s="140"/>
      <c r="AD639" s="140"/>
      <c r="AE639" s="140"/>
    </row>
    <row r="640" spans="2:31" x14ac:dyDescent="0.25">
      <c r="B640" s="151" t="s">
        <v>887</v>
      </c>
      <c r="C640" s="125">
        <v>132147452964</v>
      </c>
      <c r="D640" s="125">
        <v>127151777619</v>
      </c>
      <c r="E640" s="125">
        <v>29043549729.470001</v>
      </c>
      <c r="F640" s="125">
        <v>6046952358.9700003</v>
      </c>
      <c r="G640" s="125">
        <v>5892292241.1899996</v>
      </c>
      <c r="H640" s="125">
        <v>3434742729.3299999</v>
      </c>
      <c r="I640" s="125">
        <v>4185392254.8699999</v>
      </c>
      <c r="J640" s="125">
        <v>22505080475.259998</v>
      </c>
      <c r="K640" s="125">
        <v>22589160765.59</v>
      </c>
      <c r="L640" s="125">
        <v>6625817129.7600002</v>
      </c>
      <c r="M640" s="125">
        <v>6386628596.5900002</v>
      </c>
      <c r="N640" s="125">
        <v>4057369614.5</v>
      </c>
      <c r="O640" s="125">
        <v>5650140751.46</v>
      </c>
      <c r="P640" s="125">
        <v>3236253911.9200001</v>
      </c>
      <c r="Q640" s="125">
        <f t="shared" si="286"/>
        <v>119653380558.91</v>
      </c>
      <c r="T640" s="140"/>
      <c r="U640" s="140"/>
      <c r="V640" s="140"/>
      <c r="W640" s="140"/>
      <c r="X640" s="140"/>
      <c r="Y640" s="140"/>
      <c r="Z640" s="140"/>
      <c r="AA640" s="140"/>
      <c r="AB640" s="140"/>
      <c r="AC640" s="140"/>
      <c r="AD640" s="140"/>
      <c r="AE640" s="140"/>
    </row>
    <row r="641" spans="2:31" s="67" customFormat="1" x14ac:dyDescent="0.25">
      <c r="B641" s="149" t="s">
        <v>198</v>
      </c>
      <c r="C641" s="134">
        <f t="shared" ref="C641:P641" si="316">C642+C644</f>
        <v>1723690982</v>
      </c>
      <c r="D641" s="134">
        <f t="shared" si="316"/>
        <v>1392961822</v>
      </c>
      <c r="E641" s="134">
        <f t="shared" si="316"/>
        <v>158277265.91</v>
      </c>
      <c r="F641" s="134">
        <f t="shared" si="316"/>
        <v>179442316.58000001</v>
      </c>
      <c r="G641" s="134">
        <f t="shared" si="316"/>
        <v>144414970.88999999</v>
      </c>
      <c r="H641" s="134">
        <f t="shared" si="316"/>
        <v>77551949</v>
      </c>
      <c r="I641" s="134">
        <f t="shared" si="316"/>
        <v>74157309.310000002</v>
      </c>
      <c r="J641" s="134">
        <f t="shared" si="316"/>
        <v>53709356.350000001</v>
      </c>
      <c r="K641" s="134">
        <f t="shared" si="316"/>
        <v>26234281.759999998</v>
      </c>
      <c r="L641" s="134">
        <f t="shared" si="316"/>
        <v>31045273.09</v>
      </c>
      <c r="M641" s="134">
        <f t="shared" si="316"/>
        <v>133155459.33</v>
      </c>
      <c r="N641" s="134">
        <f t="shared" si="316"/>
        <v>128979056.72</v>
      </c>
      <c r="O641" s="134">
        <f t="shared" si="316"/>
        <v>134925722.13999999</v>
      </c>
      <c r="P641" s="134">
        <f t="shared" si="316"/>
        <v>295370220.59000003</v>
      </c>
      <c r="Q641" s="134">
        <f t="shared" si="286"/>
        <v>1437263181.6700001</v>
      </c>
      <c r="R641"/>
      <c r="S641"/>
      <c r="T641" s="140"/>
      <c r="U641" s="140"/>
      <c r="V641" s="140"/>
      <c r="W641" s="140"/>
      <c r="X641" s="140"/>
      <c r="Y641" s="140"/>
      <c r="Z641" s="140"/>
      <c r="AA641" s="140"/>
      <c r="AB641" s="140"/>
      <c r="AC641" s="140"/>
      <c r="AD641" s="140"/>
      <c r="AE641" s="140"/>
    </row>
    <row r="642" spans="2:31" s="67" customFormat="1" x14ac:dyDescent="0.25">
      <c r="B642" s="150" t="s">
        <v>888</v>
      </c>
      <c r="C642" s="134">
        <f t="shared" ref="C642:P642" si="317">SUM(C643)</f>
        <v>60773691</v>
      </c>
      <c r="D642" s="134">
        <f t="shared" si="317"/>
        <v>63972966</v>
      </c>
      <c r="E642" s="134">
        <f t="shared" si="317"/>
        <v>5393612.75</v>
      </c>
      <c r="F642" s="134">
        <f t="shared" si="317"/>
        <v>2699910.3600000003</v>
      </c>
      <c r="G642" s="134">
        <f t="shared" si="317"/>
        <v>13279994.699999999</v>
      </c>
      <c r="H642" s="134">
        <f t="shared" si="317"/>
        <v>1416151.13</v>
      </c>
      <c r="I642" s="134">
        <f t="shared" si="317"/>
        <v>6922814.2599999998</v>
      </c>
      <c r="J642" s="134">
        <f t="shared" si="317"/>
        <v>7788958.6900000004</v>
      </c>
      <c r="K642" s="134">
        <f t="shared" si="317"/>
        <v>5765013.4000000004</v>
      </c>
      <c r="L642" s="134">
        <f t="shared" si="317"/>
        <v>3709578.15</v>
      </c>
      <c r="M642" s="134">
        <f t="shared" si="317"/>
        <v>122310.24</v>
      </c>
      <c r="N642" s="134">
        <f t="shared" si="317"/>
        <v>1439623.24</v>
      </c>
      <c r="O642" s="134">
        <f t="shared" si="317"/>
        <v>6443136.0599999996</v>
      </c>
      <c r="P642" s="134">
        <f t="shared" si="317"/>
        <v>8633434.9800000004</v>
      </c>
      <c r="Q642" s="134">
        <f t="shared" si="286"/>
        <v>63614537.959999993</v>
      </c>
      <c r="R642"/>
      <c r="S642"/>
      <c r="T642" s="140"/>
      <c r="U642" s="140"/>
      <c r="V642" s="140"/>
      <c r="W642" s="140"/>
      <c r="X642" s="140"/>
      <c r="Y642" s="140"/>
      <c r="Z642" s="140"/>
      <c r="AA642" s="140"/>
      <c r="AB642" s="140"/>
      <c r="AC642" s="140"/>
      <c r="AD642" s="140"/>
      <c r="AE642" s="140"/>
    </row>
    <row r="643" spans="2:31" x14ac:dyDescent="0.25">
      <c r="B643" s="151" t="s">
        <v>889</v>
      </c>
      <c r="C643" s="125">
        <v>60773691</v>
      </c>
      <c r="D643" s="125">
        <v>63972966</v>
      </c>
      <c r="E643" s="125">
        <v>5393612.75</v>
      </c>
      <c r="F643" s="125">
        <v>2699910.3600000003</v>
      </c>
      <c r="G643" s="125">
        <v>13279994.699999999</v>
      </c>
      <c r="H643" s="125">
        <v>1416151.13</v>
      </c>
      <c r="I643" s="125">
        <v>6922814.2599999998</v>
      </c>
      <c r="J643" s="125">
        <v>7788958.6900000004</v>
      </c>
      <c r="K643" s="125">
        <v>5765013.4000000004</v>
      </c>
      <c r="L643" s="125">
        <v>3709578.15</v>
      </c>
      <c r="M643" s="125">
        <v>122310.24</v>
      </c>
      <c r="N643" s="125">
        <v>1439623.24</v>
      </c>
      <c r="O643" s="125">
        <v>6443136.0599999996</v>
      </c>
      <c r="P643" s="125">
        <v>8633434.9800000004</v>
      </c>
      <c r="Q643" s="125">
        <f t="shared" si="286"/>
        <v>63614537.959999993</v>
      </c>
      <c r="T643" s="140"/>
      <c r="U643" s="140"/>
      <c r="V643" s="140"/>
      <c r="W643" s="140"/>
      <c r="X643" s="140"/>
      <c r="Y643" s="140"/>
      <c r="Z643" s="140"/>
      <c r="AA643" s="140"/>
      <c r="AB643" s="140"/>
      <c r="AC643" s="140"/>
      <c r="AD643" s="140"/>
      <c r="AE643" s="140"/>
    </row>
    <row r="644" spans="2:31" s="67" customFormat="1" x14ac:dyDescent="0.25">
      <c r="B644" s="150" t="s">
        <v>890</v>
      </c>
      <c r="C644" s="134">
        <f t="shared" ref="C644:P644" si="318">SUM(C645)</f>
        <v>1662917291</v>
      </c>
      <c r="D644" s="134">
        <f t="shared" si="318"/>
        <v>1328988856</v>
      </c>
      <c r="E644" s="134">
        <f t="shared" si="318"/>
        <v>152883653.16</v>
      </c>
      <c r="F644" s="134">
        <f t="shared" si="318"/>
        <v>176742406.22</v>
      </c>
      <c r="G644" s="134">
        <f t="shared" si="318"/>
        <v>131134976.19</v>
      </c>
      <c r="H644" s="134">
        <f t="shared" si="318"/>
        <v>76135797.870000005</v>
      </c>
      <c r="I644" s="134">
        <f t="shared" si="318"/>
        <v>67234495.049999997</v>
      </c>
      <c r="J644" s="134">
        <f t="shared" si="318"/>
        <v>45920397.660000004</v>
      </c>
      <c r="K644" s="134">
        <f t="shared" si="318"/>
        <v>20469268.359999999</v>
      </c>
      <c r="L644" s="134">
        <f t="shared" si="318"/>
        <v>27335694.940000001</v>
      </c>
      <c r="M644" s="134">
        <f t="shared" si="318"/>
        <v>133033149.09</v>
      </c>
      <c r="N644" s="134">
        <f t="shared" si="318"/>
        <v>127539433.48</v>
      </c>
      <c r="O644" s="134">
        <f t="shared" si="318"/>
        <v>128482586.08</v>
      </c>
      <c r="P644" s="134">
        <f t="shared" si="318"/>
        <v>286736785.61000001</v>
      </c>
      <c r="Q644" s="134">
        <f>E644+F644+G644+H644+I644+J644+K644+L644+M644+O644+N644+P644</f>
        <v>1373648643.71</v>
      </c>
      <c r="R644"/>
      <c r="S644"/>
      <c r="T644" s="140"/>
      <c r="U644" s="140"/>
      <c r="V644" s="140"/>
      <c r="W644" s="140"/>
      <c r="X644" s="140"/>
      <c r="Y644" s="140"/>
      <c r="Z644" s="140"/>
      <c r="AA644" s="140"/>
      <c r="AB644" s="140"/>
      <c r="AC644" s="140"/>
      <c r="AD644" s="140"/>
      <c r="AE644" s="140"/>
    </row>
    <row r="645" spans="2:31" x14ac:dyDescent="0.25">
      <c r="B645" s="151" t="s">
        <v>891</v>
      </c>
      <c r="C645" s="125">
        <v>1662917291</v>
      </c>
      <c r="D645" s="125">
        <v>1328988856</v>
      </c>
      <c r="E645" s="125">
        <v>152883653.16</v>
      </c>
      <c r="F645" s="125">
        <v>176742406.22</v>
      </c>
      <c r="G645" s="125">
        <v>131134976.19</v>
      </c>
      <c r="H645" s="125">
        <v>76135797.870000005</v>
      </c>
      <c r="I645" s="125">
        <v>67234495.049999997</v>
      </c>
      <c r="J645" s="125">
        <v>45920397.660000004</v>
      </c>
      <c r="K645" s="125">
        <v>20469268.359999999</v>
      </c>
      <c r="L645" s="125">
        <v>27335694.940000001</v>
      </c>
      <c r="M645" s="125">
        <v>133033149.09</v>
      </c>
      <c r="N645" s="125">
        <v>127539433.48</v>
      </c>
      <c r="O645" s="125">
        <v>128482586.08</v>
      </c>
      <c r="P645" s="125">
        <v>286736785.61000001</v>
      </c>
      <c r="Q645" s="134">
        <f t="shared" ref="Q645:Q651" si="319">E645+F645+G645+H645+I645+J645+K645+L645+M645+O645+N645+P645</f>
        <v>1373648643.71</v>
      </c>
      <c r="T645" s="140"/>
      <c r="U645" s="140"/>
      <c r="V645" s="140"/>
      <c r="W645" s="140"/>
      <c r="X645" s="140"/>
      <c r="Y645" s="140"/>
      <c r="Z645" s="140"/>
      <c r="AA645" s="140"/>
      <c r="AB645" s="140"/>
      <c r="AC645" s="140"/>
      <c r="AD645" s="140"/>
      <c r="AE645" s="140"/>
    </row>
    <row r="646" spans="2:31" x14ac:dyDescent="0.25">
      <c r="B646" s="149" t="s">
        <v>953</v>
      </c>
      <c r="C646" s="134">
        <f>C647+C649</f>
        <v>0</v>
      </c>
      <c r="D646" s="134">
        <f t="shared" ref="D646:P646" si="320">D647+D649</f>
        <v>3050113.23</v>
      </c>
      <c r="E646" s="134">
        <f t="shared" si="320"/>
        <v>0</v>
      </c>
      <c r="F646" s="134">
        <f t="shared" si="320"/>
        <v>0</v>
      </c>
      <c r="G646" s="134">
        <f t="shared" si="320"/>
        <v>25547.59</v>
      </c>
      <c r="H646" s="134">
        <f t="shared" si="320"/>
        <v>0</v>
      </c>
      <c r="I646" s="134">
        <f t="shared" si="320"/>
        <v>1599.53</v>
      </c>
      <c r="J646" s="134">
        <f t="shared" si="320"/>
        <v>0</v>
      </c>
      <c r="K646" s="134">
        <f t="shared" si="320"/>
        <v>0</v>
      </c>
      <c r="L646" s="134">
        <f t="shared" si="320"/>
        <v>1566998.2</v>
      </c>
      <c r="M646" s="134">
        <f t="shared" si="320"/>
        <v>92799.09</v>
      </c>
      <c r="N646" s="134">
        <f t="shared" si="320"/>
        <v>0</v>
      </c>
      <c r="O646" s="134">
        <f t="shared" si="320"/>
        <v>123866.69</v>
      </c>
      <c r="P646" s="134">
        <f t="shared" si="320"/>
        <v>100688.62</v>
      </c>
      <c r="Q646" s="134">
        <f t="shared" si="319"/>
        <v>1911499.7200000002</v>
      </c>
      <c r="T646" s="140"/>
      <c r="U646" s="140"/>
      <c r="V646" s="140"/>
      <c r="W646" s="140"/>
      <c r="X646" s="140"/>
      <c r="Y646" s="140"/>
      <c r="Z646" s="140"/>
      <c r="AA646" s="140"/>
      <c r="AB646" s="140"/>
      <c r="AC646" s="140"/>
      <c r="AD646" s="140"/>
      <c r="AE646" s="140"/>
    </row>
    <row r="647" spans="2:31" x14ac:dyDescent="0.25">
      <c r="B647" s="150" t="s">
        <v>1011</v>
      </c>
      <c r="C647" s="134">
        <f t="shared" ref="C647:P647" si="321">SUM(C648)</f>
        <v>0</v>
      </c>
      <c r="D647" s="134">
        <f t="shared" si="321"/>
        <v>82547.59</v>
      </c>
      <c r="E647" s="134">
        <f t="shared" si="321"/>
        <v>0</v>
      </c>
      <c r="F647" s="134">
        <f t="shared" si="321"/>
        <v>0</v>
      </c>
      <c r="G647" s="134">
        <f t="shared" si="321"/>
        <v>25547.59</v>
      </c>
      <c r="H647" s="134">
        <f t="shared" si="321"/>
        <v>0</v>
      </c>
      <c r="I647" s="134">
        <f t="shared" si="321"/>
        <v>0</v>
      </c>
      <c r="J647" s="134">
        <f t="shared" si="321"/>
        <v>0</v>
      </c>
      <c r="K647" s="134">
        <f t="shared" si="321"/>
        <v>0</v>
      </c>
      <c r="L647" s="134">
        <f t="shared" si="321"/>
        <v>0</v>
      </c>
      <c r="M647" s="134">
        <f t="shared" si="321"/>
        <v>0</v>
      </c>
      <c r="N647" s="134">
        <f t="shared" si="321"/>
        <v>0</v>
      </c>
      <c r="O647" s="134">
        <f t="shared" si="321"/>
        <v>0</v>
      </c>
      <c r="P647" s="134">
        <f t="shared" si="321"/>
        <v>0</v>
      </c>
      <c r="Q647" s="134">
        <f t="shared" si="319"/>
        <v>25547.59</v>
      </c>
      <c r="T647" s="140"/>
      <c r="U647" s="140"/>
      <c r="V647" s="140"/>
      <c r="W647" s="140"/>
      <c r="X647" s="140"/>
      <c r="Y647" s="140"/>
      <c r="Z647" s="140"/>
      <c r="AA647" s="140"/>
      <c r="AB647" s="140"/>
      <c r="AC647" s="140"/>
      <c r="AD647" s="140"/>
      <c r="AE647" s="140"/>
    </row>
    <row r="648" spans="2:31" x14ac:dyDescent="0.25">
      <c r="B648" s="151" t="s">
        <v>1012</v>
      </c>
      <c r="C648" s="125"/>
      <c r="D648" s="125">
        <v>82547.59</v>
      </c>
      <c r="E648" s="125"/>
      <c r="F648" s="125"/>
      <c r="G648" s="125">
        <v>25547.59</v>
      </c>
      <c r="H648" s="125"/>
      <c r="I648" s="125"/>
      <c r="J648" s="125"/>
      <c r="K648" s="125"/>
      <c r="L648" s="125"/>
      <c r="M648" s="125"/>
      <c r="N648" s="125"/>
      <c r="O648" s="125"/>
      <c r="P648" s="125">
        <v>0</v>
      </c>
      <c r="Q648" s="134">
        <f t="shared" si="319"/>
        <v>25547.59</v>
      </c>
      <c r="T648" s="140"/>
      <c r="U648" s="140"/>
      <c r="V648" s="140"/>
      <c r="W648" s="140"/>
      <c r="X648" s="140"/>
      <c r="Y648" s="140"/>
      <c r="Z648" s="140"/>
      <c r="AA648" s="140"/>
      <c r="AB648" s="140"/>
      <c r="AC648" s="140"/>
      <c r="AD648" s="140"/>
      <c r="AE648" s="140"/>
    </row>
    <row r="649" spans="2:31" x14ac:dyDescent="0.25">
      <c r="B649" s="150" t="s">
        <v>954</v>
      </c>
      <c r="C649" s="134">
        <f t="shared" ref="C649:P649" si="322">SUM(C650:C651)</f>
        <v>0</v>
      </c>
      <c r="D649" s="134">
        <f t="shared" si="322"/>
        <v>2967565.64</v>
      </c>
      <c r="E649" s="134">
        <f t="shared" si="322"/>
        <v>0</v>
      </c>
      <c r="F649" s="134">
        <f t="shared" si="322"/>
        <v>0</v>
      </c>
      <c r="G649" s="134">
        <f t="shared" si="322"/>
        <v>0</v>
      </c>
      <c r="H649" s="134">
        <f t="shared" si="322"/>
        <v>0</v>
      </c>
      <c r="I649" s="134">
        <f t="shared" si="322"/>
        <v>1599.53</v>
      </c>
      <c r="J649" s="134">
        <f t="shared" si="322"/>
        <v>0</v>
      </c>
      <c r="K649" s="134">
        <f t="shared" si="322"/>
        <v>0</v>
      </c>
      <c r="L649" s="134">
        <f t="shared" si="322"/>
        <v>1566998.2</v>
      </c>
      <c r="M649" s="134">
        <f t="shared" si="322"/>
        <v>92799.09</v>
      </c>
      <c r="N649" s="134">
        <f t="shared" si="322"/>
        <v>0</v>
      </c>
      <c r="O649" s="134">
        <f t="shared" si="322"/>
        <v>123866.69</v>
      </c>
      <c r="P649" s="134">
        <f t="shared" si="322"/>
        <v>100688.62</v>
      </c>
      <c r="Q649" s="134">
        <f t="shared" si="319"/>
        <v>1885952.13</v>
      </c>
      <c r="T649" s="140"/>
      <c r="U649" s="140"/>
      <c r="V649" s="140"/>
      <c r="W649" s="140"/>
      <c r="X649" s="140"/>
      <c r="Y649" s="140"/>
      <c r="Z649" s="140"/>
      <c r="AA649" s="140"/>
      <c r="AB649" s="140"/>
      <c r="AC649" s="140"/>
      <c r="AD649" s="140"/>
      <c r="AE649" s="140"/>
    </row>
    <row r="650" spans="2:31" x14ac:dyDescent="0.25">
      <c r="B650" s="151" t="s">
        <v>1013</v>
      </c>
      <c r="C650" s="134"/>
      <c r="D650" s="143">
        <v>803942.64</v>
      </c>
      <c r="E650" s="134"/>
      <c r="F650" s="134"/>
      <c r="G650" s="134"/>
      <c r="H650" s="134"/>
      <c r="I650" s="134"/>
      <c r="J650" s="134"/>
      <c r="K650" s="134"/>
      <c r="L650" s="134"/>
      <c r="M650" s="134"/>
      <c r="N650" s="134"/>
      <c r="O650" s="134"/>
      <c r="P650" s="143">
        <v>100688.62</v>
      </c>
      <c r="Q650" s="134">
        <f t="shared" si="319"/>
        <v>100688.62</v>
      </c>
      <c r="T650" s="140"/>
      <c r="U650" s="140"/>
      <c r="V650" s="140"/>
      <c r="W650" s="140"/>
      <c r="X650" s="140"/>
      <c r="Y650" s="140"/>
      <c r="Z650" s="140"/>
      <c r="AA650" s="140"/>
      <c r="AB650" s="140"/>
      <c r="AC650" s="140"/>
      <c r="AD650" s="140"/>
      <c r="AE650" s="140"/>
    </row>
    <row r="651" spans="2:31" x14ac:dyDescent="0.25">
      <c r="B651" s="151" t="s">
        <v>955</v>
      </c>
      <c r="C651" s="125"/>
      <c r="D651" s="125">
        <v>2163623</v>
      </c>
      <c r="E651" s="125"/>
      <c r="F651" s="125"/>
      <c r="G651" s="125"/>
      <c r="H651" s="125">
        <v>0</v>
      </c>
      <c r="I651" s="125">
        <v>1599.53</v>
      </c>
      <c r="J651" s="125">
        <v>0</v>
      </c>
      <c r="K651" s="125"/>
      <c r="L651" s="125">
        <v>1566998.2</v>
      </c>
      <c r="M651" s="125">
        <v>92799.09</v>
      </c>
      <c r="N651" s="125"/>
      <c r="O651" s="125">
        <v>123866.69</v>
      </c>
      <c r="P651" s="125">
        <v>0</v>
      </c>
      <c r="Q651" s="134">
        <f t="shared" si="319"/>
        <v>1785263.51</v>
      </c>
      <c r="T651" s="140"/>
      <c r="U651" s="140"/>
      <c r="V651" s="140"/>
      <c r="W651" s="140"/>
      <c r="X651" s="140"/>
      <c r="Y651" s="140"/>
      <c r="Z651" s="140"/>
      <c r="AA651" s="140"/>
      <c r="AB651" s="140"/>
      <c r="AC651" s="140"/>
      <c r="AD651" s="140"/>
      <c r="AE651" s="140"/>
    </row>
    <row r="652" spans="2:31" x14ac:dyDescent="0.25">
      <c r="B652" s="155" t="s">
        <v>68</v>
      </c>
      <c r="C652" s="132">
        <f t="shared" ref="C652:P652" si="323">C9+C82+C233+C359+C438+C466+C594+C633</f>
        <v>1247578095825</v>
      </c>
      <c r="D652" s="132">
        <f t="shared" si="323"/>
        <v>1327815785108.0898</v>
      </c>
      <c r="E652" s="126">
        <f t="shared" si="323"/>
        <v>99402711944.889999</v>
      </c>
      <c r="F652" s="126">
        <f t="shared" si="323"/>
        <v>110071274842.70999</v>
      </c>
      <c r="G652" s="126">
        <f t="shared" si="323"/>
        <v>93358287605.850006</v>
      </c>
      <c r="H652" s="126">
        <f t="shared" si="323"/>
        <v>72803436662.389999</v>
      </c>
      <c r="I652" s="126">
        <f t="shared" si="323"/>
        <v>103366610868.93997</v>
      </c>
      <c r="J652" s="126">
        <f t="shared" si="323"/>
        <v>104152109906.14</v>
      </c>
      <c r="K652" s="126">
        <f t="shared" si="323"/>
        <v>107951069115.72998</v>
      </c>
      <c r="L652" s="126">
        <f t="shared" si="323"/>
        <v>90551184472.449997</v>
      </c>
      <c r="M652" s="126">
        <f t="shared" si="323"/>
        <v>93139218367.289993</v>
      </c>
      <c r="N652" s="126">
        <f t="shared" si="323"/>
        <v>108829187666.40999</v>
      </c>
      <c r="O652" s="126">
        <f t="shared" si="323"/>
        <v>125860086223.58</v>
      </c>
      <c r="P652" s="126">
        <f t="shared" si="323"/>
        <v>169752026442.37003</v>
      </c>
      <c r="Q652" s="126">
        <f>Q633+Q594+Q466+Q438+Q359+Q233+Q82+Q9</f>
        <v>1279237204118.75</v>
      </c>
      <c r="R652" s="118"/>
      <c r="S652" s="118"/>
      <c r="T652" s="140"/>
      <c r="U652" s="140"/>
      <c r="V652" s="140"/>
      <c r="W652" s="140"/>
      <c r="X652" s="140"/>
      <c r="Y652" s="140"/>
      <c r="Z652" s="140"/>
      <c r="AA652" s="140"/>
      <c r="AB652" s="140"/>
      <c r="AC652" s="140"/>
      <c r="AD652" s="140"/>
      <c r="AE652" s="140"/>
    </row>
    <row r="653" spans="2:31" x14ac:dyDescent="0.25">
      <c r="B653" s="24"/>
      <c r="C653" s="21"/>
      <c r="D653" s="21"/>
      <c r="E653" s="127"/>
      <c r="F653" s="127"/>
      <c r="G653" s="127"/>
      <c r="H653" s="127"/>
      <c r="I653" s="127"/>
      <c r="J653" s="127"/>
      <c r="K653" s="127"/>
      <c r="L653" s="127"/>
      <c r="M653" s="127"/>
      <c r="N653" s="127"/>
      <c r="O653" s="127"/>
      <c r="P653" s="127"/>
      <c r="Q653" s="127"/>
      <c r="R653" s="140"/>
      <c r="S653" s="197"/>
      <c r="T653" s="140"/>
      <c r="U653" s="140"/>
      <c r="V653" s="140"/>
      <c r="W653" s="140"/>
      <c r="X653" s="140"/>
      <c r="Y653" s="140"/>
      <c r="Z653" s="140"/>
      <c r="AA653" s="140"/>
      <c r="AB653" s="140"/>
      <c r="AC653" s="140"/>
      <c r="AD653" s="140"/>
      <c r="AE653" s="140"/>
    </row>
    <row r="654" spans="2:31" x14ac:dyDescent="0.25">
      <c r="B654" s="155"/>
      <c r="C654" s="22"/>
      <c r="D654" s="22"/>
      <c r="E654" s="131" t="str">
        <f t="shared" ref="E654:K654" si="324">+E8</f>
        <v>ENERO</v>
      </c>
      <c r="F654" s="131" t="str">
        <f t="shared" si="324"/>
        <v>FEBRERO</v>
      </c>
      <c r="G654" s="131" t="str">
        <f t="shared" si="324"/>
        <v>MARZO</v>
      </c>
      <c r="H654" s="131" t="str">
        <f t="shared" si="324"/>
        <v>ABRIL</v>
      </c>
      <c r="I654" s="131" t="str">
        <f t="shared" si="324"/>
        <v>MAYO</v>
      </c>
      <c r="J654" s="131" t="str">
        <f t="shared" si="324"/>
        <v>JUNIO</v>
      </c>
      <c r="K654" s="131" t="str">
        <f t="shared" si="324"/>
        <v>JULIO</v>
      </c>
      <c r="L654" s="131" t="str">
        <f>+L8</f>
        <v>AGOSTO</v>
      </c>
      <c r="M654" s="131" t="str">
        <f>+M8</f>
        <v>SEPTIEMBRE</v>
      </c>
      <c r="N654" s="131" t="str">
        <f t="shared" ref="N654:O654" si="325">+N8</f>
        <v>OCTUBRE</v>
      </c>
      <c r="O654" s="131" t="str">
        <f t="shared" si="325"/>
        <v>NOVIEMBRE</v>
      </c>
      <c r="P654" s="131" t="str">
        <f>+P8</f>
        <v>DICIEMBRE</v>
      </c>
      <c r="Q654" s="131" t="str">
        <f>+Q8</f>
        <v>TOTAL</v>
      </c>
      <c r="R654" s="140"/>
      <c r="S654" s="140"/>
      <c r="T654" s="140"/>
      <c r="U654" s="140"/>
      <c r="V654" s="140"/>
      <c r="W654" s="140"/>
      <c r="X654" s="140"/>
      <c r="Y654" s="140"/>
      <c r="Z654" s="140"/>
      <c r="AA654" s="140"/>
      <c r="AB654" s="140"/>
      <c r="AC654" s="140"/>
      <c r="AD654" s="140"/>
      <c r="AE654" s="140"/>
    </row>
    <row r="655" spans="2:31" x14ac:dyDescent="0.25">
      <c r="B655" s="23" t="s">
        <v>199</v>
      </c>
      <c r="C655" s="124">
        <f t="shared" ref="C655:P656" si="326">C656</f>
        <v>7242026236</v>
      </c>
      <c r="D655" s="124">
        <f t="shared" si="326"/>
        <v>6077078640</v>
      </c>
      <c r="E655" s="124">
        <f t="shared" si="326"/>
        <v>250000000</v>
      </c>
      <c r="F655" s="124">
        <f t="shared" si="326"/>
        <v>250000000</v>
      </c>
      <c r="G655" s="124">
        <f t="shared" si="326"/>
        <v>1500000000</v>
      </c>
      <c r="H655" s="124">
        <f t="shared" si="326"/>
        <v>0</v>
      </c>
      <c r="I655" s="124">
        <f t="shared" si="326"/>
        <v>208950952.5</v>
      </c>
      <c r="J655" s="124">
        <f t="shared" si="326"/>
        <v>0</v>
      </c>
      <c r="K655" s="124">
        <f t="shared" si="326"/>
        <v>0</v>
      </c>
      <c r="L655" s="124">
        <f t="shared" si="326"/>
        <v>500000000</v>
      </c>
      <c r="M655" s="124">
        <f t="shared" si="326"/>
        <v>2731401099.4200001</v>
      </c>
      <c r="N655" s="124">
        <f t="shared" si="326"/>
        <v>68246520</v>
      </c>
      <c r="O655" s="124">
        <f t="shared" si="326"/>
        <v>500000000</v>
      </c>
      <c r="P655" s="124">
        <f t="shared" si="326"/>
        <v>0</v>
      </c>
      <c r="Q655" s="124">
        <f>SUM(E655:P655)</f>
        <v>6008598571.9200001</v>
      </c>
      <c r="R655" s="140"/>
      <c r="S655" s="140"/>
      <c r="T655" s="140"/>
      <c r="U655" s="140"/>
      <c r="V655" s="140"/>
      <c r="W655" s="140"/>
      <c r="X655" s="140"/>
      <c r="Y655" s="140"/>
      <c r="Z655" s="140"/>
      <c r="AA655" s="140"/>
      <c r="AB655" s="140"/>
      <c r="AC655" s="140"/>
      <c r="AD655" s="140"/>
      <c r="AE655" s="140"/>
    </row>
    <row r="656" spans="2:31" x14ac:dyDescent="0.25">
      <c r="B656" s="149" t="s">
        <v>200</v>
      </c>
      <c r="C656" s="128">
        <f t="shared" si="326"/>
        <v>7242026236</v>
      </c>
      <c r="D656" s="128">
        <f>D657</f>
        <v>6077078640</v>
      </c>
      <c r="E656" s="128">
        <f t="shared" si="326"/>
        <v>250000000</v>
      </c>
      <c r="F656" s="128">
        <f t="shared" si="326"/>
        <v>250000000</v>
      </c>
      <c r="G656" s="128">
        <f t="shared" si="326"/>
        <v>1500000000</v>
      </c>
      <c r="H656" s="128">
        <f t="shared" si="326"/>
        <v>0</v>
      </c>
      <c r="I656" s="128">
        <f t="shared" si="326"/>
        <v>208950952.5</v>
      </c>
      <c r="J656" s="128">
        <f t="shared" si="326"/>
        <v>0</v>
      </c>
      <c r="K656" s="128">
        <f t="shared" si="326"/>
        <v>0</v>
      </c>
      <c r="L656" s="128">
        <f t="shared" si="326"/>
        <v>500000000</v>
      </c>
      <c r="M656" s="128">
        <f t="shared" si="326"/>
        <v>2731401099.4200001</v>
      </c>
      <c r="N656" s="128">
        <f t="shared" si="326"/>
        <v>68246520</v>
      </c>
      <c r="O656" s="128">
        <f t="shared" si="326"/>
        <v>500000000</v>
      </c>
      <c r="P656" s="128">
        <f t="shared" si="326"/>
        <v>0</v>
      </c>
      <c r="Q656" s="128">
        <f t="shared" ref="Q656:Q680" si="327">SUM(E656:P656)</f>
        <v>6008598571.9200001</v>
      </c>
      <c r="R656" s="140"/>
      <c r="S656" s="140"/>
      <c r="T656" s="140"/>
      <c r="U656" s="140"/>
      <c r="V656" s="140"/>
      <c r="W656" s="140"/>
      <c r="X656" s="140"/>
      <c r="Y656" s="140"/>
      <c r="Z656" s="140"/>
      <c r="AA656" s="140"/>
      <c r="AB656" s="140"/>
      <c r="AC656" s="140"/>
      <c r="AD656" s="140"/>
      <c r="AE656" s="140"/>
    </row>
    <row r="657" spans="2:31" s="67" customFormat="1" x14ac:dyDescent="0.25">
      <c r="B657" s="150" t="s">
        <v>212</v>
      </c>
      <c r="C657" s="134">
        <f t="shared" ref="C657:P657" si="328">SUM(C658:C660)</f>
        <v>7242026236</v>
      </c>
      <c r="D657" s="134">
        <f>SUM(D658:D660)</f>
        <v>6077078640</v>
      </c>
      <c r="E657" s="134">
        <f t="shared" si="328"/>
        <v>250000000</v>
      </c>
      <c r="F657" s="134">
        <f t="shared" si="328"/>
        <v>250000000</v>
      </c>
      <c r="G657" s="134">
        <f t="shared" si="328"/>
        <v>1500000000</v>
      </c>
      <c r="H657" s="134">
        <f t="shared" si="328"/>
        <v>0</v>
      </c>
      <c r="I657" s="134">
        <f t="shared" si="328"/>
        <v>208950952.5</v>
      </c>
      <c r="J657" s="134">
        <f t="shared" si="328"/>
        <v>0</v>
      </c>
      <c r="K657" s="134">
        <f t="shared" si="328"/>
        <v>0</v>
      </c>
      <c r="L657" s="134">
        <f t="shared" si="328"/>
        <v>500000000</v>
      </c>
      <c r="M657" s="134">
        <f t="shared" si="328"/>
        <v>2731401099.4200001</v>
      </c>
      <c r="N657" s="134">
        <f t="shared" si="328"/>
        <v>68246520</v>
      </c>
      <c r="O657" s="134">
        <f t="shared" si="328"/>
        <v>500000000</v>
      </c>
      <c r="P657" s="134">
        <f t="shared" si="328"/>
        <v>0</v>
      </c>
      <c r="Q657" s="128">
        <f t="shared" si="327"/>
        <v>6008598571.9200001</v>
      </c>
      <c r="R657" s="140"/>
      <c r="S657" s="140"/>
      <c r="T657" s="140"/>
      <c r="U657" s="140"/>
      <c r="V657" s="140"/>
      <c r="W657" s="140"/>
      <c r="X657" s="140"/>
      <c r="Y657" s="140"/>
      <c r="Z657" s="140"/>
      <c r="AA657" s="140"/>
      <c r="AB657" s="140"/>
      <c r="AC657" s="140"/>
      <c r="AD657" s="140"/>
      <c r="AE657" s="140"/>
    </row>
    <row r="658" spans="2:31" x14ac:dyDescent="0.25">
      <c r="B658" s="151" t="s">
        <v>213</v>
      </c>
      <c r="C658" s="129">
        <v>500000000</v>
      </c>
      <c r="D658" s="129">
        <v>0</v>
      </c>
      <c r="E658" s="129">
        <v>0</v>
      </c>
      <c r="F658" s="129"/>
      <c r="G658" s="129"/>
      <c r="H658" s="129"/>
      <c r="I658" s="129"/>
      <c r="J658" s="129">
        <v>0</v>
      </c>
      <c r="K658" s="129"/>
      <c r="L658" s="129">
        <v>0</v>
      </c>
      <c r="M658" s="129"/>
      <c r="N658" s="129"/>
      <c r="O658" s="129"/>
      <c r="P658" s="129"/>
      <c r="Q658" s="129">
        <f t="shared" si="327"/>
        <v>0</v>
      </c>
      <c r="R658" s="140"/>
      <c r="S658" s="140"/>
      <c r="T658" s="140"/>
      <c r="U658" s="140"/>
      <c r="V658" s="140"/>
      <c r="W658" s="140"/>
      <c r="X658" s="140"/>
      <c r="Y658" s="140"/>
      <c r="Z658" s="140"/>
      <c r="AA658" s="140"/>
      <c r="AB658" s="140"/>
      <c r="AC658" s="140"/>
      <c r="AD658" s="140"/>
      <c r="AE658" s="140"/>
    </row>
    <row r="659" spans="2:31" x14ac:dyDescent="0.25">
      <c r="B659" s="151" t="s">
        <v>956</v>
      </c>
      <c r="C659" s="129">
        <v>3000000000</v>
      </c>
      <c r="D659" s="129">
        <v>3000000000</v>
      </c>
      <c r="E659" s="129">
        <v>250000000</v>
      </c>
      <c r="F659" s="129">
        <v>250000000</v>
      </c>
      <c r="G659" s="129">
        <v>1500000000</v>
      </c>
      <c r="H659" s="129"/>
      <c r="I659" s="129"/>
      <c r="J659" s="129"/>
      <c r="K659" s="129"/>
      <c r="L659" s="129">
        <v>500000000</v>
      </c>
      <c r="M659" s="129">
        <v>0</v>
      </c>
      <c r="N659" s="129"/>
      <c r="O659" s="129">
        <v>500000000</v>
      </c>
      <c r="P659" s="129"/>
      <c r="Q659" s="129">
        <f t="shared" si="327"/>
        <v>3000000000</v>
      </c>
      <c r="R659" s="140"/>
      <c r="S659" s="140"/>
      <c r="T659" s="140"/>
      <c r="U659" s="140"/>
      <c r="V659" s="140"/>
      <c r="W659" s="140"/>
      <c r="X659" s="140"/>
      <c r="Y659" s="140"/>
      <c r="Z659" s="140"/>
      <c r="AA659" s="140"/>
      <c r="AB659" s="140"/>
      <c r="AC659" s="140"/>
      <c r="AD659" s="140"/>
      <c r="AE659" s="140"/>
    </row>
    <row r="660" spans="2:31" x14ac:dyDescent="0.25">
      <c r="B660" s="151" t="s">
        <v>214</v>
      </c>
      <c r="C660" s="125">
        <v>3742026236</v>
      </c>
      <c r="D660" s="125">
        <v>3077078640</v>
      </c>
      <c r="E660" s="125">
        <v>0</v>
      </c>
      <c r="F660" s="125"/>
      <c r="G660" s="125"/>
      <c r="H660" s="125"/>
      <c r="I660" s="125">
        <v>208950952.5</v>
      </c>
      <c r="J660" s="125"/>
      <c r="K660" s="125">
        <v>0</v>
      </c>
      <c r="L660" s="125">
        <v>0</v>
      </c>
      <c r="M660" s="125">
        <v>2731401099.4200001</v>
      </c>
      <c r="N660" s="125">
        <v>68246520</v>
      </c>
      <c r="O660" s="125"/>
      <c r="P660" s="125"/>
      <c r="Q660" s="129">
        <f t="shared" si="327"/>
        <v>3008598571.9200001</v>
      </c>
      <c r="R660" s="140"/>
      <c r="S660" s="140"/>
      <c r="T660" s="140"/>
      <c r="U660" s="140"/>
      <c r="V660" s="140"/>
      <c r="W660" s="140"/>
      <c r="X660" s="140"/>
      <c r="Y660" s="140"/>
      <c r="Z660" s="140"/>
      <c r="AA660" s="140"/>
      <c r="AB660" s="140"/>
      <c r="AC660" s="140"/>
      <c r="AD660" s="140"/>
      <c r="AE660" s="140"/>
    </row>
    <row r="661" spans="2:31" x14ac:dyDescent="0.25">
      <c r="B661" s="23" t="s">
        <v>201</v>
      </c>
      <c r="C661" s="124">
        <f t="shared" ref="C661:P661" si="329">C662</f>
        <v>148443216094</v>
      </c>
      <c r="D661" s="124">
        <f t="shared" si="329"/>
        <v>103614815821</v>
      </c>
      <c r="E661" s="124">
        <f t="shared" si="329"/>
        <v>6514614992.5799999</v>
      </c>
      <c r="F661" s="124">
        <f t="shared" si="329"/>
        <v>5392902466.9400005</v>
      </c>
      <c r="G661" s="124">
        <f t="shared" si="329"/>
        <v>27171240855.810001</v>
      </c>
      <c r="H661" s="124">
        <f t="shared" si="329"/>
        <v>4414171645.21</v>
      </c>
      <c r="I661" s="124">
        <f t="shared" si="329"/>
        <v>3703310546.21</v>
      </c>
      <c r="J661" s="124">
        <f t="shared" si="329"/>
        <v>7514339249.46</v>
      </c>
      <c r="K661" s="124">
        <f t="shared" si="329"/>
        <v>8053034919.8100004</v>
      </c>
      <c r="L661" s="124">
        <f t="shared" si="329"/>
        <v>2699338316.5299997</v>
      </c>
      <c r="M661" s="124">
        <f t="shared" si="329"/>
        <v>5101201083.7299995</v>
      </c>
      <c r="N661" s="124">
        <f t="shared" si="329"/>
        <v>9603018006.4700012</v>
      </c>
      <c r="O661" s="124">
        <f t="shared" si="329"/>
        <v>3027141960.5899997</v>
      </c>
      <c r="P661" s="124">
        <f t="shared" si="329"/>
        <v>11554624119.829998</v>
      </c>
      <c r="Q661" s="124">
        <f t="shared" si="327"/>
        <v>94748938163.169998</v>
      </c>
      <c r="R661" s="140"/>
      <c r="S661" s="140"/>
      <c r="T661" s="140"/>
      <c r="U661" s="140"/>
      <c r="V661" s="140"/>
      <c r="W661" s="140"/>
      <c r="X661" s="140"/>
      <c r="Y661" s="140"/>
      <c r="Z661" s="140"/>
      <c r="AA661" s="140"/>
      <c r="AB661" s="140"/>
      <c r="AC661" s="140"/>
      <c r="AD661" s="140"/>
      <c r="AE661" s="140"/>
    </row>
    <row r="662" spans="2:31" x14ac:dyDescent="0.25">
      <c r="B662" s="149" t="s">
        <v>202</v>
      </c>
      <c r="C662" s="128">
        <f t="shared" ref="C662:L662" si="330">C663+C667+C670</f>
        <v>148443216094</v>
      </c>
      <c r="D662" s="128">
        <f t="shared" si="330"/>
        <v>103614815821</v>
      </c>
      <c r="E662" s="128">
        <f t="shared" si="330"/>
        <v>6514614992.5799999</v>
      </c>
      <c r="F662" s="128">
        <f t="shared" si="330"/>
        <v>5392902466.9400005</v>
      </c>
      <c r="G662" s="128">
        <f t="shared" si="330"/>
        <v>27171240855.810001</v>
      </c>
      <c r="H662" s="128">
        <f t="shared" si="330"/>
        <v>4414171645.21</v>
      </c>
      <c r="I662" s="128">
        <f t="shared" si="330"/>
        <v>3703310546.21</v>
      </c>
      <c r="J662" s="128">
        <f t="shared" si="330"/>
        <v>7514339249.46</v>
      </c>
      <c r="K662" s="128">
        <f t="shared" si="330"/>
        <v>8053034919.8100004</v>
      </c>
      <c r="L662" s="128">
        <f t="shared" si="330"/>
        <v>2699338316.5299997</v>
      </c>
      <c r="M662" s="128">
        <f>M663+M667+M670</f>
        <v>5101201083.7299995</v>
      </c>
      <c r="N662" s="128">
        <f>N663+N667+N670</f>
        <v>9603018006.4700012</v>
      </c>
      <c r="O662" s="128">
        <f>O663+O667+O670</f>
        <v>3027141960.5899997</v>
      </c>
      <c r="P662" s="128">
        <f>P663+P667+P670</f>
        <v>11554624119.829998</v>
      </c>
      <c r="Q662" s="128">
        <f t="shared" si="327"/>
        <v>94748938163.169998</v>
      </c>
      <c r="R662" s="140"/>
      <c r="S662" s="140"/>
      <c r="T662" s="140"/>
      <c r="U662" s="140"/>
      <c r="V662" s="140"/>
      <c r="W662" s="140"/>
      <c r="X662" s="140"/>
      <c r="Y662" s="140"/>
      <c r="Z662" s="140"/>
      <c r="AA662" s="140"/>
      <c r="AB662" s="140"/>
      <c r="AC662" s="140"/>
      <c r="AD662" s="140"/>
      <c r="AE662" s="140"/>
    </row>
    <row r="663" spans="2:31" s="67" customFormat="1" x14ac:dyDescent="0.25">
      <c r="B663" s="150" t="s">
        <v>217</v>
      </c>
      <c r="C663" s="128">
        <f t="shared" ref="C663" si="331">SUM(C665:C666)</f>
        <v>19042071011</v>
      </c>
      <c r="D663" s="128">
        <f>SUM(D664:D666)</f>
        <v>12092071011</v>
      </c>
      <c r="E663" s="128">
        <f>SUM(E664:E666)</f>
        <v>70225044.540000007</v>
      </c>
      <c r="F663" s="128">
        <f t="shared" ref="F663:P663" si="332">SUM(F664:F666)</f>
        <v>367756793.35000002</v>
      </c>
      <c r="G663" s="128">
        <f t="shared" si="332"/>
        <v>48693001.909999996</v>
      </c>
      <c r="H663" s="128">
        <f t="shared" si="332"/>
        <v>48363169.009999998</v>
      </c>
      <c r="I663" s="128">
        <f t="shared" si="332"/>
        <v>174854053.33000001</v>
      </c>
      <c r="J663" s="128">
        <f t="shared" si="332"/>
        <v>121824634</v>
      </c>
      <c r="K663" s="128">
        <f t="shared" si="332"/>
        <v>116796511.87</v>
      </c>
      <c r="L663" s="128">
        <f t="shared" si="332"/>
        <v>426461954</v>
      </c>
      <c r="M663" s="128">
        <f t="shared" si="332"/>
        <v>570447510.79000008</v>
      </c>
      <c r="N663" s="128">
        <f t="shared" si="332"/>
        <v>212149598.69999999</v>
      </c>
      <c r="O663" s="128">
        <f t="shared" si="332"/>
        <v>63131603.120000005</v>
      </c>
      <c r="P663" s="128">
        <f t="shared" si="332"/>
        <v>2178658900.6299996</v>
      </c>
      <c r="Q663" s="128">
        <f t="shared" si="327"/>
        <v>4399362775.25</v>
      </c>
      <c r="R663" s="140"/>
      <c r="S663" s="140"/>
      <c r="T663" s="140"/>
      <c r="U663" s="140"/>
      <c r="V663" s="140"/>
      <c r="W663" s="140"/>
      <c r="X663" s="140"/>
      <c r="Y663" s="140"/>
      <c r="Z663" s="140"/>
      <c r="AA663" s="140"/>
      <c r="AB663" s="140"/>
      <c r="AC663" s="140"/>
      <c r="AD663" s="140"/>
      <c r="AE663" s="140"/>
    </row>
    <row r="664" spans="2:31" s="67" customFormat="1" x14ac:dyDescent="0.25">
      <c r="B664" s="151" t="s">
        <v>218</v>
      </c>
      <c r="C664" s="130">
        <v>0</v>
      </c>
      <c r="D664" s="130">
        <v>1050000000</v>
      </c>
      <c r="E664" s="130"/>
      <c r="F664" s="130"/>
      <c r="G664" s="130">
        <v>0</v>
      </c>
      <c r="H664" s="130"/>
      <c r="I664" s="130"/>
      <c r="J664" s="130"/>
      <c r="K664" s="130"/>
      <c r="L664" s="130">
        <v>0</v>
      </c>
      <c r="M664" s="130">
        <v>550226560</v>
      </c>
      <c r="N664" s="130">
        <v>30212799.57</v>
      </c>
      <c r="O664" s="130">
        <v>28764508.699999999</v>
      </c>
      <c r="P664" s="130">
        <v>406976077.45999998</v>
      </c>
      <c r="Q664" s="130">
        <f t="shared" si="327"/>
        <v>1016179945.73</v>
      </c>
      <c r="R664" s="140"/>
      <c r="S664" s="140"/>
      <c r="T664" s="140"/>
      <c r="U664" s="140"/>
      <c r="V664" s="140"/>
      <c r="W664" s="140"/>
      <c r="X664" s="140"/>
      <c r="Y664" s="140"/>
      <c r="Z664" s="140"/>
      <c r="AA664" s="140"/>
      <c r="AB664" s="140"/>
      <c r="AC664" s="140"/>
      <c r="AD664" s="140"/>
      <c r="AE664" s="140"/>
    </row>
    <row r="665" spans="2:31" x14ac:dyDescent="0.25">
      <c r="B665" s="151" t="s">
        <v>219</v>
      </c>
      <c r="C665" s="125">
        <v>8564862683</v>
      </c>
      <c r="D665" s="125">
        <v>5564862683</v>
      </c>
      <c r="E665" s="125">
        <v>70225044.540000007</v>
      </c>
      <c r="F665" s="125">
        <v>94637667.680000007</v>
      </c>
      <c r="G665" s="125">
        <v>40821001.909999996</v>
      </c>
      <c r="H665" s="125">
        <v>45182903.909999996</v>
      </c>
      <c r="I665" s="125">
        <v>174854053.33000001</v>
      </c>
      <c r="J665" s="125">
        <v>79432871.019999996</v>
      </c>
      <c r="K665" s="125">
        <v>8664065.9800000004</v>
      </c>
      <c r="L665" s="125">
        <v>42929851.620000005</v>
      </c>
      <c r="M665" s="130">
        <v>17135963.219999999</v>
      </c>
      <c r="N665" s="130">
        <v>160628009.77000001</v>
      </c>
      <c r="O665" s="130">
        <v>24638687.510000002</v>
      </c>
      <c r="P665" s="130">
        <v>1770339836.22</v>
      </c>
      <c r="Q665" s="130">
        <f t="shared" si="327"/>
        <v>2529489956.71</v>
      </c>
      <c r="R665" s="140"/>
      <c r="S665" s="140"/>
      <c r="T665" s="140"/>
      <c r="U665" s="140"/>
      <c r="V665" s="140"/>
      <c r="W665" s="140"/>
      <c r="X665" s="140"/>
      <c r="Y665" s="140"/>
      <c r="Z665" s="140"/>
      <c r="AA665" s="140"/>
      <c r="AB665" s="140"/>
      <c r="AC665" s="140"/>
      <c r="AD665" s="140"/>
      <c r="AE665" s="140"/>
    </row>
    <row r="666" spans="2:31" x14ac:dyDescent="0.25">
      <c r="B666" s="151" t="s">
        <v>271</v>
      </c>
      <c r="C666" s="130">
        <v>10477208328</v>
      </c>
      <c r="D666" s="130">
        <v>5477208328</v>
      </c>
      <c r="E666" s="128">
        <v>0</v>
      </c>
      <c r="F666" s="129">
        <v>273119125.67000002</v>
      </c>
      <c r="G666" s="125">
        <v>7872000</v>
      </c>
      <c r="H666" s="125">
        <v>3180265.1</v>
      </c>
      <c r="I666" s="125">
        <v>0</v>
      </c>
      <c r="J666" s="125">
        <v>42391762.979999997</v>
      </c>
      <c r="K666" s="125">
        <v>108132445.89</v>
      </c>
      <c r="L666" s="125">
        <v>383532102.38</v>
      </c>
      <c r="M666" s="125">
        <v>3084987.5700000003</v>
      </c>
      <c r="N666" s="125">
        <v>21308789.359999999</v>
      </c>
      <c r="O666" s="125">
        <v>9728406.9100000001</v>
      </c>
      <c r="P666" s="125">
        <v>1342986.95</v>
      </c>
      <c r="Q666" s="130">
        <f t="shared" si="327"/>
        <v>853692872.81000006</v>
      </c>
      <c r="R666" s="118"/>
      <c r="S666" s="140"/>
      <c r="T666" s="140"/>
      <c r="U666" s="140"/>
      <c r="V666" s="140"/>
      <c r="W666" s="140"/>
      <c r="X666" s="140"/>
      <c r="Y666" s="140"/>
      <c r="Z666" s="140"/>
      <c r="AA666" s="140"/>
      <c r="AB666" s="140"/>
      <c r="AC666" s="140"/>
      <c r="AD666" s="140"/>
      <c r="AE666" s="140"/>
    </row>
    <row r="667" spans="2:31" s="67" customFormat="1" x14ac:dyDescent="0.25">
      <c r="B667" s="150" t="s">
        <v>222</v>
      </c>
      <c r="C667" s="128">
        <f t="shared" ref="C667:P667" si="333">SUM(C668:C669)</f>
        <v>80798759950</v>
      </c>
      <c r="D667" s="128">
        <f t="shared" si="333"/>
        <v>43352292702</v>
      </c>
      <c r="E667" s="128">
        <f t="shared" si="333"/>
        <v>3089400000</v>
      </c>
      <c r="F667" s="128">
        <f t="shared" si="333"/>
        <v>2779000000.1300001</v>
      </c>
      <c r="G667" s="128">
        <f t="shared" si="333"/>
        <v>23899080057</v>
      </c>
      <c r="H667" s="128">
        <f t="shared" si="333"/>
        <v>0</v>
      </c>
      <c r="I667" s="128">
        <f t="shared" si="333"/>
        <v>0</v>
      </c>
      <c r="J667" s="128">
        <f t="shared" si="333"/>
        <v>5647497894.5</v>
      </c>
      <c r="K667" s="128">
        <f t="shared" si="333"/>
        <v>0</v>
      </c>
      <c r="L667" s="128">
        <f t="shared" si="333"/>
        <v>0</v>
      </c>
      <c r="M667" s="128">
        <f t="shared" si="333"/>
        <v>84508</v>
      </c>
      <c r="N667" s="128">
        <f t="shared" si="333"/>
        <v>0</v>
      </c>
      <c r="O667" s="128">
        <f t="shared" si="333"/>
        <v>0</v>
      </c>
      <c r="P667" s="128">
        <f t="shared" si="333"/>
        <v>7924379811</v>
      </c>
      <c r="Q667" s="128">
        <f t="shared" si="327"/>
        <v>43339442270.630005</v>
      </c>
      <c r="R667" s="118"/>
      <c r="S667" s="140"/>
      <c r="T667" s="140"/>
      <c r="U667" s="140"/>
      <c r="V667" s="140"/>
      <c r="W667" s="140"/>
      <c r="X667" s="140"/>
      <c r="Y667" s="140"/>
      <c r="Z667" s="140"/>
      <c r="AA667" s="140"/>
      <c r="AB667" s="140"/>
      <c r="AC667" s="140"/>
      <c r="AD667" s="140"/>
      <c r="AE667" s="140"/>
    </row>
    <row r="668" spans="2:31" ht="15" customHeight="1" x14ac:dyDescent="0.25">
      <c r="B668" s="151" t="s">
        <v>223</v>
      </c>
      <c r="C668" s="130">
        <v>40080848250</v>
      </c>
      <c r="D668" s="130">
        <v>39879212644</v>
      </c>
      <c r="E668" s="130">
        <v>3089400000</v>
      </c>
      <c r="F668" s="130">
        <v>0</v>
      </c>
      <c r="G668" s="129">
        <v>23205000000</v>
      </c>
      <c r="H668" s="129">
        <v>0</v>
      </c>
      <c r="I668" s="129"/>
      <c r="J668" s="129">
        <v>5647497894.5</v>
      </c>
      <c r="K668" s="129">
        <v>0</v>
      </c>
      <c r="L668" s="129">
        <v>0</v>
      </c>
      <c r="M668" s="129">
        <v>84508</v>
      </c>
      <c r="N668" s="129"/>
      <c r="O668" s="129"/>
      <c r="P668" s="129">
        <v>7924379811</v>
      </c>
      <c r="Q668" s="129">
        <f t="shared" si="327"/>
        <v>39866362213.5</v>
      </c>
      <c r="R668" s="141"/>
      <c r="S668" s="118"/>
      <c r="T668" s="118"/>
      <c r="U668" s="118"/>
      <c r="V668" s="118"/>
      <c r="W668" s="118"/>
      <c r="X668" s="118"/>
      <c r="Y668" s="118"/>
      <c r="Z668" s="118"/>
      <c r="AA668" s="118"/>
    </row>
    <row r="669" spans="2:31" ht="15" customHeight="1" x14ac:dyDescent="0.25">
      <c r="B669" s="151" t="s">
        <v>224</v>
      </c>
      <c r="C669" s="129">
        <v>40717911700</v>
      </c>
      <c r="D669" s="129">
        <v>3473080058</v>
      </c>
      <c r="E669" s="129">
        <v>0</v>
      </c>
      <c r="F669" s="129">
        <v>2779000000.1300001</v>
      </c>
      <c r="G669" s="129">
        <v>694080057</v>
      </c>
      <c r="H669" s="129">
        <v>0</v>
      </c>
      <c r="I669" s="129"/>
      <c r="J669" s="129">
        <v>0</v>
      </c>
      <c r="K669" s="129">
        <v>0</v>
      </c>
      <c r="L669" s="129"/>
      <c r="M669" s="129"/>
      <c r="N669" s="129">
        <v>0</v>
      </c>
      <c r="O669" s="129">
        <v>0</v>
      </c>
      <c r="P669" s="129">
        <v>0</v>
      </c>
      <c r="Q669" s="129">
        <f t="shared" si="327"/>
        <v>3473080057.1300001</v>
      </c>
      <c r="R669" s="118"/>
      <c r="S669" s="118"/>
      <c r="T669" s="118"/>
      <c r="U669" s="118"/>
      <c r="V669" s="118"/>
      <c r="W669" s="118"/>
      <c r="X669" s="118"/>
      <c r="Y669" s="118"/>
      <c r="Z669" s="118"/>
      <c r="AA669" s="118"/>
    </row>
    <row r="670" spans="2:31" s="67" customFormat="1" x14ac:dyDescent="0.25">
      <c r="B670" s="150" t="s">
        <v>225</v>
      </c>
      <c r="C670" s="128">
        <f t="shared" ref="C670:P670" si="334">SUM(C671:C672)</f>
        <v>48602385133</v>
      </c>
      <c r="D670" s="128">
        <f t="shared" si="334"/>
        <v>48170452108</v>
      </c>
      <c r="E670" s="128">
        <f t="shared" si="334"/>
        <v>3354989948.04</v>
      </c>
      <c r="F670" s="128">
        <f t="shared" si="334"/>
        <v>2246145673.46</v>
      </c>
      <c r="G670" s="128">
        <f t="shared" si="334"/>
        <v>3223467796.9000001</v>
      </c>
      <c r="H670" s="128">
        <f t="shared" si="334"/>
        <v>4365808476.1999998</v>
      </c>
      <c r="I670" s="128">
        <f t="shared" si="334"/>
        <v>3528456492.8800001</v>
      </c>
      <c r="J670" s="128">
        <f t="shared" si="334"/>
        <v>1745016720.96</v>
      </c>
      <c r="K670" s="128">
        <f t="shared" si="334"/>
        <v>7936238407.9400005</v>
      </c>
      <c r="L670" s="128">
        <f t="shared" si="334"/>
        <v>2272876362.5299997</v>
      </c>
      <c r="M670" s="128">
        <f t="shared" si="334"/>
        <v>4530669064.9399996</v>
      </c>
      <c r="N670" s="128">
        <f t="shared" si="334"/>
        <v>9390868407.7700005</v>
      </c>
      <c r="O670" s="128">
        <f t="shared" si="334"/>
        <v>2964010357.4699998</v>
      </c>
      <c r="P670" s="128">
        <f t="shared" si="334"/>
        <v>1451585408.1999998</v>
      </c>
      <c r="Q670" s="128">
        <f t="shared" si="327"/>
        <v>47010133117.289993</v>
      </c>
      <c r="R670" s="118"/>
      <c r="S670" s="141"/>
      <c r="T670" s="141"/>
      <c r="U670" s="141"/>
      <c r="V670" s="141"/>
      <c r="W670" s="141"/>
      <c r="X670" s="141"/>
      <c r="Y670" s="141"/>
      <c r="Z670" s="141"/>
      <c r="AA670" s="141"/>
    </row>
    <row r="671" spans="2:31" x14ac:dyDescent="0.25">
      <c r="B671" s="151" t="s">
        <v>226</v>
      </c>
      <c r="C671" s="130">
        <v>8534606032</v>
      </c>
      <c r="D671" s="130">
        <v>8862299718</v>
      </c>
      <c r="E671" s="130">
        <v>745394309.26999998</v>
      </c>
      <c r="F671" s="130">
        <v>678378794.52999997</v>
      </c>
      <c r="G671" s="130">
        <v>667321802.10000002</v>
      </c>
      <c r="H671" s="130">
        <v>667153937.88</v>
      </c>
      <c r="I671" s="130">
        <v>912547624.38</v>
      </c>
      <c r="J671" s="130">
        <v>667100303.42999995</v>
      </c>
      <c r="K671" s="130">
        <v>679054987.50999999</v>
      </c>
      <c r="L671" s="130">
        <v>688937627.76999998</v>
      </c>
      <c r="M671" s="130">
        <v>689890555.29999995</v>
      </c>
      <c r="N671" s="130">
        <v>690083194.77999997</v>
      </c>
      <c r="O671" s="130">
        <v>690453417.05999994</v>
      </c>
      <c r="P671" s="130">
        <v>639139103.40999997</v>
      </c>
      <c r="Q671" s="130">
        <f t="shared" si="327"/>
        <v>8415455657.4200001</v>
      </c>
      <c r="R671" s="118"/>
      <c r="S671" s="118"/>
      <c r="T671" s="118"/>
      <c r="U671" s="118"/>
      <c r="V671" s="118"/>
      <c r="W671" s="118"/>
      <c r="X671" s="118"/>
      <c r="Y671" s="118"/>
      <c r="Z671" s="118"/>
      <c r="AA671" s="118"/>
    </row>
    <row r="672" spans="2:31" ht="12.6" customHeight="1" x14ac:dyDescent="0.25">
      <c r="B672" s="151" t="s">
        <v>227</v>
      </c>
      <c r="C672" s="129">
        <v>40067779101</v>
      </c>
      <c r="D672" s="129">
        <v>39308152390</v>
      </c>
      <c r="E672" s="129">
        <v>2609595638.77</v>
      </c>
      <c r="F672" s="129">
        <v>1567766878.9299998</v>
      </c>
      <c r="G672" s="129">
        <v>2556145994.8000002</v>
      </c>
      <c r="H672" s="129">
        <v>3698654538.3200002</v>
      </c>
      <c r="I672" s="129">
        <v>2615908868.5</v>
      </c>
      <c r="J672" s="129">
        <v>1077916417.53</v>
      </c>
      <c r="K672" s="129">
        <v>7257183420.4300003</v>
      </c>
      <c r="L672" s="129">
        <v>1583938734.76</v>
      </c>
      <c r="M672" s="129">
        <v>3840778509.6399999</v>
      </c>
      <c r="N672" s="129">
        <v>8700785212.9899998</v>
      </c>
      <c r="O672" s="129">
        <v>2273556940.4099998</v>
      </c>
      <c r="P672" s="129">
        <v>812446304.78999996</v>
      </c>
      <c r="Q672" s="129">
        <f t="shared" si="327"/>
        <v>38594677459.870003</v>
      </c>
      <c r="R672" s="118"/>
      <c r="S672" s="118"/>
      <c r="T672" s="118"/>
      <c r="U672" s="118"/>
      <c r="V672" s="118"/>
      <c r="W672" s="118"/>
      <c r="X672" s="118"/>
      <c r="Y672" s="118"/>
      <c r="Z672" s="118"/>
      <c r="AA672" s="118"/>
    </row>
    <row r="673" spans="2:27" ht="12.6" customHeight="1" x14ac:dyDescent="0.25">
      <c r="B673" s="23" t="s">
        <v>898</v>
      </c>
      <c r="C673" s="124">
        <f t="shared" ref="C673:P679" si="335">C674</f>
        <v>0</v>
      </c>
      <c r="D673" s="124">
        <f t="shared" si="335"/>
        <v>1538450295</v>
      </c>
      <c r="E673" s="124">
        <f t="shared" si="335"/>
        <v>0</v>
      </c>
      <c r="F673" s="124">
        <f t="shared" si="335"/>
        <v>1538450294.4200001</v>
      </c>
      <c r="G673" s="124">
        <f t="shared" si="335"/>
        <v>0</v>
      </c>
      <c r="H673" s="124">
        <f t="shared" si="335"/>
        <v>0</v>
      </c>
      <c r="I673" s="124">
        <f t="shared" si="335"/>
        <v>0</v>
      </c>
      <c r="J673" s="124">
        <f t="shared" si="335"/>
        <v>0</v>
      </c>
      <c r="K673" s="124">
        <f t="shared" si="335"/>
        <v>0</v>
      </c>
      <c r="L673" s="124">
        <f t="shared" si="335"/>
        <v>0</v>
      </c>
      <c r="M673" s="124">
        <f t="shared" si="335"/>
        <v>1103021353.24</v>
      </c>
      <c r="N673" s="124">
        <f t="shared" si="335"/>
        <v>0</v>
      </c>
      <c r="O673" s="124">
        <f t="shared" si="335"/>
        <v>0</v>
      </c>
      <c r="P673" s="124">
        <f t="shared" si="335"/>
        <v>0</v>
      </c>
      <c r="Q673" s="124">
        <f t="shared" si="327"/>
        <v>2641471647.6599998</v>
      </c>
      <c r="R673" s="118"/>
      <c r="S673" s="118"/>
      <c r="T673" s="118"/>
      <c r="U673" s="118"/>
      <c r="V673" s="118"/>
      <c r="W673" s="118"/>
      <c r="X673" s="118"/>
      <c r="Y673" s="118"/>
      <c r="Z673" s="118"/>
      <c r="AA673" s="118"/>
    </row>
    <row r="674" spans="2:27" ht="12.6" customHeight="1" x14ac:dyDescent="0.25">
      <c r="B674" s="149" t="s">
        <v>902</v>
      </c>
      <c r="C674" s="128">
        <f t="shared" si="335"/>
        <v>0</v>
      </c>
      <c r="D674" s="128">
        <f t="shared" si="335"/>
        <v>1538450295</v>
      </c>
      <c r="E674" s="128">
        <f t="shared" si="335"/>
        <v>0</v>
      </c>
      <c r="F674" s="128">
        <f t="shared" si="335"/>
        <v>1538450294.4200001</v>
      </c>
      <c r="G674" s="128">
        <f t="shared" si="335"/>
        <v>0</v>
      </c>
      <c r="H674" s="128">
        <f t="shared" si="335"/>
        <v>0</v>
      </c>
      <c r="I674" s="128">
        <f t="shared" si="335"/>
        <v>0</v>
      </c>
      <c r="J674" s="128">
        <f t="shared" si="335"/>
        <v>0</v>
      </c>
      <c r="K674" s="128">
        <f t="shared" si="335"/>
        <v>0</v>
      </c>
      <c r="L674" s="128">
        <f t="shared" si="335"/>
        <v>0</v>
      </c>
      <c r="M674" s="128">
        <f t="shared" si="335"/>
        <v>1103021353.24</v>
      </c>
      <c r="N674" s="128">
        <f t="shared" si="335"/>
        <v>0</v>
      </c>
      <c r="O674" s="128">
        <f t="shared" si="335"/>
        <v>0</v>
      </c>
      <c r="P674" s="128">
        <f t="shared" si="335"/>
        <v>0</v>
      </c>
      <c r="Q674" s="128">
        <f t="shared" si="327"/>
        <v>2641471647.6599998</v>
      </c>
      <c r="R674" s="118"/>
      <c r="S674" s="118"/>
      <c r="T674" s="118"/>
      <c r="U674" s="118"/>
      <c r="V674" s="118"/>
      <c r="W674" s="118"/>
      <c r="X674" s="118"/>
      <c r="Y674" s="118"/>
      <c r="Z674" s="118"/>
      <c r="AA674" s="118"/>
    </row>
    <row r="675" spans="2:27" ht="12.6" customHeight="1" x14ac:dyDescent="0.25">
      <c r="B675" s="150" t="s">
        <v>903</v>
      </c>
      <c r="C675" s="128">
        <f t="shared" si="335"/>
        <v>0</v>
      </c>
      <c r="D675" s="128">
        <f t="shared" si="335"/>
        <v>1538450295</v>
      </c>
      <c r="E675" s="128">
        <f t="shared" si="335"/>
        <v>0</v>
      </c>
      <c r="F675" s="128">
        <f t="shared" si="335"/>
        <v>1538450294.4200001</v>
      </c>
      <c r="G675" s="128">
        <f t="shared" si="335"/>
        <v>0</v>
      </c>
      <c r="H675" s="128">
        <f t="shared" si="335"/>
        <v>0</v>
      </c>
      <c r="I675" s="128">
        <f t="shared" si="335"/>
        <v>0</v>
      </c>
      <c r="J675" s="128">
        <f t="shared" si="335"/>
        <v>0</v>
      </c>
      <c r="K675" s="128">
        <f t="shared" si="335"/>
        <v>0</v>
      </c>
      <c r="L675" s="128">
        <f t="shared" si="335"/>
        <v>0</v>
      </c>
      <c r="M675" s="128">
        <f t="shared" si="335"/>
        <v>1103021353.24</v>
      </c>
      <c r="N675" s="128">
        <f t="shared" si="335"/>
        <v>0</v>
      </c>
      <c r="O675" s="128">
        <f t="shared" si="335"/>
        <v>0</v>
      </c>
      <c r="P675" s="128">
        <f t="shared" si="335"/>
        <v>0</v>
      </c>
      <c r="Q675" s="128">
        <f t="shared" si="327"/>
        <v>2641471647.6599998</v>
      </c>
      <c r="S675" s="118"/>
      <c r="T675" s="118"/>
      <c r="U675" s="118"/>
      <c r="V675" s="118"/>
      <c r="W675" s="118"/>
      <c r="X675" s="118"/>
      <c r="Y675" s="118"/>
      <c r="Z675" s="118"/>
      <c r="AA675" s="118"/>
    </row>
    <row r="676" spans="2:27" ht="12.6" customHeight="1" x14ac:dyDescent="0.25">
      <c r="B676" s="151" t="s">
        <v>957</v>
      </c>
      <c r="C676" s="125">
        <v>0</v>
      </c>
      <c r="D676" s="125">
        <v>1538450295</v>
      </c>
      <c r="E676" s="125"/>
      <c r="F676" s="125">
        <v>1538450294.4200001</v>
      </c>
      <c r="G676" s="125"/>
      <c r="H676" s="125">
        <v>0</v>
      </c>
      <c r="I676" s="125"/>
      <c r="J676" s="125"/>
      <c r="K676" s="125">
        <v>0</v>
      </c>
      <c r="L676" s="125">
        <v>0</v>
      </c>
      <c r="M676" s="125">
        <v>1103021353.24</v>
      </c>
      <c r="N676" s="125"/>
      <c r="O676" s="125"/>
      <c r="P676" s="125">
        <v>0</v>
      </c>
      <c r="Q676" s="130">
        <f t="shared" si="327"/>
        <v>2641471647.6599998</v>
      </c>
      <c r="S676" s="118"/>
      <c r="T676" s="118"/>
      <c r="U676" s="118"/>
      <c r="V676" s="118"/>
      <c r="W676" s="118"/>
      <c r="X676" s="118"/>
      <c r="Y676" s="118"/>
      <c r="Z676" s="118"/>
      <c r="AA676" s="118"/>
    </row>
    <row r="677" spans="2:27" ht="12.6" customHeight="1" x14ac:dyDescent="0.25">
      <c r="B677" s="23" t="s">
        <v>898</v>
      </c>
      <c r="C677" s="124">
        <f t="shared" ref="C677:D679" si="336">C678</f>
        <v>0</v>
      </c>
      <c r="D677" s="124">
        <f t="shared" si="336"/>
        <v>0</v>
      </c>
      <c r="E677" s="124">
        <f t="shared" si="335"/>
        <v>0</v>
      </c>
      <c r="F677" s="124">
        <f t="shared" si="335"/>
        <v>0</v>
      </c>
      <c r="G677" s="124">
        <f t="shared" si="335"/>
        <v>0</v>
      </c>
      <c r="H677" s="124">
        <f t="shared" si="335"/>
        <v>0</v>
      </c>
      <c r="I677" s="124">
        <f t="shared" si="335"/>
        <v>0</v>
      </c>
      <c r="J677" s="124">
        <f t="shared" si="335"/>
        <v>0</v>
      </c>
      <c r="K677" s="124">
        <f t="shared" si="335"/>
        <v>0</v>
      </c>
      <c r="L677" s="124">
        <f t="shared" si="335"/>
        <v>0</v>
      </c>
      <c r="M677" s="124">
        <f t="shared" si="335"/>
        <v>814538863.42999995</v>
      </c>
      <c r="N677" s="124">
        <f t="shared" si="335"/>
        <v>0</v>
      </c>
      <c r="O677" s="124">
        <f t="shared" si="335"/>
        <v>0</v>
      </c>
      <c r="P677" s="124">
        <f t="shared" si="335"/>
        <v>0</v>
      </c>
      <c r="Q677" s="124">
        <f t="shared" si="327"/>
        <v>814538863.42999995</v>
      </c>
      <c r="S677" s="118"/>
      <c r="T677" s="118"/>
      <c r="U677" s="118"/>
      <c r="V677" s="118"/>
      <c r="W677" s="118"/>
      <c r="X677" s="118"/>
      <c r="Y677" s="118"/>
      <c r="Z677" s="118"/>
      <c r="AA677" s="118"/>
    </row>
    <row r="678" spans="2:27" ht="12.6" customHeight="1" x14ac:dyDescent="0.25">
      <c r="B678" s="149" t="s">
        <v>902</v>
      </c>
      <c r="C678" s="128">
        <f t="shared" si="336"/>
        <v>0</v>
      </c>
      <c r="D678" s="128">
        <f t="shared" si="336"/>
        <v>0</v>
      </c>
      <c r="E678" s="128">
        <f t="shared" si="335"/>
        <v>0</v>
      </c>
      <c r="F678" s="128">
        <f t="shared" si="335"/>
        <v>0</v>
      </c>
      <c r="G678" s="128">
        <f t="shared" si="335"/>
        <v>0</v>
      </c>
      <c r="H678" s="128">
        <f t="shared" si="335"/>
        <v>0</v>
      </c>
      <c r="I678" s="128">
        <f t="shared" si="335"/>
        <v>0</v>
      </c>
      <c r="J678" s="128">
        <f t="shared" si="335"/>
        <v>0</v>
      </c>
      <c r="K678" s="128">
        <f t="shared" si="335"/>
        <v>0</v>
      </c>
      <c r="L678" s="128">
        <f t="shared" si="335"/>
        <v>0</v>
      </c>
      <c r="M678" s="128">
        <f t="shared" si="335"/>
        <v>814538863.42999995</v>
      </c>
      <c r="N678" s="128">
        <f t="shared" si="335"/>
        <v>0</v>
      </c>
      <c r="O678" s="128">
        <f t="shared" si="335"/>
        <v>0</v>
      </c>
      <c r="P678" s="128">
        <f t="shared" si="335"/>
        <v>0</v>
      </c>
      <c r="Q678" s="128">
        <f t="shared" si="327"/>
        <v>814538863.42999995</v>
      </c>
      <c r="S678" s="118"/>
      <c r="T678" s="118"/>
      <c r="U678" s="118"/>
      <c r="V678" s="118"/>
      <c r="W678" s="118"/>
      <c r="X678" s="118"/>
      <c r="Y678" s="118"/>
      <c r="Z678" s="118"/>
      <c r="AA678" s="118"/>
    </row>
    <row r="679" spans="2:27" ht="12.6" customHeight="1" x14ac:dyDescent="0.25">
      <c r="B679" s="150" t="s">
        <v>903</v>
      </c>
      <c r="C679" s="128">
        <f t="shared" si="336"/>
        <v>0</v>
      </c>
      <c r="D679" s="128">
        <f t="shared" si="336"/>
        <v>0</v>
      </c>
      <c r="E679" s="128">
        <f t="shared" si="335"/>
        <v>0</v>
      </c>
      <c r="F679" s="128">
        <f t="shared" si="335"/>
        <v>0</v>
      </c>
      <c r="G679" s="128">
        <f t="shared" si="335"/>
        <v>0</v>
      </c>
      <c r="H679" s="128">
        <f t="shared" si="335"/>
        <v>0</v>
      </c>
      <c r="I679" s="128">
        <f t="shared" si="335"/>
        <v>0</v>
      </c>
      <c r="J679" s="128">
        <f t="shared" si="335"/>
        <v>0</v>
      </c>
      <c r="K679" s="128">
        <f t="shared" si="335"/>
        <v>0</v>
      </c>
      <c r="L679" s="128">
        <f t="shared" si="335"/>
        <v>0</v>
      </c>
      <c r="M679" s="128">
        <f t="shared" si="335"/>
        <v>814538863.42999995</v>
      </c>
      <c r="N679" s="128">
        <f t="shared" si="335"/>
        <v>0</v>
      </c>
      <c r="O679" s="128">
        <f t="shared" si="335"/>
        <v>0</v>
      </c>
      <c r="P679" s="128">
        <f t="shared" si="335"/>
        <v>0</v>
      </c>
      <c r="Q679" s="128">
        <f t="shared" si="327"/>
        <v>814538863.42999995</v>
      </c>
      <c r="S679" s="118"/>
      <c r="T679" s="118"/>
      <c r="U679" s="118"/>
      <c r="V679" s="118"/>
      <c r="W679" s="118"/>
      <c r="X679" s="118"/>
      <c r="Y679" s="118"/>
      <c r="Z679" s="118"/>
      <c r="AA679" s="118"/>
    </row>
    <row r="680" spans="2:27" ht="12.6" customHeight="1" x14ac:dyDescent="0.25">
      <c r="B680" s="151" t="s">
        <v>957</v>
      </c>
      <c r="C680" s="125"/>
      <c r="D680" s="125"/>
      <c r="E680" s="125"/>
      <c r="F680" s="125"/>
      <c r="G680" s="125"/>
      <c r="H680" s="125"/>
      <c r="I680" s="125"/>
      <c r="J680" s="125"/>
      <c r="K680" s="125"/>
      <c r="L680" s="125"/>
      <c r="M680" s="125">
        <v>814538863.42999995</v>
      </c>
      <c r="N680" s="125"/>
      <c r="O680" s="125"/>
      <c r="P680" s="125">
        <v>0</v>
      </c>
      <c r="Q680" s="130">
        <f t="shared" si="327"/>
        <v>814538863.42999995</v>
      </c>
      <c r="R680" s="118"/>
      <c r="S680" s="118"/>
      <c r="T680" s="118"/>
      <c r="U680" s="118"/>
      <c r="V680" s="118"/>
      <c r="W680" s="118"/>
      <c r="X680" s="118"/>
      <c r="Y680" s="118"/>
      <c r="Z680" s="118"/>
      <c r="AA680" s="118"/>
    </row>
    <row r="681" spans="2:27" x14ac:dyDescent="0.25">
      <c r="B681" s="155" t="s">
        <v>77</v>
      </c>
      <c r="C681" s="132">
        <f>C655+C661</f>
        <v>155685242330</v>
      </c>
      <c r="D681" s="132">
        <f t="shared" ref="D681:L681" si="337">D655+D661+D673</f>
        <v>111230344756</v>
      </c>
      <c r="E681" s="126">
        <f t="shared" si="337"/>
        <v>6764614992.5799999</v>
      </c>
      <c r="F681" s="126">
        <f t="shared" si="337"/>
        <v>7181352761.3600006</v>
      </c>
      <c r="G681" s="126">
        <f t="shared" si="337"/>
        <v>28671240855.810001</v>
      </c>
      <c r="H681" s="126">
        <f t="shared" si="337"/>
        <v>4414171645.21</v>
      </c>
      <c r="I681" s="126">
        <f t="shared" si="337"/>
        <v>3912261498.71</v>
      </c>
      <c r="J681" s="126">
        <f t="shared" si="337"/>
        <v>7514339249.46</v>
      </c>
      <c r="K681" s="126">
        <f t="shared" si="337"/>
        <v>8053034919.8100004</v>
      </c>
      <c r="L681" s="126">
        <f t="shared" si="337"/>
        <v>3199338316.5299997</v>
      </c>
      <c r="M681" s="126">
        <f>M655+M661+M673+M677</f>
        <v>9750162399.8199997</v>
      </c>
      <c r="N681" s="126">
        <f>N655+N661+N673</f>
        <v>9671264526.4700012</v>
      </c>
      <c r="O681" s="126">
        <f>O655+O661+O673</f>
        <v>3527141960.5899997</v>
      </c>
      <c r="P681" s="126">
        <f>P655+P661+P673</f>
        <v>11554624119.829998</v>
      </c>
      <c r="Q681" s="126">
        <f>E681+F681+G681+H681+I681+J681+K681+L681+M681+O681+N681+P681</f>
        <v>104213547246.18001</v>
      </c>
      <c r="R681" s="118"/>
      <c r="S681" s="7"/>
      <c r="U681" s="118"/>
      <c r="V681" s="118"/>
      <c r="W681" s="118"/>
      <c r="X681" s="118"/>
      <c r="Y681" s="118"/>
      <c r="Z681" s="118"/>
      <c r="AA681" s="118"/>
    </row>
    <row r="682" spans="2:27" x14ac:dyDescent="0.25">
      <c r="B682" s="24"/>
      <c r="C682" s="133"/>
      <c r="D682" s="133"/>
      <c r="E682" s="154"/>
      <c r="F682" s="154"/>
      <c r="G682" s="154"/>
      <c r="H682" s="154"/>
      <c r="I682" s="154"/>
      <c r="J682" s="154"/>
      <c r="K682" s="154"/>
      <c r="L682" s="154"/>
      <c r="M682" s="154"/>
      <c r="N682" s="154"/>
      <c r="O682" s="154"/>
      <c r="P682" s="154"/>
      <c r="Q682" s="154"/>
      <c r="R682" s="118"/>
      <c r="S682" s="118"/>
      <c r="T682" s="118"/>
      <c r="U682" s="118"/>
      <c r="V682" s="118"/>
      <c r="W682" s="118"/>
      <c r="X682" s="118"/>
      <c r="Y682" s="118"/>
      <c r="Z682" s="118"/>
      <c r="AA682" s="118"/>
    </row>
    <row r="683" spans="2:27" x14ac:dyDescent="0.25">
      <c r="B683" s="155" t="s">
        <v>78</v>
      </c>
      <c r="C683" s="132">
        <f t="shared" ref="C683:P683" si="338">C652+C681</f>
        <v>1403263338155</v>
      </c>
      <c r="D683" s="132">
        <f t="shared" si="338"/>
        <v>1439046129864.0898</v>
      </c>
      <c r="E683" s="126">
        <f t="shared" si="338"/>
        <v>106167326937.47</v>
      </c>
      <c r="F683" s="126">
        <f t="shared" si="338"/>
        <v>117252627604.06999</v>
      </c>
      <c r="G683" s="126">
        <f t="shared" si="338"/>
        <v>122029528461.66</v>
      </c>
      <c r="H683" s="126">
        <f t="shared" si="338"/>
        <v>77217608307.600006</v>
      </c>
      <c r="I683" s="126">
        <f t="shared" si="338"/>
        <v>107278872367.64998</v>
      </c>
      <c r="J683" s="126">
        <f t="shared" si="338"/>
        <v>111666449155.60001</v>
      </c>
      <c r="K683" s="126">
        <f t="shared" si="338"/>
        <v>116004104035.53998</v>
      </c>
      <c r="L683" s="126">
        <f t="shared" si="338"/>
        <v>93750522788.979996</v>
      </c>
      <c r="M683" s="126">
        <f t="shared" si="338"/>
        <v>102889380767.10999</v>
      </c>
      <c r="N683" s="126">
        <f t="shared" si="338"/>
        <v>118500452192.87999</v>
      </c>
      <c r="O683" s="126">
        <f t="shared" si="338"/>
        <v>129387228184.17</v>
      </c>
      <c r="P683" s="126">
        <f t="shared" si="338"/>
        <v>181306650562.20001</v>
      </c>
      <c r="Q683" s="126">
        <f>E683+F683+G683+H683+I683+J683+K683+L683+M683+O683+N683+P683</f>
        <v>1383450751364.9297</v>
      </c>
      <c r="R683" s="118"/>
      <c r="S683" s="118"/>
      <c r="T683" s="118"/>
      <c r="U683" s="118"/>
      <c r="V683" s="118"/>
      <c r="W683" s="118"/>
      <c r="X683" s="118"/>
      <c r="Y683" s="118"/>
      <c r="Z683" s="118"/>
    </row>
    <row r="684" spans="2:27" x14ac:dyDescent="0.25">
      <c r="B684" s="10" t="s">
        <v>909</v>
      </c>
      <c r="C684" s="20"/>
      <c r="D684" s="20"/>
      <c r="E684" s="328"/>
      <c r="F684" s="328"/>
      <c r="G684" s="328"/>
      <c r="H684" s="328"/>
      <c r="I684" s="196"/>
      <c r="J684" s="196"/>
      <c r="K684" s="196"/>
      <c r="L684" s="196"/>
      <c r="M684" s="196"/>
      <c r="N684" s="196"/>
      <c r="O684" s="196"/>
      <c r="P684" s="196"/>
      <c r="Q684" s="106"/>
      <c r="S684" s="118"/>
      <c r="T684" s="118"/>
      <c r="Z684" s="118"/>
    </row>
    <row r="685" spans="2:27" x14ac:dyDescent="0.25">
      <c r="B685" s="10" t="s">
        <v>1014</v>
      </c>
      <c r="E685" s="117"/>
      <c r="F685" s="117"/>
      <c r="G685" s="117"/>
      <c r="H685" s="117"/>
      <c r="I685" s="117"/>
      <c r="J685" s="117"/>
      <c r="K685" s="117"/>
      <c r="L685" s="117"/>
      <c r="M685" s="117"/>
      <c r="N685" s="117"/>
      <c r="O685" s="117"/>
      <c r="P685" s="117"/>
      <c r="Q685" s="117"/>
      <c r="Z685" s="118"/>
    </row>
    <row r="686" spans="2:27" x14ac:dyDescent="0.25">
      <c r="B686" s="10" t="s">
        <v>238</v>
      </c>
      <c r="E686" s="117"/>
      <c r="F686" s="117"/>
      <c r="G686" s="117"/>
      <c r="H686" s="117"/>
      <c r="I686" s="117"/>
      <c r="J686" s="117"/>
      <c r="K686" s="117"/>
      <c r="L686" s="117"/>
      <c r="M686" s="117"/>
      <c r="Q686"/>
    </row>
    <row r="687" spans="2:27" x14ac:dyDescent="0.25">
      <c r="B687" s="10"/>
      <c r="E687" s="117"/>
      <c r="F687" s="117"/>
      <c r="G687" s="117"/>
      <c r="H687" s="117"/>
      <c r="I687" s="117"/>
      <c r="J687" s="117"/>
      <c r="K687" s="117"/>
      <c r="L687" s="117"/>
      <c r="M687" s="117"/>
      <c r="Q687"/>
    </row>
    <row r="688" spans="2:27" x14ac:dyDescent="0.25">
      <c r="E688" s="118"/>
      <c r="F688" s="118"/>
      <c r="G688" s="118"/>
      <c r="H688" s="118"/>
      <c r="I688" s="118"/>
      <c r="J688" s="118"/>
      <c r="K688" s="118"/>
      <c r="L688" s="118"/>
      <c r="M688" s="118"/>
      <c r="N688" s="118"/>
      <c r="O688" s="118"/>
      <c r="P688" s="118"/>
    </row>
    <row r="689" spans="5:17" x14ac:dyDescent="0.25">
      <c r="E689" s="117"/>
      <c r="F689" s="117"/>
      <c r="G689" s="117"/>
      <c r="H689" s="117"/>
      <c r="I689" s="117"/>
      <c r="J689" s="117"/>
      <c r="K689" s="117"/>
      <c r="L689" s="117"/>
      <c r="M689" s="117"/>
      <c r="N689" s="117"/>
      <c r="O689" s="117"/>
      <c r="P689" s="117"/>
      <c r="Q689" s="117"/>
    </row>
    <row r="690" spans="5:17" x14ac:dyDescent="0.25">
      <c r="E690" s="117"/>
      <c r="F690" s="117"/>
      <c r="G690" s="117"/>
      <c r="H690" s="117"/>
      <c r="I690" s="117"/>
      <c r="J690" s="117"/>
      <c r="K690" s="117"/>
      <c r="L690" s="117"/>
      <c r="M690" s="117"/>
      <c r="N690" s="117"/>
      <c r="O690" s="117"/>
      <c r="P690" s="117"/>
      <c r="Q690" s="117"/>
    </row>
    <row r="691" spans="5:17" x14ac:dyDescent="0.25">
      <c r="E691" s="117"/>
      <c r="F691" s="117"/>
      <c r="G691" s="117"/>
      <c r="H691" s="117"/>
      <c r="I691" s="117"/>
      <c r="J691" s="117"/>
      <c r="K691" s="117"/>
      <c r="L691" s="117"/>
      <c r="M691" s="117"/>
      <c r="N691" s="117"/>
      <c r="O691" s="117"/>
      <c r="P691" s="117"/>
      <c r="Q691" s="117"/>
    </row>
    <row r="692" spans="5:17" x14ac:dyDescent="0.25">
      <c r="E692" s="117"/>
      <c r="F692" s="117"/>
      <c r="G692" s="117"/>
      <c r="H692" s="117"/>
      <c r="I692" s="117"/>
      <c r="J692" s="117"/>
      <c r="K692" s="117"/>
      <c r="L692" s="117"/>
      <c r="M692" s="117"/>
      <c r="N692" s="117"/>
      <c r="O692" s="117"/>
      <c r="P692" s="117"/>
      <c r="Q692" s="117"/>
    </row>
    <row r="693" spans="5:17" x14ac:dyDescent="0.25">
      <c r="E693" s="117"/>
      <c r="F693" s="117"/>
      <c r="G693" s="117"/>
      <c r="H693" s="117"/>
      <c r="I693" s="117"/>
      <c r="J693" s="117"/>
      <c r="K693" s="117"/>
      <c r="L693" s="117"/>
      <c r="M693" s="117"/>
      <c r="N693" s="117"/>
      <c r="O693" s="117"/>
      <c r="P693" s="117"/>
      <c r="Q693" s="117"/>
    </row>
    <row r="694" spans="5:17" x14ac:dyDescent="0.25">
      <c r="E694" s="117"/>
      <c r="F694" s="117"/>
      <c r="G694" s="117"/>
      <c r="H694" s="117"/>
      <c r="I694" s="117"/>
      <c r="J694" s="117"/>
      <c r="K694" s="117"/>
      <c r="L694" s="117"/>
      <c r="M694" s="117"/>
      <c r="N694" s="117"/>
      <c r="O694" s="117"/>
      <c r="P694" s="117"/>
      <c r="Q694" s="117"/>
    </row>
    <row r="695" spans="5:17" x14ac:dyDescent="0.25">
      <c r="E695" s="117"/>
      <c r="F695" s="117"/>
      <c r="G695" s="117"/>
      <c r="H695" s="117"/>
      <c r="I695" s="117"/>
      <c r="J695" s="117"/>
      <c r="K695" s="117"/>
      <c r="L695" s="117"/>
      <c r="M695" s="117"/>
      <c r="N695" s="117"/>
      <c r="O695" s="117"/>
      <c r="P695" s="117"/>
      <c r="Q695" s="117"/>
    </row>
    <row r="696" spans="5:17" x14ac:dyDescent="0.25">
      <c r="E696" s="117"/>
      <c r="F696" s="117"/>
      <c r="G696" s="117"/>
      <c r="H696" s="117"/>
      <c r="I696" s="117"/>
      <c r="J696" s="117"/>
      <c r="K696" s="117"/>
      <c r="L696" s="117"/>
      <c r="M696" s="117"/>
      <c r="N696" s="117"/>
      <c r="O696" s="117"/>
      <c r="P696" s="117"/>
      <c r="Q696" s="117"/>
    </row>
    <row r="697" spans="5:17" x14ac:dyDescent="0.25">
      <c r="E697" s="117"/>
      <c r="F697" s="117"/>
      <c r="G697" s="117"/>
      <c r="H697" s="117"/>
      <c r="I697" s="117"/>
      <c r="J697" s="117"/>
      <c r="K697" s="117"/>
      <c r="L697" s="117"/>
      <c r="M697" s="117"/>
      <c r="N697" s="117"/>
      <c r="O697" s="117"/>
      <c r="P697" s="117"/>
      <c r="Q697" s="117"/>
    </row>
    <row r="698" spans="5:17" x14ac:dyDescent="0.25">
      <c r="E698" s="117"/>
      <c r="F698" s="117"/>
      <c r="G698" s="117"/>
      <c r="H698" s="117"/>
      <c r="I698" s="117"/>
      <c r="J698" s="117"/>
      <c r="K698" s="117"/>
      <c r="L698" s="117"/>
      <c r="M698" s="117"/>
      <c r="N698" s="117"/>
      <c r="O698" s="117"/>
      <c r="P698" s="117"/>
      <c r="Q698" s="117"/>
    </row>
    <row r="699" spans="5:17" x14ac:dyDescent="0.25">
      <c r="E699" s="117"/>
      <c r="F699" s="117"/>
      <c r="G699" s="117"/>
      <c r="H699" s="117"/>
      <c r="I699" s="117"/>
      <c r="J699" s="117"/>
      <c r="K699" s="117"/>
      <c r="L699" s="117"/>
      <c r="M699" s="117"/>
      <c r="N699" s="117"/>
      <c r="O699" s="117"/>
      <c r="P699" s="117"/>
      <c r="Q699" s="117"/>
    </row>
    <row r="700" spans="5:17" x14ac:dyDescent="0.25">
      <c r="E700" s="117"/>
      <c r="F700" s="117"/>
      <c r="G700" s="117"/>
      <c r="H700" s="117"/>
      <c r="I700" s="117"/>
      <c r="J700" s="117"/>
      <c r="K700" s="117"/>
      <c r="L700" s="117"/>
      <c r="M700" s="117"/>
      <c r="N700" s="117"/>
      <c r="O700" s="117"/>
      <c r="P700" s="117"/>
      <c r="Q700" s="117"/>
    </row>
    <row r="701" spans="5:17" x14ac:dyDescent="0.25">
      <c r="E701" s="117"/>
      <c r="F701" s="117"/>
      <c r="G701" s="117"/>
      <c r="H701" s="117"/>
      <c r="I701" s="117"/>
      <c r="J701" s="117"/>
      <c r="K701" s="117"/>
      <c r="L701" s="117"/>
      <c r="M701" s="117"/>
      <c r="N701" s="117"/>
      <c r="O701" s="117"/>
      <c r="P701" s="117"/>
      <c r="Q701" s="117"/>
    </row>
    <row r="702" spans="5:17" x14ac:dyDescent="0.25">
      <c r="E702" s="117"/>
      <c r="F702" s="117"/>
      <c r="G702" s="117"/>
      <c r="H702" s="117"/>
      <c r="I702" s="117"/>
      <c r="J702" s="117"/>
      <c r="K702" s="117"/>
      <c r="L702" s="117"/>
      <c r="M702" s="117"/>
      <c r="N702" s="117"/>
      <c r="O702" s="117"/>
      <c r="P702" s="117"/>
      <c r="Q702" s="117"/>
    </row>
    <row r="703" spans="5:17" x14ac:dyDescent="0.25">
      <c r="E703" s="117"/>
      <c r="F703" s="117"/>
      <c r="G703" s="117"/>
      <c r="H703" s="117"/>
      <c r="I703" s="117"/>
      <c r="J703" s="117"/>
      <c r="K703" s="117"/>
      <c r="L703" s="117"/>
      <c r="M703" s="117"/>
      <c r="N703" s="117"/>
      <c r="O703" s="117"/>
      <c r="P703" s="117"/>
      <c r="Q703" s="117"/>
    </row>
    <row r="704" spans="5:17" x14ac:dyDescent="0.25">
      <c r="E704" s="117"/>
      <c r="F704" s="117"/>
      <c r="G704" s="117"/>
      <c r="H704" s="117"/>
      <c r="I704" s="117"/>
      <c r="J704" s="117"/>
      <c r="K704" s="117"/>
      <c r="L704" s="117"/>
      <c r="M704" s="117"/>
      <c r="N704" s="117"/>
      <c r="O704" s="117"/>
      <c r="P704" s="117"/>
      <c r="Q704" s="117"/>
    </row>
    <row r="705" spans="5:5" x14ac:dyDescent="0.25">
      <c r="E705" s="117"/>
    </row>
    <row r="706" spans="5:5" x14ac:dyDescent="0.25">
      <c r="E706"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ignoredErrors>
    <ignoredError sqref="M566:P566 M557:P557 Q658:Q676" formulaRange="1"/>
    <ignoredError sqref="D633:D635"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CDE0-A405-4DA9-BABE-CD02DC193696}">
  <sheetPr codeName="Hoja20"/>
  <dimension ref="A2:AX712"/>
  <sheetViews>
    <sheetView showGridLines="0" topLeftCell="A664" zoomScale="70" zoomScaleNormal="70" workbookViewId="0">
      <selection activeCell="B7" sqref="B7:B8"/>
    </sheetView>
  </sheetViews>
  <sheetFormatPr defaultColWidth="11.42578125" defaultRowHeight="15" x14ac:dyDescent="0.25"/>
  <cols>
    <col min="1" max="1" width="11.140625" customWidth="1"/>
    <col min="2" max="2" width="92.140625" customWidth="1"/>
    <col min="3" max="3" width="20.42578125" style="3" bestFit="1" customWidth="1"/>
    <col min="4" max="4" width="20.42578125" style="3" customWidth="1"/>
    <col min="5" max="6" width="14.140625" customWidth="1"/>
    <col min="7" max="7" width="14.5703125" bestFit="1" customWidth="1"/>
    <col min="8" max="16" width="14.140625" customWidth="1"/>
    <col min="17" max="17" width="23.42578125" style="3" bestFit="1" customWidth="1"/>
    <col min="18" max="19" width="24.42578125" customWidth="1"/>
    <col min="20" max="20" width="27.140625" customWidth="1"/>
    <col min="21" max="21" width="18" customWidth="1"/>
    <col min="22" max="22" width="19" customWidth="1"/>
    <col min="23" max="23" width="19" bestFit="1" customWidth="1"/>
    <col min="24" max="24" width="47.42578125"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27.140625" bestFit="1" customWidth="1"/>
    <col min="34" max="34" width="22.85546875" bestFit="1" customWidth="1"/>
    <col min="35" max="35" width="25" bestFit="1" customWidth="1"/>
    <col min="36" max="36" width="24.85546875" bestFit="1" customWidth="1"/>
    <col min="37" max="37" width="17.140625" bestFit="1" customWidth="1"/>
  </cols>
  <sheetData>
    <row r="2" spans="1:50" ht="28.5" x14ac:dyDescent="0.25">
      <c r="B2" s="344" t="s">
        <v>0</v>
      </c>
      <c r="C2" s="345"/>
      <c r="D2" s="345"/>
      <c r="E2" s="345"/>
      <c r="F2" s="345"/>
      <c r="G2" s="345"/>
      <c r="H2" s="345"/>
      <c r="I2" s="345"/>
      <c r="J2" s="345"/>
      <c r="K2" s="345"/>
      <c r="L2" s="345"/>
      <c r="M2" s="345"/>
      <c r="N2" s="345"/>
      <c r="O2" s="345"/>
      <c r="P2" s="345"/>
      <c r="Q2" s="345"/>
    </row>
    <row r="3" spans="1:50" ht="21" x14ac:dyDescent="0.25">
      <c r="A3" s="1"/>
      <c r="B3" s="346" t="s">
        <v>1</v>
      </c>
      <c r="C3" s="347"/>
      <c r="D3" s="347"/>
      <c r="E3" s="347"/>
      <c r="F3" s="347"/>
      <c r="G3" s="347"/>
      <c r="H3" s="347"/>
      <c r="I3" s="347"/>
      <c r="J3" s="347"/>
      <c r="K3" s="347"/>
      <c r="L3" s="347"/>
      <c r="M3" s="347"/>
      <c r="N3" s="347"/>
      <c r="O3" s="347"/>
      <c r="P3" s="347"/>
      <c r="Q3" s="347"/>
    </row>
    <row r="4" spans="1:50" ht="15.75" x14ac:dyDescent="0.25">
      <c r="A4" s="1"/>
      <c r="B4" s="348" t="s">
        <v>2</v>
      </c>
      <c r="C4" s="349"/>
      <c r="D4" s="349"/>
      <c r="E4" s="349"/>
      <c r="F4" s="349"/>
      <c r="G4" s="349"/>
      <c r="H4" s="349"/>
      <c r="I4" s="349"/>
      <c r="J4" s="349"/>
      <c r="K4" s="349"/>
      <c r="L4" s="349"/>
      <c r="M4" s="349"/>
      <c r="N4" s="349"/>
      <c r="O4" s="349"/>
      <c r="P4" s="349"/>
      <c r="Q4" s="349"/>
    </row>
    <row r="5" spans="1:50" x14ac:dyDescent="0.25">
      <c r="A5" s="1"/>
      <c r="B5" s="350" t="s">
        <v>3</v>
      </c>
      <c r="C5" s="351"/>
      <c r="D5" s="351"/>
      <c r="E5" s="351"/>
      <c r="F5" s="351"/>
      <c r="G5" s="351"/>
      <c r="H5" s="351"/>
      <c r="I5" s="351"/>
      <c r="J5" s="351"/>
      <c r="K5" s="351"/>
      <c r="L5" s="351"/>
      <c r="M5" s="351"/>
      <c r="N5" s="351"/>
      <c r="O5" s="351"/>
      <c r="P5" s="351"/>
      <c r="Q5" s="351"/>
    </row>
    <row r="6" spans="1:50" x14ac:dyDescent="0.25">
      <c r="A6" s="1"/>
      <c r="B6" s="2" t="s">
        <v>1015</v>
      </c>
      <c r="C6" s="5"/>
      <c r="D6" s="5"/>
      <c r="Q6" s="11" t="s">
        <v>5</v>
      </c>
    </row>
    <row r="7" spans="1:50" ht="14.45" customHeight="1" x14ac:dyDescent="0.25">
      <c r="B7" s="352" t="s">
        <v>6</v>
      </c>
      <c r="C7" s="158" t="s">
        <v>912</v>
      </c>
      <c r="D7" s="334" t="s">
        <v>1016</v>
      </c>
      <c r="E7" s="355" t="s">
        <v>9</v>
      </c>
      <c r="F7" s="356"/>
      <c r="G7" s="356"/>
      <c r="H7" s="356"/>
      <c r="I7" s="356"/>
      <c r="J7" s="356"/>
      <c r="K7" s="356"/>
      <c r="L7" s="356"/>
      <c r="M7" s="356"/>
      <c r="N7" s="356"/>
      <c r="O7" s="356"/>
      <c r="P7" s="356"/>
      <c r="Q7" s="357"/>
    </row>
    <row r="8" spans="1:50" x14ac:dyDescent="0.25">
      <c r="B8" s="352"/>
      <c r="C8" s="157" t="s">
        <v>1017</v>
      </c>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50" x14ac:dyDescent="0.25">
      <c r="B9" s="23" t="s">
        <v>139</v>
      </c>
      <c r="C9" s="124">
        <f>C10+C38+C57+C64+C72</f>
        <v>336637715507</v>
      </c>
      <c r="D9" s="124">
        <v>340161003380.86005</v>
      </c>
      <c r="E9" s="124">
        <v>23720299265.619999</v>
      </c>
      <c r="F9" s="124">
        <v>24570175009.100002</v>
      </c>
      <c r="G9" s="124">
        <v>24639354398.579998</v>
      </c>
      <c r="H9" s="124">
        <v>27681270140.62001</v>
      </c>
      <c r="I9" s="124">
        <v>27734150386.900009</v>
      </c>
      <c r="J9" s="124">
        <v>25358141256.390007</v>
      </c>
      <c r="K9" s="124">
        <v>25311382062.039997</v>
      </c>
      <c r="L9" s="124">
        <v>25799782489.759998</v>
      </c>
      <c r="M9" s="124">
        <v>25921795755.769997</v>
      </c>
      <c r="N9" s="124">
        <v>30292746377.440002</v>
      </c>
      <c r="O9" s="124">
        <v>32254835470.449997</v>
      </c>
      <c r="P9" s="124">
        <v>45829904468.410004</v>
      </c>
      <c r="Q9" s="124">
        <f>E9+F9+G9+H9+I9+J9+K9+L9+M9+O9+N9+P9</f>
        <v>339113837081.08008</v>
      </c>
      <c r="R9" s="3"/>
      <c r="S9" s="7"/>
      <c r="T9" s="118"/>
      <c r="U9" s="118"/>
      <c r="V9" s="118"/>
      <c r="W9" s="118"/>
    </row>
    <row r="10" spans="1:50" s="67" customFormat="1" x14ac:dyDescent="0.25">
      <c r="B10" s="149" t="s">
        <v>140</v>
      </c>
      <c r="C10" s="139">
        <f>C11+C19+C27+C29+C31+C36</f>
        <v>277819464290</v>
      </c>
      <c r="D10" s="139">
        <v>275715081125.78003</v>
      </c>
      <c r="E10" s="139">
        <v>19896925282.02</v>
      </c>
      <c r="F10" s="139">
        <v>20741208311.860004</v>
      </c>
      <c r="G10" s="139">
        <v>20336981716.07</v>
      </c>
      <c r="H10" s="139">
        <v>20927834972.660011</v>
      </c>
      <c r="I10" s="139">
        <v>21355811589.020012</v>
      </c>
      <c r="J10" s="139">
        <v>21178717661.090004</v>
      </c>
      <c r="K10" s="139">
        <v>21195549208.420006</v>
      </c>
      <c r="L10" s="139">
        <v>21471437871.619999</v>
      </c>
      <c r="M10" s="139">
        <v>21404404429.669998</v>
      </c>
      <c r="N10" s="139">
        <v>22142272050.77</v>
      </c>
      <c r="O10" s="139">
        <v>27524963403.500004</v>
      </c>
      <c r="P10" s="134">
        <v>36912080073.75</v>
      </c>
      <c r="Q10" s="139">
        <f>E10+F10+G10+H10+I10+J10+K10+L10+M10+O10+N10+P10</f>
        <v>275088186570.45007</v>
      </c>
      <c r="R10" s="3"/>
      <c r="S10" s="7"/>
      <c r="T10" s="118"/>
      <c r="AL10"/>
      <c r="AM10"/>
      <c r="AN10"/>
      <c r="AO10"/>
      <c r="AP10"/>
      <c r="AQ10"/>
      <c r="AR10"/>
      <c r="AS10"/>
      <c r="AT10"/>
      <c r="AU10"/>
      <c r="AV10"/>
      <c r="AW10"/>
      <c r="AX10"/>
    </row>
    <row r="11" spans="1:50" s="67" customFormat="1" x14ac:dyDescent="0.25">
      <c r="B11" s="150" t="s">
        <v>311</v>
      </c>
      <c r="C11" s="139">
        <f>SUM(C12:C18)</f>
        <v>230835477814</v>
      </c>
      <c r="D11" s="139">
        <v>227159804820.30002</v>
      </c>
      <c r="E11" s="139">
        <v>17942399438.16</v>
      </c>
      <c r="F11" s="139">
        <v>18073756727.850002</v>
      </c>
      <c r="G11" s="139">
        <v>18143995263.170002</v>
      </c>
      <c r="H11" s="139">
        <v>18479982076.140003</v>
      </c>
      <c r="I11" s="139">
        <v>18738565064.139999</v>
      </c>
      <c r="J11" s="139">
        <v>18943822867.310001</v>
      </c>
      <c r="K11" s="139">
        <v>18975007284.110001</v>
      </c>
      <c r="L11" s="139">
        <v>19053053103.029999</v>
      </c>
      <c r="M11" s="139">
        <v>19043135214.619999</v>
      </c>
      <c r="N11" s="139">
        <v>19429738570.139999</v>
      </c>
      <c r="O11" s="139">
        <v>19545224995.790001</v>
      </c>
      <c r="P11" s="134">
        <v>20320114491.380001</v>
      </c>
      <c r="Q11" s="139">
        <f t="shared" ref="Q11:Q73" si="0">E11+F11+G11+H11+I11+J11+K11+L11+M11+O11+N11+P11</f>
        <v>226688795095.84003</v>
      </c>
      <c r="R11" s="3"/>
      <c r="S11" s="7"/>
      <c r="T11" s="118"/>
      <c r="AL11"/>
      <c r="AM11"/>
      <c r="AN11"/>
      <c r="AO11"/>
      <c r="AP11"/>
      <c r="AQ11"/>
      <c r="AR11"/>
      <c r="AS11"/>
      <c r="AT11"/>
      <c r="AU11"/>
      <c r="AV11"/>
      <c r="AW11"/>
      <c r="AX11"/>
    </row>
    <row r="12" spans="1:50" x14ac:dyDescent="0.25">
      <c r="B12" s="151" t="s">
        <v>312</v>
      </c>
      <c r="C12" s="123">
        <v>169934555855</v>
      </c>
      <c r="D12" s="123">
        <v>176544793501.77002</v>
      </c>
      <c r="E12" s="123">
        <v>13848020812.68</v>
      </c>
      <c r="F12" s="123">
        <v>13935533581.620001</v>
      </c>
      <c r="G12" s="123">
        <v>13994518778.68</v>
      </c>
      <c r="H12" s="123">
        <v>14342356937.35</v>
      </c>
      <c r="I12" s="123">
        <v>14616994263.6</v>
      </c>
      <c r="J12" s="123">
        <v>14792551612.76</v>
      </c>
      <c r="K12" s="123">
        <v>14821260431.34</v>
      </c>
      <c r="L12" s="123">
        <v>14737135861.59</v>
      </c>
      <c r="M12" s="125">
        <v>14839408092.389999</v>
      </c>
      <c r="N12" s="125">
        <v>15189456843.48</v>
      </c>
      <c r="O12" s="125">
        <v>15112944075.690001</v>
      </c>
      <c r="P12" s="125">
        <v>15996290853.870001</v>
      </c>
      <c r="Q12" s="125">
        <f t="shared" si="0"/>
        <v>176226472145.04999</v>
      </c>
      <c r="R12" s="3"/>
      <c r="S12" s="7"/>
      <c r="T12" s="118"/>
    </row>
    <row r="13" spans="1:50" x14ac:dyDescent="0.25">
      <c r="B13" s="151" t="s">
        <v>314</v>
      </c>
      <c r="C13" s="123">
        <v>334772896</v>
      </c>
      <c r="D13" s="123">
        <v>-2.2351741790771484E-8</v>
      </c>
      <c r="E13" s="123">
        <v>0</v>
      </c>
      <c r="F13" s="123">
        <v>0</v>
      </c>
      <c r="G13" s="123">
        <v>0</v>
      </c>
      <c r="H13" s="123">
        <v>0</v>
      </c>
      <c r="I13" s="123">
        <v>0</v>
      </c>
      <c r="J13" s="123">
        <v>0</v>
      </c>
      <c r="K13" s="123">
        <v>0</v>
      </c>
      <c r="L13" s="123">
        <v>0</v>
      </c>
      <c r="M13" s="123">
        <v>0</v>
      </c>
      <c r="N13" s="123">
        <v>0</v>
      </c>
      <c r="O13" s="123">
        <v>0</v>
      </c>
      <c r="P13" s="125">
        <v>0</v>
      </c>
      <c r="Q13" s="123">
        <f t="shared" si="0"/>
        <v>0</v>
      </c>
      <c r="R13" s="3"/>
      <c r="S13" s="7"/>
      <c r="T13" s="118"/>
    </row>
    <row r="14" spans="1:50" x14ac:dyDescent="0.25">
      <c r="B14" s="151" t="s">
        <v>315</v>
      </c>
      <c r="C14" s="123">
        <v>11961010768</v>
      </c>
      <c r="D14" s="123">
        <v>0</v>
      </c>
      <c r="E14" s="123">
        <v>0</v>
      </c>
      <c r="F14" s="123">
        <v>0</v>
      </c>
      <c r="G14" s="123">
        <v>0</v>
      </c>
      <c r="H14" s="123">
        <v>0</v>
      </c>
      <c r="I14" s="123">
        <v>0</v>
      </c>
      <c r="J14" s="123">
        <v>0</v>
      </c>
      <c r="K14" s="123">
        <v>0</v>
      </c>
      <c r="L14" s="123">
        <v>0</v>
      </c>
      <c r="M14" s="123">
        <v>0</v>
      </c>
      <c r="N14" s="123">
        <v>0</v>
      </c>
      <c r="O14" s="123">
        <v>0</v>
      </c>
      <c r="P14" s="125">
        <v>0</v>
      </c>
      <c r="Q14" s="123">
        <f t="shared" si="0"/>
        <v>0</v>
      </c>
      <c r="R14" s="3"/>
      <c r="S14" s="7"/>
      <c r="T14" s="118"/>
    </row>
    <row r="15" spans="1:50" x14ac:dyDescent="0.25">
      <c r="B15" s="151" t="s">
        <v>316</v>
      </c>
      <c r="C15" s="123">
        <v>1392000</v>
      </c>
      <c r="D15" s="123">
        <v>985095.83000000007</v>
      </c>
      <c r="E15" s="123">
        <v>64000</v>
      </c>
      <c r="F15" s="123">
        <v>64000</v>
      </c>
      <c r="G15" s="123">
        <v>64000</v>
      </c>
      <c r="H15" s="123">
        <v>64000</v>
      </c>
      <c r="I15" s="123">
        <v>64000</v>
      </c>
      <c r="J15" s="123">
        <v>64000</v>
      </c>
      <c r="K15" s="123">
        <v>64000</v>
      </c>
      <c r="L15" s="123">
        <v>64000</v>
      </c>
      <c r="M15" s="125">
        <v>64000</v>
      </c>
      <c r="N15" s="125">
        <v>64000</v>
      </c>
      <c r="O15" s="125">
        <v>64000</v>
      </c>
      <c r="P15" s="125">
        <v>64000</v>
      </c>
      <c r="Q15" s="125">
        <f t="shared" si="0"/>
        <v>768000</v>
      </c>
      <c r="R15" s="3"/>
      <c r="S15" s="7"/>
      <c r="T15" s="118"/>
      <c r="U15" s="118"/>
      <c r="V15" s="118"/>
      <c r="W15" s="118"/>
    </row>
    <row r="16" spans="1:50" x14ac:dyDescent="0.25">
      <c r="B16" s="151" t="s">
        <v>317</v>
      </c>
      <c r="C16" s="123">
        <v>37859883031</v>
      </c>
      <c r="D16" s="123">
        <v>39447387960.979996</v>
      </c>
      <c r="E16" s="123">
        <v>3208674711.1100001</v>
      </c>
      <c r="F16" s="123">
        <v>3238810893.5799999</v>
      </c>
      <c r="G16" s="123">
        <v>3241799439.5100002</v>
      </c>
      <c r="H16" s="123">
        <v>3233946564.5500002</v>
      </c>
      <c r="I16" s="123">
        <v>3214450629.6900001</v>
      </c>
      <c r="J16" s="123">
        <v>3241460140.5100002</v>
      </c>
      <c r="K16" s="123">
        <v>3227990614.73</v>
      </c>
      <c r="L16" s="123">
        <v>3375237873.1600003</v>
      </c>
      <c r="M16" s="125">
        <v>3265677168.21</v>
      </c>
      <c r="N16" s="125">
        <v>3288982446.1199999</v>
      </c>
      <c r="O16" s="125">
        <v>3440709001.3299999</v>
      </c>
      <c r="P16" s="125">
        <v>3333375991.2399998</v>
      </c>
      <c r="Q16" s="125">
        <f t="shared" si="0"/>
        <v>39311115473.739998</v>
      </c>
      <c r="R16" s="3"/>
      <c r="S16" s="7"/>
      <c r="T16" s="118"/>
      <c r="U16" s="118"/>
      <c r="V16" s="118"/>
      <c r="W16" s="118"/>
    </row>
    <row r="17" spans="2:50" x14ac:dyDescent="0.25">
      <c r="B17" s="151" t="s">
        <v>318</v>
      </c>
      <c r="C17" s="123">
        <v>24320267</v>
      </c>
      <c r="D17" s="123">
        <v>0</v>
      </c>
      <c r="E17" s="123">
        <v>0</v>
      </c>
      <c r="F17" s="123">
        <v>0</v>
      </c>
      <c r="G17" s="123">
        <v>0</v>
      </c>
      <c r="H17" s="123">
        <v>0</v>
      </c>
      <c r="I17" s="123">
        <v>0</v>
      </c>
      <c r="J17" s="123">
        <v>0</v>
      </c>
      <c r="K17" s="123">
        <v>0</v>
      </c>
      <c r="L17" s="123">
        <v>0</v>
      </c>
      <c r="M17" s="125">
        <v>0</v>
      </c>
      <c r="N17" s="125">
        <v>0</v>
      </c>
      <c r="O17" s="125">
        <v>0</v>
      </c>
      <c r="P17" s="125">
        <v>0</v>
      </c>
      <c r="Q17" s="125">
        <f t="shared" si="0"/>
        <v>0</v>
      </c>
      <c r="R17" s="3"/>
      <c r="S17" s="7"/>
      <c r="T17" s="118"/>
      <c r="U17" s="118"/>
      <c r="V17" s="118"/>
      <c r="W17" s="118"/>
    </row>
    <row r="18" spans="2:50" x14ac:dyDescent="0.25">
      <c r="B18" s="151" t="s">
        <v>319</v>
      </c>
      <c r="C18" s="123">
        <v>10719542997</v>
      </c>
      <c r="D18" s="123">
        <v>11166638261.719999</v>
      </c>
      <c r="E18" s="123">
        <v>885639914.37</v>
      </c>
      <c r="F18" s="123">
        <v>899348252.64999998</v>
      </c>
      <c r="G18" s="123">
        <v>907613044.98000002</v>
      </c>
      <c r="H18" s="123">
        <v>903614574.24000001</v>
      </c>
      <c r="I18" s="123">
        <v>907056170.85000002</v>
      </c>
      <c r="J18" s="123">
        <v>909747114.03999996</v>
      </c>
      <c r="K18" s="123">
        <v>925692238.03999996</v>
      </c>
      <c r="L18" s="123">
        <v>940615368.27999997</v>
      </c>
      <c r="M18" s="125">
        <v>937985954.01999998</v>
      </c>
      <c r="N18" s="125">
        <v>951235280.53999996</v>
      </c>
      <c r="O18" s="125">
        <v>991507918.76999998</v>
      </c>
      <c r="P18" s="125">
        <v>990383646.26999998</v>
      </c>
      <c r="Q18" s="125">
        <f t="shared" si="0"/>
        <v>11150439477.049999</v>
      </c>
      <c r="R18" s="3"/>
      <c r="S18" s="7"/>
      <c r="T18" s="118"/>
      <c r="U18" s="118"/>
      <c r="V18" s="118"/>
      <c r="W18" s="118"/>
    </row>
    <row r="19" spans="2:50" s="67" customFormat="1" x14ac:dyDescent="0.25">
      <c r="B19" s="150" t="s">
        <v>320</v>
      </c>
      <c r="C19" s="139">
        <f>SUM(C20:C26)</f>
        <v>24460766918</v>
      </c>
      <c r="D19" s="139">
        <v>24515667326.470005</v>
      </c>
      <c r="E19" s="139">
        <v>1714329919.3999999</v>
      </c>
      <c r="F19" s="139">
        <v>2072070380.21</v>
      </c>
      <c r="G19" s="139">
        <v>1923854361.0899999</v>
      </c>
      <c r="H19" s="139">
        <v>2047143407.48</v>
      </c>
      <c r="I19" s="139">
        <v>2037343539.5399997</v>
      </c>
      <c r="J19" s="139">
        <v>1992407477.1200001</v>
      </c>
      <c r="K19" s="139">
        <v>1943794495.96</v>
      </c>
      <c r="L19" s="139">
        <v>1946515510.2500002</v>
      </c>
      <c r="M19" s="139">
        <v>2100314782.6099999</v>
      </c>
      <c r="N19" s="139">
        <v>2155639666.3299999</v>
      </c>
      <c r="O19" s="139">
        <v>2063196515.4400001</v>
      </c>
      <c r="P19" s="134">
        <v>2601431339.3700004</v>
      </c>
      <c r="Q19" s="139">
        <f t="shared" si="0"/>
        <v>24598041394.799999</v>
      </c>
      <c r="R19" s="3"/>
      <c r="S19" s="7"/>
      <c r="T19" s="118"/>
      <c r="U19" s="141"/>
      <c r="V19" s="141"/>
      <c r="W19" s="141"/>
      <c r="AL19"/>
      <c r="AM19"/>
      <c r="AN19"/>
      <c r="AO19"/>
      <c r="AP19"/>
      <c r="AQ19"/>
      <c r="AR19"/>
      <c r="AS19"/>
      <c r="AT19"/>
      <c r="AU19"/>
      <c r="AV19"/>
      <c r="AW19"/>
      <c r="AX19"/>
    </row>
    <row r="20" spans="2:50" x14ac:dyDescent="0.25">
      <c r="B20" s="151" t="s">
        <v>323</v>
      </c>
      <c r="C20" s="123">
        <v>179536591</v>
      </c>
      <c r="D20" s="123">
        <v>391569667.61000001</v>
      </c>
      <c r="E20" s="123">
        <v>6109166.6799999997</v>
      </c>
      <c r="F20" s="123">
        <v>8672805.3599999994</v>
      </c>
      <c r="G20" s="123">
        <v>6755116.6200000001</v>
      </c>
      <c r="H20" s="123">
        <v>8820792.2200000007</v>
      </c>
      <c r="I20" s="123">
        <v>42624457.810000002</v>
      </c>
      <c r="J20" s="123">
        <v>8429789.9199999999</v>
      </c>
      <c r="K20" s="123">
        <v>8766808.6199999992</v>
      </c>
      <c r="L20" s="123">
        <v>8434607.2899999991</v>
      </c>
      <c r="M20" s="125">
        <v>155545553.72</v>
      </c>
      <c r="N20" s="125">
        <v>8882833.2200000007</v>
      </c>
      <c r="O20" s="125">
        <v>73197646.390000001</v>
      </c>
      <c r="P20" s="125">
        <v>9172806.9900000002</v>
      </c>
      <c r="Q20" s="125">
        <f t="shared" si="0"/>
        <v>345412384.84000003</v>
      </c>
      <c r="R20" s="3"/>
      <c r="S20" s="7"/>
      <c r="T20" s="118"/>
      <c r="U20" s="118"/>
      <c r="V20" s="118"/>
      <c r="W20" s="118"/>
    </row>
    <row r="21" spans="2:50" x14ac:dyDescent="0.25">
      <c r="B21" s="151" t="s">
        <v>324</v>
      </c>
      <c r="C21" s="123">
        <v>1202417900</v>
      </c>
      <c r="D21" s="123">
        <v>1551036842.4199998</v>
      </c>
      <c r="E21" s="123">
        <v>82525983.329999998</v>
      </c>
      <c r="F21" s="123">
        <v>100586619.33</v>
      </c>
      <c r="G21" s="123">
        <v>88786619.329999998</v>
      </c>
      <c r="H21" s="123">
        <v>155786619.33000001</v>
      </c>
      <c r="I21" s="123">
        <v>90886619.329999998</v>
      </c>
      <c r="J21" s="123">
        <v>83173969.329999998</v>
      </c>
      <c r="K21" s="123">
        <v>150673969.33000001</v>
      </c>
      <c r="L21" s="123">
        <v>87673969.329999998</v>
      </c>
      <c r="M21" s="125">
        <v>91423969.329999998</v>
      </c>
      <c r="N21" s="125">
        <v>252955969.33000001</v>
      </c>
      <c r="O21" s="125">
        <v>138758969.33000001</v>
      </c>
      <c r="P21" s="125">
        <v>226718969.37</v>
      </c>
      <c r="Q21" s="125">
        <f t="shared" si="0"/>
        <v>1549952246</v>
      </c>
      <c r="R21" s="3"/>
      <c r="S21" s="7"/>
      <c r="T21" s="118"/>
      <c r="U21" s="118"/>
      <c r="V21" s="118"/>
      <c r="W21" s="118"/>
    </row>
    <row r="22" spans="2:50" x14ac:dyDescent="0.25">
      <c r="B22" s="151" t="s">
        <v>325</v>
      </c>
      <c r="C22" s="123">
        <v>108384589</v>
      </c>
      <c r="D22" s="123">
        <v>85966763.980000004</v>
      </c>
      <c r="E22" s="123">
        <v>6956200</v>
      </c>
      <c r="F22" s="123">
        <v>6613750</v>
      </c>
      <c r="G22" s="123">
        <v>6122000</v>
      </c>
      <c r="H22" s="123">
        <v>5687000</v>
      </c>
      <c r="I22" s="123">
        <v>5126500</v>
      </c>
      <c r="J22" s="123">
        <v>4847500</v>
      </c>
      <c r="K22" s="123">
        <v>4592000</v>
      </c>
      <c r="L22" s="123">
        <v>5421000</v>
      </c>
      <c r="M22" s="125">
        <v>5037974</v>
      </c>
      <c r="N22" s="125">
        <v>5510974</v>
      </c>
      <c r="O22" s="125">
        <v>5680974</v>
      </c>
      <c r="P22" s="125">
        <v>6031807.3300000001</v>
      </c>
      <c r="Q22" s="125">
        <f t="shared" si="0"/>
        <v>67627679.329999998</v>
      </c>
      <c r="R22" s="3"/>
      <c r="S22" s="7"/>
      <c r="T22" s="118"/>
      <c r="U22" s="118"/>
      <c r="V22" s="118"/>
      <c r="W22" s="118"/>
    </row>
    <row r="23" spans="2:50" x14ac:dyDescent="0.25">
      <c r="B23" s="151" t="s">
        <v>326</v>
      </c>
      <c r="C23" s="123">
        <v>2772982790</v>
      </c>
      <c r="D23" s="123">
        <v>3438708565.3200002</v>
      </c>
      <c r="E23" s="123">
        <v>145307825.22999999</v>
      </c>
      <c r="F23" s="123">
        <v>385313364.30000001</v>
      </c>
      <c r="G23" s="123">
        <v>263819015.88</v>
      </c>
      <c r="H23" s="123">
        <v>283540268.07999998</v>
      </c>
      <c r="I23" s="123">
        <v>329564599.40000004</v>
      </c>
      <c r="J23" s="123">
        <v>261621125.69</v>
      </c>
      <c r="K23" s="123">
        <v>218607008.31</v>
      </c>
      <c r="L23" s="123">
        <v>222098152.70999998</v>
      </c>
      <c r="M23" s="125">
        <v>260190154.88999999</v>
      </c>
      <c r="N23" s="125">
        <v>257105595.38999999</v>
      </c>
      <c r="O23" s="125">
        <v>213335071.77000001</v>
      </c>
      <c r="P23" s="125">
        <v>561832144.96000004</v>
      </c>
      <c r="Q23" s="125">
        <f t="shared" si="0"/>
        <v>3402334326.6100001</v>
      </c>
      <c r="R23" s="3"/>
      <c r="S23" s="7"/>
      <c r="T23" s="118"/>
      <c r="U23" s="118"/>
      <c r="V23" s="118"/>
      <c r="W23" s="118"/>
    </row>
    <row r="24" spans="2:50" x14ac:dyDescent="0.25">
      <c r="B24" s="151" t="s">
        <v>327</v>
      </c>
      <c r="C24" s="123">
        <v>17858347864</v>
      </c>
      <c r="D24" s="123">
        <v>16848207538.970003</v>
      </c>
      <c r="E24" s="123">
        <v>1350243076.28</v>
      </c>
      <c r="F24" s="123">
        <v>1404711839.9100001</v>
      </c>
      <c r="G24" s="123">
        <v>1379015866.3</v>
      </c>
      <c r="H24" s="123">
        <v>1404140546.1400001</v>
      </c>
      <c r="I24" s="123">
        <v>1405990589.1199999</v>
      </c>
      <c r="J24" s="123">
        <v>1399124721.3299999</v>
      </c>
      <c r="K24" s="123">
        <v>1384915059.8399999</v>
      </c>
      <c r="L24" s="123">
        <v>1409131101.0900002</v>
      </c>
      <c r="M24" s="125">
        <v>1418897507.8699999</v>
      </c>
      <c r="N24" s="125">
        <v>1433274706.2</v>
      </c>
      <c r="O24" s="125">
        <v>1428545181.71</v>
      </c>
      <c r="P24" s="125">
        <v>1495273906.9799998</v>
      </c>
      <c r="Q24" s="125">
        <f t="shared" si="0"/>
        <v>16913264102.77</v>
      </c>
      <c r="R24" s="3"/>
      <c r="S24" s="7"/>
      <c r="T24" s="118"/>
      <c r="U24" s="118"/>
      <c r="V24" s="118"/>
      <c r="W24" s="118"/>
    </row>
    <row r="25" spans="2:50" x14ac:dyDescent="0.25">
      <c r="B25" s="151" t="s">
        <v>328</v>
      </c>
      <c r="C25" s="123">
        <v>2006201654</v>
      </c>
      <c r="D25" s="123">
        <v>1860408011.6299999</v>
      </c>
      <c r="E25" s="123">
        <v>99017288.540000007</v>
      </c>
      <c r="F25" s="123">
        <v>137778480.24000001</v>
      </c>
      <c r="G25" s="123">
        <v>151793853.88999999</v>
      </c>
      <c r="H25" s="123">
        <v>160572517.63</v>
      </c>
      <c r="I25" s="123">
        <v>133005530.36</v>
      </c>
      <c r="J25" s="123">
        <v>206760565.47</v>
      </c>
      <c r="K25" s="123">
        <v>143847408.23000002</v>
      </c>
      <c r="L25" s="123">
        <v>181993902.63</v>
      </c>
      <c r="M25" s="125">
        <v>136966379.71000001</v>
      </c>
      <c r="N25" s="125">
        <v>164009875.86000001</v>
      </c>
      <c r="O25" s="125">
        <v>171119236.92000002</v>
      </c>
      <c r="P25" s="125">
        <v>268138495.17000002</v>
      </c>
      <c r="Q25" s="125">
        <f t="shared" si="0"/>
        <v>1955003534.6500001</v>
      </c>
      <c r="R25" s="3"/>
      <c r="S25" s="7"/>
      <c r="T25" s="118"/>
      <c r="U25" s="118"/>
      <c r="V25" s="118"/>
      <c r="W25" s="118"/>
    </row>
    <row r="26" spans="2:50" x14ac:dyDescent="0.25">
      <c r="B26" s="151" t="s">
        <v>330</v>
      </c>
      <c r="C26" s="123">
        <v>332895530</v>
      </c>
      <c r="D26" s="123">
        <v>339769936.53999996</v>
      </c>
      <c r="E26" s="123">
        <v>24170379.34</v>
      </c>
      <c r="F26" s="123">
        <v>28393521.07</v>
      </c>
      <c r="G26" s="123">
        <v>27561889.07</v>
      </c>
      <c r="H26" s="123">
        <v>28595664.079999998</v>
      </c>
      <c r="I26" s="123">
        <v>30145243.52</v>
      </c>
      <c r="J26" s="123">
        <v>28449805.379999999</v>
      </c>
      <c r="K26" s="123">
        <v>32392241.629999999</v>
      </c>
      <c r="L26" s="123">
        <v>31762777.199999999</v>
      </c>
      <c r="M26" s="125">
        <v>32253243.09</v>
      </c>
      <c r="N26" s="125">
        <v>33899712.329999998</v>
      </c>
      <c r="O26" s="125">
        <v>32559435.32</v>
      </c>
      <c r="P26" s="125">
        <v>34263208.57</v>
      </c>
      <c r="Q26" s="125">
        <f t="shared" si="0"/>
        <v>364447120.59999996</v>
      </c>
      <c r="R26" s="3"/>
      <c r="S26" s="7"/>
      <c r="T26" s="118"/>
      <c r="U26" s="118"/>
      <c r="V26" s="118"/>
      <c r="W26" s="118"/>
    </row>
    <row r="27" spans="2:50" s="67" customFormat="1" x14ac:dyDescent="0.25">
      <c r="B27" s="150" t="s">
        <v>331</v>
      </c>
      <c r="C27" s="139">
        <f>SUM(C28)</f>
        <v>510936993</v>
      </c>
      <c r="D27" s="139">
        <v>453472846.44</v>
      </c>
      <c r="E27" s="139">
        <v>28215192.859999999</v>
      </c>
      <c r="F27" s="139">
        <v>28282073.920000002</v>
      </c>
      <c r="G27" s="139">
        <v>25819749.530000001</v>
      </c>
      <c r="H27" s="139">
        <v>94593792.370000005</v>
      </c>
      <c r="I27" s="139">
        <v>27860981.079999998</v>
      </c>
      <c r="J27" s="139">
        <v>28253187.98</v>
      </c>
      <c r="K27" s="139">
        <v>27715407.330000002</v>
      </c>
      <c r="L27" s="139">
        <v>29051731.620000001</v>
      </c>
      <c r="M27" s="139">
        <v>29495266.460000001</v>
      </c>
      <c r="N27" s="139">
        <v>31484487.690000001</v>
      </c>
      <c r="O27" s="139">
        <v>29392680.469999999</v>
      </c>
      <c r="P27" s="139">
        <v>49675516.649999999</v>
      </c>
      <c r="Q27" s="139">
        <f t="shared" si="0"/>
        <v>429840067.95999998</v>
      </c>
      <c r="R27" s="3"/>
      <c r="S27" s="7"/>
      <c r="T27" s="118"/>
      <c r="U27" s="141"/>
      <c r="V27" s="141"/>
      <c r="W27" s="141"/>
      <c r="AL27"/>
      <c r="AM27"/>
      <c r="AN27"/>
      <c r="AO27"/>
      <c r="AP27"/>
      <c r="AQ27"/>
      <c r="AR27"/>
      <c r="AS27"/>
      <c r="AT27"/>
      <c r="AU27"/>
      <c r="AV27"/>
      <c r="AW27"/>
      <c r="AX27"/>
    </row>
    <row r="28" spans="2:50" x14ac:dyDescent="0.25">
      <c r="B28" s="151" t="s">
        <v>332</v>
      </c>
      <c r="C28" s="123">
        <v>510936993</v>
      </c>
      <c r="D28" s="123">
        <v>453472846.44</v>
      </c>
      <c r="E28" s="123">
        <v>28215192.859999999</v>
      </c>
      <c r="F28" s="123">
        <v>28282073.920000002</v>
      </c>
      <c r="G28" s="123">
        <v>25819749.530000001</v>
      </c>
      <c r="H28" s="123">
        <v>94593792.370000005</v>
      </c>
      <c r="I28" s="123">
        <v>27860981.079999998</v>
      </c>
      <c r="J28" s="123">
        <v>28253187.98</v>
      </c>
      <c r="K28" s="123">
        <v>27715407.330000002</v>
      </c>
      <c r="L28" s="123">
        <v>29051731.620000001</v>
      </c>
      <c r="M28" s="125">
        <v>29495266.460000001</v>
      </c>
      <c r="N28" s="125">
        <v>31484487.690000001</v>
      </c>
      <c r="O28" s="125">
        <v>29392680.469999999</v>
      </c>
      <c r="P28" s="125">
        <v>49675516.649999999</v>
      </c>
      <c r="Q28" s="125">
        <f t="shared" si="0"/>
        <v>429840067.95999998</v>
      </c>
      <c r="R28" s="3"/>
      <c r="S28" s="7"/>
      <c r="T28" s="118"/>
      <c r="U28" s="118"/>
      <c r="V28" s="118"/>
      <c r="W28" s="118"/>
    </row>
    <row r="29" spans="2:50" x14ac:dyDescent="0.25">
      <c r="B29" s="150" t="s">
        <v>333</v>
      </c>
      <c r="C29" s="139">
        <f>SUM(C30)</f>
        <v>19808898969</v>
      </c>
      <c r="D29" s="139">
        <v>20344657629.700001</v>
      </c>
      <c r="E29" s="139">
        <v>135901800.59999999</v>
      </c>
      <c r="F29" s="139">
        <v>134329250.52000001</v>
      </c>
      <c r="G29" s="139">
        <v>133907855.73</v>
      </c>
      <c r="H29" s="139">
        <v>123217162.48</v>
      </c>
      <c r="I29" s="139">
        <v>106080554.83</v>
      </c>
      <c r="J29" s="139">
        <v>106163300.31999999</v>
      </c>
      <c r="K29" s="139">
        <v>57497799.520000003</v>
      </c>
      <c r="L29" s="139">
        <v>110115123.53</v>
      </c>
      <c r="M29" s="139">
        <v>127670076.59999999</v>
      </c>
      <c r="N29" s="139">
        <v>140820688.34999999</v>
      </c>
      <c r="O29" s="139">
        <v>5755982425.5300007</v>
      </c>
      <c r="P29" s="134">
        <v>13369764711.129999</v>
      </c>
      <c r="Q29" s="139">
        <f t="shared" si="0"/>
        <v>20301450749.139999</v>
      </c>
      <c r="R29" s="3"/>
      <c r="S29" s="7"/>
      <c r="T29" s="118"/>
      <c r="U29" s="118"/>
      <c r="V29" s="118"/>
      <c r="W29" s="118"/>
    </row>
    <row r="30" spans="2:50" x14ac:dyDescent="0.25">
      <c r="B30" s="151" t="s">
        <v>334</v>
      </c>
      <c r="C30" s="123">
        <v>19808898969</v>
      </c>
      <c r="D30" s="123">
        <v>20344657629.700001</v>
      </c>
      <c r="E30" s="123">
        <v>135901800.59999999</v>
      </c>
      <c r="F30" s="123">
        <v>134329250.52000001</v>
      </c>
      <c r="G30" s="123">
        <v>133907855.73</v>
      </c>
      <c r="H30" s="123">
        <v>123217162.48</v>
      </c>
      <c r="I30" s="123">
        <v>106080554.83</v>
      </c>
      <c r="J30" s="123">
        <v>106163300.31999999</v>
      </c>
      <c r="K30" s="123">
        <v>57497799.520000003</v>
      </c>
      <c r="L30" s="123">
        <v>110115123.53</v>
      </c>
      <c r="M30" s="125">
        <v>127670076.59999999</v>
      </c>
      <c r="N30" s="125">
        <v>140820688.34999999</v>
      </c>
      <c r="O30" s="125">
        <v>5755982425.5300007</v>
      </c>
      <c r="P30" s="125">
        <v>13369764711.129999</v>
      </c>
      <c r="Q30" s="125">
        <f t="shared" si="0"/>
        <v>20301450749.139999</v>
      </c>
      <c r="R30" s="3"/>
      <c r="S30" s="7"/>
      <c r="T30" s="118"/>
      <c r="U30" s="118"/>
      <c r="V30" s="118"/>
      <c r="W30" s="118"/>
    </row>
    <row r="31" spans="2:50" s="67" customFormat="1" x14ac:dyDescent="0.25">
      <c r="B31" s="150" t="s">
        <v>335</v>
      </c>
      <c r="C31" s="139">
        <f>SUM(C32:C35)</f>
        <v>1682186883</v>
      </c>
      <c r="D31" s="139">
        <v>2768212761.3299999</v>
      </c>
      <c r="E31" s="139">
        <v>36530695.660000004</v>
      </c>
      <c r="F31" s="139">
        <v>391368019.02000004</v>
      </c>
      <c r="G31" s="139">
        <v>70022728.210000008</v>
      </c>
      <c r="H31" s="139">
        <v>141119091.84999999</v>
      </c>
      <c r="I31" s="139">
        <v>405364848.09000003</v>
      </c>
      <c r="J31" s="139">
        <v>67386288.020000011</v>
      </c>
      <c r="K31" s="139">
        <v>151576482.5</v>
      </c>
      <c r="L31" s="139">
        <v>294337439.19</v>
      </c>
      <c r="M31" s="139">
        <v>65038379.380000003</v>
      </c>
      <c r="N31" s="139">
        <v>346380709.25999999</v>
      </c>
      <c r="O31" s="139">
        <v>93229381.270000011</v>
      </c>
      <c r="P31" s="139">
        <v>540549464.25999999</v>
      </c>
      <c r="Q31" s="139">
        <f t="shared" si="0"/>
        <v>2602903526.71</v>
      </c>
      <c r="R31" s="3"/>
      <c r="S31" s="7"/>
      <c r="T31" s="118"/>
      <c r="U31" s="141"/>
      <c r="V31" s="141"/>
      <c r="W31" s="141"/>
      <c r="AL31"/>
      <c r="AM31"/>
      <c r="AN31"/>
      <c r="AO31"/>
      <c r="AP31"/>
      <c r="AQ31"/>
      <c r="AR31"/>
      <c r="AS31"/>
      <c r="AT31"/>
      <c r="AU31"/>
      <c r="AV31"/>
      <c r="AW31"/>
      <c r="AX31"/>
    </row>
    <row r="32" spans="2:50" x14ac:dyDescent="0.25">
      <c r="B32" s="151" t="s">
        <v>336</v>
      </c>
      <c r="C32" s="123">
        <v>93697060</v>
      </c>
      <c r="D32" s="123">
        <v>153655470.43000001</v>
      </c>
      <c r="E32" s="123">
        <v>6684666.6699999999</v>
      </c>
      <c r="F32" s="123">
        <v>6107429.1299999999</v>
      </c>
      <c r="G32" s="123">
        <v>16655235.279999999</v>
      </c>
      <c r="H32" s="123">
        <v>7807921.75</v>
      </c>
      <c r="I32" s="123">
        <v>16871905.969999999</v>
      </c>
      <c r="J32" s="123">
        <v>3624403.42</v>
      </c>
      <c r="K32" s="123">
        <v>3739363.61</v>
      </c>
      <c r="L32" s="123">
        <v>11128951.1</v>
      </c>
      <c r="M32" s="125">
        <v>11783774.82</v>
      </c>
      <c r="N32" s="125">
        <v>11254791.130000001</v>
      </c>
      <c r="O32" s="125">
        <v>4268158.32</v>
      </c>
      <c r="P32" s="125">
        <v>27208687.300000001</v>
      </c>
      <c r="Q32" s="125">
        <f t="shared" si="0"/>
        <v>127135288.49999999</v>
      </c>
      <c r="R32" s="3"/>
      <c r="S32" s="7"/>
      <c r="T32" s="118"/>
      <c r="U32" s="118"/>
      <c r="V32" s="118"/>
      <c r="W32" s="118"/>
    </row>
    <row r="33" spans="2:50" x14ac:dyDescent="0.25">
      <c r="B33" s="151" t="s">
        <v>337</v>
      </c>
      <c r="C33" s="123">
        <v>3844116</v>
      </c>
      <c r="D33" s="123">
        <v>265961</v>
      </c>
      <c r="E33" s="123">
        <v>0</v>
      </c>
      <c r="F33" s="123">
        <v>0</v>
      </c>
      <c r="G33" s="123">
        <v>0</v>
      </c>
      <c r="H33" s="123">
        <v>0</v>
      </c>
      <c r="I33" s="123">
        <v>0</v>
      </c>
      <c r="J33" s="123">
        <v>0</v>
      </c>
      <c r="K33" s="123">
        <v>0</v>
      </c>
      <c r="L33" s="123">
        <v>0</v>
      </c>
      <c r="M33" s="125">
        <v>0</v>
      </c>
      <c r="N33" s="125">
        <v>0</v>
      </c>
      <c r="O33" s="125">
        <v>0</v>
      </c>
      <c r="P33" s="125">
        <v>0</v>
      </c>
      <c r="Q33" s="125">
        <f t="shared" si="0"/>
        <v>0</v>
      </c>
      <c r="R33" s="3"/>
      <c r="S33" s="7"/>
      <c r="T33" s="118"/>
      <c r="U33" s="118"/>
      <c r="V33" s="118"/>
      <c r="W33" s="118"/>
    </row>
    <row r="34" spans="2:50" x14ac:dyDescent="0.25">
      <c r="B34" s="151" t="s">
        <v>338</v>
      </c>
      <c r="C34" s="123">
        <v>1175144111</v>
      </c>
      <c r="D34" s="123">
        <v>2144426209.9000001</v>
      </c>
      <c r="E34" s="123">
        <v>20398887.25</v>
      </c>
      <c r="F34" s="123">
        <v>356738912.04000002</v>
      </c>
      <c r="G34" s="123">
        <v>35847480.280000001</v>
      </c>
      <c r="H34" s="123">
        <v>101510314.45</v>
      </c>
      <c r="I34" s="123">
        <v>363048082.13</v>
      </c>
      <c r="J34" s="123">
        <v>41830984.490000002</v>
      </c>
      <c r="K34" s="123">
        <v>124503128.84</v>
      </c>
      <c r="L34" s="123">
        <v>245312993.30000001</v>
      </c>
      <c r="M34" s="125">
        <v>28210866.5</v>
      </c>
      <c r="N34" s="125">
        <v>286285063.87</v>
      </c>
      <c r="O34" s="125">
        <v>44757691.93</v>
      </c>
      <c r="P34" s="125">
        <v>412524359.38</v>
      </c>
      <c r="Q34" s="125">
        <f t="shared" si="0"/>
        <v>2060968764.4600005</v>
      </c>
      <c r="R34" s="3"/>
      <c r="S34" s="7"/>
      <c r="T34" s="118"/>
      <c r="U34" s="118"/>
      <c r="V34" s="118"/>
      <c r="W34" s="118"/>
    </row>
    <row r="35" spans="2:50" x14ac:dyDescent="0.25">
      <c r="B35" s="151" t="s">
        <v>339</v>
      </c>
      <c r="C35" s="123">
        <v>409501596</v>
      </c>
      <c r="D35" s="123">
        <v>469865120</v>
      </c>
      <c r="E35" s="123">
        <v>9447141.7400000002</v>
      </c>
      <c r="F35" s="123">
        <v>28521677.850000001</v>
      </c>
      <c r="G35" s="123">
        <v>17520012.649999999</v>
      </c>
      <c r="H35" s="123">
        <v>31800855.649999999</v>
      </c>
      <c r="I35" s="123">
        <v>25444859.990000002</v>
      </c>
      <c r="J35" s="123">
        <v>21930900.109999999</v>
      </c>
      <c r="K35" s="123">
        <v>23333990.049999997</v>
      </c>
      <c r="L35" s="123">
        <v>37895494.789999999</v>
      </c>
      <c r="M35" s="125">
        <v>25043738.060000002</v>
      </c>
      <c r="N35" s="125">
        <v>48840854.259999998</v>
      </c>
      <c r="O35" s="125">
        <v>44203531.020000003</v>
      </c>
      <c r="P35" s="125">
        <v>100816417.58</v>
      </c>
      <c r="Q35" s="125">
        <f t="shared" si="0"/>
        <v>414799473.75</v>
      </c>
      <c r="R35" s="3"/>
      <c r="S35" s="7"/>
      <c r="T35" s="118"/>
      <c r="U35" s="118"/>
      <c r="V35" s="118"/>
      <c r="W35" s="118"/>
    </row>
    <row r="36" spans="2:50" s="67" customFormat="1" x14ac:dyDescent="0.25">
      <c r="B36" s="138" t="s">
        <v>340</v>
      </c>
      <c r="C36" s="139">
        <f>SUM(C37)</f>
        <v>521196713</v>
      </c>
      <c r="D36" s="139">
        <v>473265741.54000002</v>
      </c>
      <c r="E36" s="139">
        <v>39548235.340000004</v>
      </c>
      <c r="F36" s="139">
        <v>41401860.340000004</v>
      </c>
      <c r="G36" s="139">
        <v>39381758.340000004</v>
      </c>
      <c r="H36" s="139">
        <v>41779442.340000004</v>
      </c>
      <c r="I36" s="139">
        <v>40596601.340000004</v>
      </c>
      <c r="J36" s="139">
        <v>40684540.340000004</v>
      </c>
      <c r="K36" s="139">
        <v>39957739</v>
      </c>
      <c r="L36" s="139">
        <v>38364964</v>
      </c>
      <c r="M36" s="139">
        <v>38750710</v>
      </c>
      <c r="N36" s="139">
        <v>38207929</v>
      </c>
      <c r="O36" s="139">
        <v>37937405</v>
      </c>
      <c r="P36" s="139">
        <v>30544550.960000001</v>
      </c>
      <c r="Q36" s="139">
        <f t="shared" si="0"/>
        <v>467155736</v>
      </c>
      <c r="R36" s="3"/>
      <c r="S36" s="7"/>
      <c r="T36" s="118"/>
      <c r="U36" s="141"/>
      <c r="V36" s="141"/>
      <c r="W36" s="141"/>
      <c r="X36"/>
      <c r="Y36"/>
      <c r="Z36"/>
      <c r="AA36"/>
      <c r="AB36"/>
      <c r="AC36"/>
      <c r="AD36"/>
      <c r="AE36"/>
      <c r="AF36"/>
      <c r="AG36"/>
      <c r="AH36"/>
      <c r="AI36"/>
      <c r="AJ36"/>
      <c r="AK36"/>
      <c r="AL36"/>
      <c r="AM36"/>
      <c r="AN36"/>
      <c r="AO36"/>
      <c r="AP36"/>
      <c r="AQ36"/>
      <c r="AR36"/>
      <c r="AS36"/>
      <c r="AT36"/>
      <c r="AU36"/>
      <c r="AV36"/>
      <c r="AW36"/>
      <c r="AX36"/>
    </row>
    <row r="37" spans="2:50" x14ac:dyDescent="0.25">
      <c r="B37" s="151" t="s">
        <v>341</v>
      </c>
      <c r="C37" s="123">
        <v>521196713</v>
      </c>
      <c r="D37" s="123">
        <v>473265741.54000002</v>
      </c>
      <c r="E37" s="123">
        <v>39548235.340000004</v>
      </c>
      <c r="F37" s="123">
        <v>41401860.340000004</v>
      </c>
      <c r="G37" s="123">
        <v>39381758.340000004</v>
      </c>
      <c r="H37" s="123">
        <v>41779442.340000004</v>
      </c>
      <c r="I37" s="123">
        <v>40596601.340000004</v>
      </c>
      <c r="J37" s="123">
        <v>40684540.340000004</v>
      </c>
      <c r="K37" s="123">
        <v>39957739</v>
      </c>
      <c r="L37" s="123">
        <v>38364964</v>
      </c>
      <c r="M37" s="125">
        <v>38750710</v>
      </c>
      <c r="N37" s="125">
        <v>38207929</v>
      </c>
      <c r="O37" s="125">
        <v>37937405</v>
      </c>
      <c r="P37" s="125">
        <v>30544550.960000001</v>
      </c>
      <c r="Q37" s="125">
        <f t="shared" si="0"/>
        <v>467155736</v>
      </c>
      <c r="R37" s="3"/>
      <c r="S37" s="7"/>
      <c r="T37" s="118"/>
      <c r="U37" s="118"/>
      <c r="V37" s="118"/>
      <c r="W37" s="118"/>
    </row>
    <row r="38" spans="2:50" s="67" customFormat="1" x14ac:dyDescent="0.25">
      <c r="B38" s="149" t="s">
        <v>141</v>
      </c>
      <c r="C38" s="134">
        <f>C39+C41</f>
        <v>24032337695</v>
      </c>
      <c r="D38" s="134">
        <v>24892912646.629997</v>
      </c>
      <c r="E38" s="134">
        <v>836920239.27999997</v>
      </c>
      <c r="F38" s="134">
        <v>801500284.88999999</v>
      </c>
      <c r="G38" s="134">
        <v>1276057506.4100001</v>
      </c>
      <c r="H38" s="134">
        <v>2749760033.9699993</v>
      </c>
      <c r="I38" s="134">
        <v>3171680290.7100005</v>
      </c>
      <c r="J38" s="134">
        <v>939435502.71000004</v>
      </c>
      <c r="K38" s="134">
        <v>918967636.05999994</v>
      </c>
      <c r="L38" s="134">
        <v>977011644.12000012</v>
      </c>
      <c r="M38" s="134">
        <v>1235498387.75</v>
      </c>
      <c r="N38" s="134">
        <v>4890113937.4899988</v>
      </c>
      <c r="O38" s="134">
        <v>1501231823</v>
      </c>
      <c r="P38" s="134">
        <v>5405551479.7600002</v>
      </c>
      <c r="Q38" s="134">
        <f t="shared" si="0"/>
        <v>24703728766.150002</v>
      </c>
      <c r="R38" s="3"/>
      <c r="S38" s="7"/>
      <c r="T38" s="118"/>
      <c r="U38" s="141"/>
      <c r="V38" s="141"/>
      <c r="W38" s="141"/>
      <c r="X38"/>
      <c r="Y38"/>
      <c r="Z38"/>
      <c r="AA38"/>
      <c r="AB38"/>
      <c r="AC38"/>
      <c r="AD38"/>
      <c r="AE38"/>
      <c r="AF38"/>
      <c r="AG38"/>
      <c r="AH38"/>
      <c r="AI38"/>
      <c r="AJ38"/>
      <c r="AK38"/>
      <c r="AL38"/>
      <c r="AM38"/>
      <c r="AN38"/>
      <c r="AO38"/>
      <c r="AP38"/>
      <c r="AQ38"/>
      <c r="AR38"/>
      <c r="AS38"/>
      <c r="AT38"/>
      <c r="AU38"/>
      <c r="AV38"/>
      <c r="AW38"/>
      <c r="AX38"/>
    </row>
    <row r="39" spans="2:50" s="67" customFormat="1" x14ac:dyDescent="0.25">
      <c r="B39" s="150" t="s">
        <v>342</v>
      </c>
      <c r="C39" s="139">
        <f>SUM(C40)</f>
        <v>51035688</v>
      </c>
      <c r="D39" s="139">
        <v>244485380.45999998</v>
      </c>
      <c r="E39" s="139">
        <v>3947220.51</v>
      </c>
      <c r="F39" s="139">
        <v>3918237.66</v>
      </c>
      <c r="G39" s="139">
        <v>3890048.41</v>
      </c>
      <c r="H39" s="139">
        <v>5593568.71</v>
      </c>
      <c r="I39" s="139">
        <v>3762488.47</v>
      </c>
      <c r="J39" s="139">
        <v>3777192.72</v>
      </c>
      <c r="K39" s="139">
        <v>3777192.72</v>
      </c>
      <c r="L39" s="139">
        <v>128277192.72</v>
      </c>
      <c r="M39" s="139">
        <v>72175122.969999999</v>
      </c>
      <c r="N39" s="139">
        <v>3772074.47</v>
      </c>
      <c r="O39" s="139">
        <v>4184912.1</v>
      </c>
      <c r="P39" s="139">
        <v>6560812.0999999996</v>
      </c>
      <c r="Q39" s="139">
        <f t="shared" si="0"/>
        <v>243636063.55999997</v>
      </c>
      <c r="R39" s="3"/>
      <c r="S39" s="7"/>
      <c r="T39" s="118"/>
      <c r="U39" s="141"/>
      <c r="V39" s="141"/>
      <c r="W39" s="141"/>
      <c r="X39"/>
      <c r="Y39"/>
      <c r="Z39"/>
      <c r="AA39"/>
      <c r="AB39"/>
      <c r="AC39"/>
      <c r="AD39"/>
      <c r="AE39"/>
      <c r="AF39"/>
      <c r="AG39"/>
      <c r="AH39"/>
      <c r="AI39"/>
      <c r="AJ39"/>
      <c r="AK39"/>
      <c r="AL39"/>
      <c r="AM39"/>
      <c r="AN39"/>
      <c r="AO39"/>
      <c r="AP39"/>
      <c r="AQ39"/>
      <c r="AR39"/>
      <c r="AS39"/>
      <c r="AT39"/>
      <c r="AU39"/>
      <c r="AV39"/>
      <c r="AW39"/>
      <c r="AX39"/>
    </row>
    <row r="40" spans="2:50" x14ac:dyDescent="0.25">
      <c r="B40" s="151" t="s">
        <v>343</v>
      </c>
      <c r="C40" s="123">
        <v>51035688</v>
      </c>
      <c r="D40" s="123">
        <v>244485380.45999998</v>
      </c>
      <c r="E40" s="123">
        <v>3947220.51</v>
      </c>
      <c r="F40" s="123">
        <v>3918237.66</v>
      </c>
      <c r="G40" s="123">
        <v>3890048.41</v>
      </c>
      <c r="H40" s="123">
        <v>5593568.71</v>
      </c>
      <c r="I40" s="123">
        <v>3762488.47</v>
      </c>
      <c r="J40" s="123">
        <v>3777192.72</v>
      </c>
      <c r="K40" s="123">
        <v>3777192.72</v>
      </c>
      <c r="L40" s="123">
        <v>128277192.72</v>
      </c>
      <c r="M40" s="123">
        <v>72175122.969999999</v>
      </c>
      <c r="N40" s="123">
        <v>3772074.47</v>
      </c>
      <c r="O40" s="123">
        <v>4184912.1</v>
      </c>
      <c r="P40" s="123">
        <v>6560812.0999999996</v>
      </c>
      <c r="Q40" s="123">
        <f t="shared" si="0"/>
        <v>243636063.55999997</v>
      </c>
      <c r="R40" s="3"/>
      <c r="S40" s="7"/>
      <c r="T40" s="118"/>
      <c r="U40" s="118"/>
      <c r="V40" s="118"/>
      <c r="W40" s="118"/>
    </row>
    <row r="41" spans="2:50" s="67" customFormat="1" x14ac:dyDescent="0.25">
      <c r="B41" s="150" t="s">
        <v>344</v>
      </c>
      <c r="C41" s="139">
        <f>SUM(C42:C56)</f>
        <v>23981302007</v>
      </c>
      <c r="D41" s="139">
        <v>24648427266.169998</v>
      </c>
      <c r="E41" s="139">
        <v>832973018.76999998</v>
      </c>
      <c r="F41" s="139">
        <v>797582047.2299999</v>
      </c>
      <c r="G41" s="139">
        <v>1272167458</v>
      </c>
      <c r="H41" s="139">
        <v>2744166465.2599998</v>
      </c>
      <c r="I41" s="139">
        <v>3167917802.2400002</v>
      </c>
      <c r="J41" s="139">
        <v>935658309.99000013</v>
      </c>
      <c r="K41" s="139">
        <v>915190443.33999991</v>
      </c>
      <c r="L41" s="139">
        <v>848734451.39999986</v>
      </c>
      <c r="M41" s="139">
        <v>1163323264.7800002</v>
      </c>
      <c r="N41" s="139">
        <v>4886341863.0199986</v>
      </c>
      <c r="O41" s="139">
        <v>1497046910.8999999</v>
      </c>
      <c r="P41" s="139">
        <v>5398990667.6599998</v>
      </c>
      <c r="Q41" s="139">
        <f t="shared" si="0"/>
        <v>24460092702.59</v>
      </c>
      <c r="R41" s="3"/>
      <c r="S41" s="7"/>
      <c r="T41" s="118"/>
      <c r="U41" s="141"/>
      <c r="V41" s="141"/>
      <c r="W41" s="141"/>
      <c r="X41"/>
      <c r="Y41"/>
      <c r="Z41"/>
      <c r="AA41"/>
      <c r="AB41"/>
      <c r="AC41"/>
      <c r="AD41"/>
      <c r="AE41"/>
      <c r="AF41"/>
      <c r="AG41"/>
      <c r="AH41"/>
      <c r="AI41"/>
      <c r="AJ41"/>
      <c r="AK41"/>
      <c r="AL41"/>
      <c r="AM41"/>
      <c r="AN41"/>
      <c r="AO41"/>
      <c r="AP41"/>
      <c r="AQ41"/>
      <c r="AR41"/>
      <c r="AS41"/>
      <c r="AT41"/>
      <c r="AU41"/>
      <c r="AV41"/>
      <c r="AW41"/>
      <c r="AX41"/>
    </row>
    <row r="42" spans="2:50" x14ac:dyDescent="0.25">
      <c r="B42" s="151" t="s">
        <v>345</v>
      </c>
      <c r="C42" s="123">
        <v>446437200</v>
      </c>
      <c r="D42" s="123">
        <v>472469962.06999999</v>
      </c>
      <c r="E42" s="123">
        <v>29353201.920000002</v>
      </c>
      <c r="F42" s="123">
        <v>30611677.920000002</v>
      </c>
      <c r="G42" s="123">
        <v>29615827.920000002</v>
      </c>
      <c r="H42" s="123">
        <v>49045981.920000002</v>
      </c>
      <c r="I42" s="123">
        <v>30152379.920000002</v>
      </c>
      <c r="J42" s="123">
        <v>29756444.920000002</v>
      </c>
      <c r="K42" s="123">
        <v>30980925</v>
      </c>
      <c r="L42" s="123">
        <v>31312019</v>
      </c>
      <c r="M42" s="123">
        <v>31407870.77</v>
      </c>
      <c r="N42" s="123">
        <v>39813081</v>
      </c>
      <c r="O42" s="123">
        <v>34149363</v>
      </c>
      <c r="P42" s="123">
        <v>100349243.64</v>
      </c>
      <c r="Q42" s="123">
        <f t="shared" si="0"/>
        <v>466548016.93000001</v>
      </c>
      <c r="R42" s="3"/>
      <c r="S42" s="7"/>
      <c r="T42" s="118"/>
      <c r="U42" s="118"/>
      <c r="V42" s="118"/>
      <c r="W42" s="118"/>
    </row>
    <row r="43" spans="2:50" x14ac:dyDescent="0.25">
      <c r="B43" s="151" t="s">
        <v>346</v>
      </c>
      <c r="C43" s="123">
        <v>1039440668</v>
      </c>
      <c r="D43" s="123">
        <v>792632216.28000009</v>
      </c>
      <c r="E43" s="123">
        <v>69647611.939999998</v>
      </c>
      <c r="F43" s="123">
        <v>88327084.25</v>
      </c>
      <c r="G43" s="123">
        <v>70339352.819999993</v>
      </c>
      <c r="H43" s="123">
        <v>414752199.22000003</v>
      </c>
      <c r="I43" s="123">
        <v>28219107.82</v>
      </c>
      <c r="J43" s="123">
        <v>23033621.790000003</v>
      </c>
      <c r="K43" s="123">
        <v>17597899.129999999</v>
      </c>
      <c r="L43" s="123">
        <v>12720439.33</v>
      </c>
      <c r="M43" s="123">
        <v>12135730.870000001</v>
      </c>
      <c r="N43" s="123">
        <v>22168713.34</v>
      </c>
      <c r="O43" s="123">
        <v>8222511.0199999996</v>
      </c>
      <c r="P43" s="123">
        <v>25471155.850000001</v>
      </c>
      <c r="Q43" s="123">
        <f t="shared" si="0"/>
        <v>792635427.38000011</v>
      </c>
      <c r="R43" s="3"/>
      <c r="S43" s="7"/>
      <c r="T43" s="118"/>
      <c r="U43" s="118"/>
      <c r="V43" s="118"/>
      <c r="W43" s="118"/>
    </row>
    <row r="44" spans="2:50" x14ac:dyDescent="0.25">
      <c r="B44" s="151" t="s">
        <v>347</v>
      </c>
      <c r="C44" s="123">
        <v>444358725</v>
      </c>
      <c r="D44" s="123">
        <v>370806646.25</v>
      </c>
      <c r="E44" s="123">
        <v>29468104</v>
      </c>
      <c r="F44" s="123">
        <v>28846005.66</v>
      </c>
      <c r="G44" s="123">
        <v>29531702</v>
      </c>
      <c r="H44" s="123">
        <v>30869673</v>
      </c>
      <c r="I44" s="123">
        <v>30419184</v>
      </c>
      <c r="J44" s="123">
        <v>30787082.329999998</v>
      </c>
      <c r="K44" s="123">
        <v>30287087</v>
      </c>
      <c r="L44" s="123">
        <v>29579404</v>
      </c>
      <c r="M44" s="123">
        <v>30175317.670000002</v>
      </c>
      <c r="N44" s="123">
        <v>28073502.670000002</v>
      </c>
      <c r="O44" s="123">
        <v>28357751</v>
      </c>
      <c r="P44" s="123">
        <v>30031150</v>
      </c>
      <c r="Q44" s="123">
        <f t="shared" si="0"/>
        <v>356425963.33000004</v>
      </c>
      <c r="R44" s="3"/>
      <c r="S44" s="7"/>
      <c r="T44" s="118"/>
      <c r="U44" s="118"/>
      <c r="V44" s="118"/>
      <c r="W44" s="118"/>
    </row>
    <row r="45" spans="2:50" x14ac:dyDescent="0.25">
      <c r="B45" s="151" t="s">
        <v>348</v>
      </c>
      <c r="C45" s="123">
        <v>4271532770</v>
      </c>
      <c r="D45" s="123">
        <v>3882460124.1300001</v>
      </c>
      <c r="E45" s="123">
        <v>306945418.91000003</v>
      </c>
      <c r="F45" s="123">
        <v>312267907.67000002</v>
      </c>
      <c r="G45" s="123">
        <v>311470482.24000001</v>
      </c>
      <c r="H45" s="123">
        <v>318656205.22000003</v>
      </c>
      <c r="I45" s="123">
        <v>314049257.20999998</v>
      </c>
      <c r="J45" s="123">
        <v>310999218.89999998</v>
      </c>
      <c r="K45" s="123">
        <v>302553001.61000001</v>
      </c>
      <c r="L45" s="123">
        <v>333081536.36000001</v>
      </c>
      <c r="M45" s="123">
        <v>319510918.12</v>
      </c>
      <c r="N45" s="123">
        <v>340798631.24000001</v>
      </c>
      <c r="O45" s="123">
        <v>334598363.38999999</v>
      </c>
      <c r="P45" s="123">
        <v>358816666.66000003</v>
      </c>
      <c r="Q45" s="123">
        <f t="shared" si="0"/>
        <v>3863747607.5299997</v>
      </c>
      <c r="R45" s="3"/>
      <c r="S45" s="7"/>
      <c r="T45" s="118"/>
      <c r="U45" s="118"/>
      <c r="V45" s="118"/>
      <c r="W45" s="118"/>
    </row>
    <row r="46" spans="2:50" x14ac:dyDescent="0.25">
      <c r="B46" s="151" t="s">
        <v>349</v>
      </c>
      <c r="C46" s="123">
        <v>4422993058</v>
      </c>
      <c r="D46" s="123">
        <v>3824192975.4099989</v>
      </c>
      <c r="E46" s="123">
        <v>29500691.5</v>
      </c>
      <c r="F46" s="123">
        <v>11428186.880000001</v>
      </c>
      <c r="G46" s="123">
        <v>0</v>
      </c>
      <c r="H46" s="123">
        <v>1056474686.28</v>
      </c>
      <c r="I46" s="123">
        <v>2298384363.7000003</v>
      </c>
      <c r="J46" s="123">
        <v>186848619.78</v>
      </c>
      <c r="K46" s="123">
        <v>134998127.91999999</v>
      </c>
      <c r="L46" s="123">
        <v>21119447.300000001</v>
      </c>
      <c r="M46" s="123">
        <v>28341012.280000001</v>
      </c>
      <c r="N46" s="123">
        <v>7682557.3200000003</v>
      </c>
      <c r="O46" s="123">
        <v>2059133.05</v>
      </c>
      <c r="P46" s="123">
        <v>18605533.340000004</v>
      </c>
      <c r="Q46" s="123">
        <f t="shared" si="0"/>
        <v>3795442359.3500018</v>
      </c>
      <c r="R46" s="3"/>
      <c r="S46" s="7"/>
      <c r="T46" s="118"/>
      <c r="U46" s="118"/>
      <c r="V46" s="118"/>
      <c r="W46" s="118"/>
    </row>
    <row r="47" spans="2:50" x14ac:dyDescent="0.25">
      <c r="B47" s="151" t="s">
        <v>350</v>
      </c>
      <c r="C47" s="123">
        <v>107936320</v>
      </c>
      <c r="D47" s="123">
        <v>61452540</v>
      </c>
      <c r="E47" s="123">
        <v>887664.9</v>
      </c>
      <c r="F47" s="123">
        <v>975437.7</v>
      </c>
      <c r="G47" s="123">
        <v>957430.3</v>
      </c>
      <c r="H47" s="123">
        <v>968071.5</v>
      </c>
      <c r="I47" s="123">
        <v>910713.1</v>
      </c>
      <c r="J47" s="123">
        <v>934623.2</v>
      </c>
      <c r="K47" s="123">
        <v>951353</v>
      </c>
      <c r="L47" s="123">
        <v>941242.5</v>
      </c>
      <c r="M47" s="123">
        <v>790500</v>
      </c>
      <c r="N47" s="123">
        <v>957635.9</v>
      </c>
      <c r="O47" s="123">
        <v>1000800.9</v>
      </c>
      <c r="P47" s="123">
        <v>51016735.299999997</v>
      </c>
      <c r="Q47" s="123">
        <f t="shared" si="0"/>
        <v>61292208.299999997</v>
      </c>
      <c r="R47" s="3"/>
      <c r="S47" s="7"/>
      <c r="T47" s="118"/>
      <c r="U47" s="118"/>
      <c r="V47" s="118"/>
      <c r="W47" s="118"/>
    </row>
    <row r="48" spans="2:50" x14ac:dyDescent="0.25">
      <c r="B48" s="151" t="s">
        <v>351</v>
      </c>
      <c r="C48" s="123">
        <v>1460231471</v>
      </c>
      <c r="D48" s="123">
        <v>278867954.09000009</v>
      </c>
      <c r="E48" s="123">
        <v>13014346.57</v>
      </c>
      <c r="F48" s="123">
        <v>13090428.57</v>
      </c>
      <c r="G48" s="123">
        <v>13088779.210000001</v>
      </c>
      <c r="H48" s="123">
        <v>18436383.25</v>
      </c>
      <c r="I48" s="123">
        <v>40300775.130000003</v>
      </c>
      <c r="J48" s="123">
        <v>12215149.25</v>
      </c>
      <c r="K48" s="123">
        <v>13537308.25</v>
      </c>
      <c r="L48" s="123">
        <v>31395394.25</v>
      </c>
      <c r="M48" s="123">
        <v>13000548.25</v>
      </c>
      <c r="N48" s="123">
        <v>12782879.25</v>
      </c>
      <c r="O48" s="123">
        <v>48322930.079999998</v>
      </c>
      <c r="P48" s="123">
        <v>34824369.009999998</v>
      </c>
      <c r="Q48" s="123">
        <f t="shared" si="0"/>
        <v>264009291.06999999</v>
      </c>
      <c r="R48" s="3"/>
      <c r="S48" s="7"/>
      <c r="T48" s="118"/>
      <c r="U48" s="118"/>
      <c r="V48" s="118"/>
      <c r="W48" s="118"/>
    </row>
    <row r="49" spans="2:50" x14ac:dyDescent="0.25">
      <c r="B49" s="151" t="s">
        <v>352</v>
      </c>
      <c r="C49" s="123">
        <v>619186505</v>
      </c>
      <c r="D49" s="123">
        <v>1382156097.9399996</v>
      </c>
      <c r="E49" s="123">
        <v>24425007.670000002</v>
      </c>
      <c r="F49" s="123">
        <v>2267010</v>
      </c>
      <c r="G49" s="123">
        <v>55821152.399999999</v>
      </c>
      <c r="H49" s="123">
        <v>556627557.15999997</v>
      </c>
      <c r="I49" s="123">
        <v>133734516.7</v>
      </c>
      <c r="J49" s="123">
        <v>51736925.030000001</v>
      </c>
      <c r="K49" s="123">
        <v>62370417.140000001</v>
      </c>
      <c r="L49" s="123">
        <v>45483377.57</v>
      </c>
      <c r="M49" s="123">
        <v>428624978.70999998</v>
      </c>
      <c r="N49" s="123">
        <v>4937417.28</v>
      </c>
      <c r="O49" s="123">
        <v>4656736.67</v>
      </c>
      <c r="P49" s="123">
        <v>17408453.640000001</v>
      </c>
      <c r="Q49" s="123">
        <f t="shared" si="0"/>
        <v>1388093549.9700003</v>
      </c>
      <c r="R49" s="3"/>
      <c r="S49" s="7"/>
      <c r="T49" s="118"/>
      <c r="U49" s="118"/>
      <c r="V49" s="118"/>
      <c r="W49" s="118"/>
    </row>
    <row r="50" spans="2:50" x14ac:dyDescent="0.25">
      <c r="B50" s="151" t="s">
        <v>353</v>
      </c>
      <c r="C50" s="123">
        <v>4990630656</v>
      </c>
      <c r="D50" s="123">
        <v>5001941817.2200003</v>
      </c>
      <c r="E50" s="123">
        <v>123666.66</v>
      </c>
      <c r="F50" s="123">
        <v>0</v>
      </c>
      <c r="G50" s="123">
        <v>0</v>
      </c>
      <c r="H50" s="123">
        <v>15250</v>
      </c>
      <c r="I50" s="123">
        <v>129999.67</v>
      </c>
      <c r="J50" s="123">
        <v>355196.67</v>
      </c>
      <c r="K50" s="123">
        <v>101000</v>
      </c>
      <c r="L50" s="123">
        <v>0</v>
      </c>
      <c r="M50" s="123">
        <v>0</v>
      </c>
      <c r="N50" s="123">
        <v>4127816419.6799998</v>
      </c>
      <c r="O50" s="123">
        <v>703879625.48000002</v>
      </c>
      <c r="P50" s="123">
        <v>135748619.36000001</v>
      </c>
      <c r="Q50" s="123">
        <f t="shared" si="0"/>
        <v>4968169777.5199995</v>
      </c>
      <c r="R50" s="3"/>
      <c r="S50" s="7"/>
      <c r="T50" s="118"/>
      <c r="U50" s="118"/>
      <c r="V50" s="118"/>
      <c r="W50" s="118"/>
    </row>
    <row r="51" spans="2:50" x14ac:dyDescent="0.25">
      <c r="B51" s="151" t="s">
        <v>354</v>
      </c>
      <c r="C51" s="123">
        <v>9195902</v>
      </c>
      <c r="D51" s="123">
        <v>8033137</v>
      </c>
      <c r="E51" s="123">
        <v>777576.36</v>
      </c>
      <c r="F51" s="123">
        <v>777576.36</v>
      </c>
      <c r="G51" s="123">
        <v>947229.38</v>
      </c>
      <c r="H51" s="123">
        <v>848265.12</v>
      </c>
      <c r="I51" s="123">
        <v>706887.6</v>
      </c>
      <c r="J51" s="123">
        <v>565510.07999999996</v>
      </c>
      <c r="K51" s="123">
        <v>565510.07999999996</v>
      </c>
      <c r="L51" s="123">
        <v>565510.07999999996</v>
      </c>
      <c r="M51" s="123">
        <v>565510.07999999996</v>
      </c>
      <c r="N51" s="123">
        <v>565510.07999999996</v>
      </c>
      <c r="O51" s="123">
        <v>565510.07999999996</v>
      </c>
      <c r="P51" s="123">
        <v>565510.07999999996</v>
      </c>
      <c r="Q51" s="123">
        <f t="shared" si="0"/>
        <v>8016105.3800000008</v>
      </c>
      <c r="R51" s="3"/>
      <c r="S51" s="7"/>
      <c r="T51" s="118"/>
      <c r="U51" s="118"/>
      <c r="V51" s="118"/>
      <c r="W51" s="118"/>
    </row>
    <row r="52" spans="2:50" x14ac:dyDescent="0.25">
      <c r="B52" s="151" t="s">
        <v>355</v>
      </c>
      <c r="C52" s="123">
        <v>1000000</v>
      </c>
      <c r="D52" s="123">
        <v>9120000</v>
      </c>
      <c r="E52" s="123">
        <v>0</v>
      </c>
      <c r="F52" s="123">
        <v>0</v>
      </c>
      <c r="G52" s="123">
        <v>0</v>
      </c>
      <c r="H52" s="123">
        <v>0</v>
      </c>
      <c r="I52" s="123">
        <v>0</v>
      </c>
      <c r="J52" s="123">
        <v>0</v>
      </c>
      <c r="K52" s="123">
        <v>0</v>
      </c>
      <c r="L52" s="123">
        <v>0</v>
      </c>
      <c r="M52" s="123">
        <v>0</v>
      </c>
      <c r="N52" s="123">
        <v>0</v>
      </c>
      <c r="O52" s="123">
        <v>0</v>
      </c>
      <c r="P52" s="123">
        <v>9120000</v>
      </c>
      <c r="Q52" s="123">
        <f t="shared" si="0"/>
        <v>9120000</v>
      </c>
      <c r="R52" s="3"/>
      <c r="S52" s="7"/>
      <c r="T52" s="118"/>
      <c r="U52" s="118"/>
      <c r="V52" s="118"/>
      <c r="W52" s="118"/>
    </row>
    <row r="53" spans="2:50" x14ac:dyDescent="0.25">
      <c r="B53" s="151" t="s">
        <v>356</v>
      </c>
      <c r="C53" s="123">
        <v>951016126</v>
      </c>
      <c r="D53" s="123">
        <v>964745972.3900001</v>
      </c>
      <c r="E53" s="123">
        <v>79471919.980000004</v>
      </c>
      <c r="F53" s="123">
        <v>79215219.030000001</v>
      </c>
      <c r="G53" s="123">
        <v>78575172.260000005</v>
      </c>
      <c r="H53" s="123">
        <v>78728376.640000001</v>
      </c>
      <c r="I53" s="123">
        <v>78378049.340000004</v>
      </c>
      <c r="J53" s="123">
        <v>78162441.359999999</v>
      </c>
      <c r="K53" s="123">
        <v>80121751.760000005</v>
      </c>
      <c r="L53" s="123">
        <v>81490632.409999996</v>
      </c>
      <c r="M53" s="123">
        <v>80905717.859999999</v>
      </c>
      <c r="N53" s="123">
        <v>81576684.980000004</v>
      </c>
      <c r="O53" s="123">
        <v>82184246.579999998</v>
      </c>
      <c r="P53" s="123">
        <v>82962776.180000007</v>
      </c>
      <c r="Q53" s="123">
        <f t="shared" si="0"/>
        <v>961772988.38000011</v>
      </c>
      <c r="R53" s="3"/>
      <c r="S53" s="7"/>
      <c r="T53" s="118"/>
      <c r="U53" s="118"/>
      <c r="V53" s="118"/>
      <c r="W53" s="118"/>
    </row>
    <row r="54" spans="2:50" x14ac:dyDescent="0.25">
      <c r="B54" s="151" t="s">
        <v>357</v>
      </c>
      <c r="C54" s="123">
        <v>781781660</v>
      </c>
      <c r="D54" s="123">
        <v>1055670329.92</v>
      </c>
      <c r="E54" s="123">
        <v>71304900</v>
      </c>
      <c r="F54" s="123">
        <v>74413300</v>
      </c>
      <c r="G54" s="123">
        <v>75729300</v>
      </c>
      <c r="H54" s="123">
        <v>78680809</v>
      </c>
      <c r="I54" s="123">
        <v>77822400</v>
      </c>
      <c r="J54" s="123">
        <v>78448230</v>
      </c>
      <c r="K54" s="123">
        <v>80789000</v>
      </c>
      <c r="L54" s="123">
        <v>79913250</v>
      </c>
      <c r="M54" s="123">
        <v>76393000</v>
      </c>
      <c r="N54" s="123">
        <v>79763500</v>
      </c>
      <c r="O54" s="123">
        <v>113507350</v>
      </c>
      <c r="P54" s="123">
        <v>170782478.44999999</v>
      </c>
      <c r="Q54" s="123">
        <f t="shared" si="0"/>
        <v>1057547517.45</v>
      </c>
      <c r="R54" s="3"/>
      <c r="S54" s="7"/>
      <c r="T54" s="118"/>
      <c r="U54" s="118"/>
      <c r="V54" s="118"/>
      <c r="W54" s="118"/>
    </row>
    <row r="55" spans="2:50" x14ac:dyDescent="0.25">
      <c r="B55" s="151" t="s">
        <v>358</v>
      </c>
      <c r="C55" s="123">
        <v>3218442088</v>
      </c>
      <c r="D55" s="123">
        <v>5363974916.4700003</v>
      </c>
      <c r="E55" s="123">
        <v>75056548.560000002</v>
      </c>
      <c r="F55" s="123">
        <v>53710122.170000002</v>
      </c>
      <c r="G55" s="123">
        <v>504292042.33999997</v>
      </c>
      <c r="H55" s="123">
        <v>41183965.469999999</v>
      </c>
      <c r="I55" s="123">
        <v>36358759.340000004</v>
      </c>
      <c r="J55" s="123">
        <v>33676079.340000004</v>
      </c>
      <c r="K55" s="123">
        <v>63333668.920000002</v>
      </c>
      <c r="L55" s="123">
        <v>84479067.670000002</v>
      </c>
      <c r="M55" s="123">
        <v>45243251.390000001</v>
      </c>
      <c r="N55" s="123">
        <v>46283430.460000001</v>
      </c>
      <c r="O55" s="123">
        <v>40360530.759999998</v>
      </c>
      <c r="P55" s="123">
        <v>4268593152.5700002</v>
      </c>
      <c r="Q55" s="123">
        <f t="shared" si="0"/>
        <v>5292570618.9899998</v>
      </c>
      <c r="R55" s="3"/>
      <c r="S55" s="7"/>
      <c r="T55" s="118"/>
      <c r="U55" s="118"/>
      <c r="V55" s="118"/>
      <c r="W55" s="118"/>
    </row>
    <row r="56" spans="2:50" x14ac:dyDescent="0.25">
      <c r="B56" s="151" t="s">
        <v>360</v>
      </c>
      <c r="C56" s="123">
        <v>1217118858</v>
      </c>
      <c r="D56" s="123">
        <v>1179902577</v>
      </c>
      <c r="E56" s="123">
        <v>102996359.8</v>
      </c>
      <c r="F56" s="123">
        <v>101652091.02</v>
      </c>
      <c r="G56" s="123">
        <v>101798987.13000001</v>
      </c>
      <c r="H56" s="123">
        <v>98879041.480000004</v>
      </c>
      <c r="I56" s="123">
        <v>98351408.709999993</v>
      </c>
      <c r="J56" s="123">
        <v>98139167.340000004</v>
      </c>
      <c r="K56" s="123">
        <v>97003393.530000001</v>
      </c>
      <c r="L56" s="123">
        <v>96653130.930000007</v>
      </c>
      <c r="M56" s="123">
        <v>96228908.780000001</v>
      </c>
      <c r="N56" s="123">
        <v>93121899.819999993</v>
      </c>
      <c r="O56" s="123">
        <v>95182058.890000001</v>
      </c>
      <c r="P56" s="123">
        <v>94694823.579999998</v>
      </c>
      <c r="Q56" s="123">
        <f t="shared" si="0"/>
        <v>1174701271.01</v>
      </c>
      <c r="R56" s="3"/>
      <c r="S56" s="7"/>
      <c r="T56" s="118"/>
      <c r="U56" s="118"/>
      <c r="V56" s="118"/>
      <c r="W56" s="118"/>
    </row>
    <row r="57" spans="2:50" s="188" customFormat="1" x14ac:dyDescent="0.25">
      <c r="B57" s="184" t="s">
        <v>142</v>
      </c>
      <c r="C57" s="139">
        <f>C58+C61</f>
        <v>1060435324</v>
      </c>
      <c r="D57" s="139">
        <v>2004034875.29</v>
      </c>
      <c r="E57" s="139">
        <v>86901163.939999998</v>
      </c>
      <c r="F57" s="139">
        <v>85704840.460000008</v>
      </c>
      <c r="G57" s="139">
        <v>87948573.569999993</v>
      </c>
      <c r="H57" s="139">
        <v>1036865579.6</v>
      </c>
      <c r="I57" s="139">
        <v>85389013.829999998</v>
      </c>
      <c r="J57" s="139">
        <v>83207996.909999996</v>
      </c>
      <c r="K57" s="139">
        <v>81860092.680000007</v>
      </c>
      <c r="L57" s="139">
        <v>83548852.379999995</v>
      </c>
      <c r="M57" s="139">
        <v>99691056.75</v>
      </c>
      <c r="N57" s="139">
        <v>92817555.719999999</v>
      </c>
      <c r="O57" s="139">
        <v>85622884.879999995</v>
      </c>
      <c r="P57" s="185">
        <v>86587665.390000001</v>
      </c>
      <c r="Q57" s="139">
        <f>E57+F57+G57+H57+I57+J57+K57+L57+M57+O57+N57+P57</f>
        <v>1996145276.1100001</v>
      </c>
      <c r="R57" s="3"/>
      <c r="S57" s="7"/>
      <c r="T57" s="118"/>
      <c r="U57" s="187"/>
      <c r="V57" s="187"/>
      <c r="W57" s="187"/>
      <c r="AL57"/>
      <c r="AM57"/>
      <c r="AN57"/>
      <c r="AO57"/>
      <c r="AP57"/>
      <c r="AQ57"/>
      <c r="AR57"/>
      <c r="AS57"/>
      <c r="AT57"/>
      <c r="AU57"/>
      <c r="AV57"/>
      <c r="AW57"/>
      <c r="AX57"/>
    </row>
    <row r="58" spans="2:50" s="67" customFormat="1" x14ac:dyDescent="0.25">
      <c r="B58" s="150" t="s">
        <v>363</v>
      </c>
      <c r="C58" s="139">
        <f>C59</f>
        <v>173498913</v>
      </c>
      <c r="D58" s="139">
        <v>1139374344.6599998</v>
      </c>
      <c r="E58" s="139">
        <v>14354898.33</v>
      </c>
      <c r="F58" s="139">
        <v>14407852.33</v>
      </c>
      <c r="G58" s="139">
        <v>14088884.33</v>
      </c>
      <c r="H58" s="139">
        <v>962546517.33000004</v>
      </c>
      <c r="I58" s="139">
        <v>13046263.33</v>
      </c>
      <c r="J58" s="139">
        <v>13071335.33</v>
      </c>
      <c r="K58" s="139">
        <v>13278593.33</v>
      </c>
      <c r="L58" s="139">
        <v>13018752.33</v>
      </c>
      <c r="M58" s="139">
        <v>24880802.329999998</v>
      </c>
      <c r="N58" s="139">
        <v>17966238</v>
      </c>
      <c r="O58" s="139">
        <v>17816549</v>
      </c>
      <c r="P58" s="139">
        <v>19505992</v>
      </c>
      <c r="Q58" s="139">
        <f t="shared" si="0"/>
        <v>1137982677.9700003</v>
      </c>
      <c r="R58" s="3"/>
      <c r="S58" s="7"/>
      <c r="T58" s="118"/>
      <c r="U58" s="141"/>
      <c r="V58" s="141"/>
      <c r="W58" s="141"/>
      <c r="AL58"/>
      <c r="AM58"/>
      <c r="AN58"/>
      <c r="AO58"/>
      <c r="AP58"/>
      <c r="AQ58"/>
      <c r="AR58"/>
      <c r="AS58"/>
      <c r="AT58"/>
      <c r="AU58"/>
      <c r="AV58"/>
      <c r="AW58"/>
      <c r="AX58"/>
    </row>
    <row r="59" spans="2:50" x14ac:dyDescent="0.25">
      <c r="B59" s="151" t="s">
        <v>364</v>
      </c>
      <c r="C59" s="123">
        <v>173498913</v>
      </c>
      <c r="D59" s="123">
        <v>989174344.65999997</v>
      </c>
      <c r="E59" s="123">
        <v>14354898.33</v>
      </c>
      <c r="F59" s="123">
        <v>14407852.33</v>
      </c>
      <c r="G59" s="123">
        <v>14088884.33</v>
      </c>
      <c r="H59" s="123">
        <v>812546517.33000004</v>
      </c>
      <c r="I59" s="123">
        <v>13046263.33</v>
      </c>
      <c r="J59" s="123">
        <v>13071335.33</v>
      </c>
      <c r="K59" s="123">
        <v>13278593.33</v>
      </c>
      <c r="L59" s="123">
        <v>13018752.33</v>
      </c>
      <c r="M59" s="123">
        <v>24830802.329999998</v>
      </c>
      <c r="N59" s="123">
        <v>17916238</v>
      </c>
      <c r="O59" s="123">
        <v>17766549</v>
      </c>
      <c r="P59" s="123">
        <v>19505992</v>
      </c>
      <c r="Q59" s="123">
        <f t="shared" si="0"/>
        <v>987832677.97000027</v>
      </c>
      <c r="R59" s="3"/>
      <c r="S59" s="7"/>
      <c r="T59" s="118"/>
      <c r="U59" s="118"/>
      <c r="V59" s="118"/>
      <c r="W59" s="118"/>
    </row>
    <row r="60" spans="2:50" x14ac:dyDescent="0.25">
      <c r="B60" s="151" t="s">
        <v>365</v>
      </c>
      <c r="C60" s="123"/>
      <c r="D60" s="123">
        <v>150200000</v>
      </c>
      <c r="E60" s="123">
        <v>0</v>
      </c>
      <c r="F60" s="123">
        <v>0</v>
      </c>
      <c r="G60" s="123">
        <v>0</v>
      </c>
      <c r="H60" s="123">
        <v>150000000</v>
      </c>
      <c r="I60" s="123">
        <v>0</v>
      </c>
      <c r="J60" s="123">
        <v>0</v>
      </c>
      <c r="K60" s="123">
        <v>0</v>
      </c>
      <c r="L60" s="123">
        <v>0</v>
      </c>
      <c r="M60" s="123">
        <v>50000</v>
      </c>
      <c r="N60" s="123">
        <v>50000</v>
      </c>
      <c r="O60" s="123">
        <v>50000</v>
      </c>
      <c r="P60" s="123">
        <v>0</v>
      </c>
      <c r="Q60" s="123">
        <f t="shared" si="0"/>
        <v>150150000</v>
      </c>
      <c r="R60" s="3"/>
      <c r="S60" s="7"/>
      <c r="T60" s="118"/>
      <c r="U60" s="118"/>
      <c r="V60" s="118"/>
      <c r="W60" s="118"/>
    </row>
    <row r="61" spans="2:50" s="67" customFormat="1" x14ac:dyDescent="0.25">
      <c r="B61" s="150" t="s">
        <v>366</v>
      </c>
      <c r="C61" s="139">
        <f>SUM(C62:C63)</f>
        <v>886936411</v>
      </c>
      <c r="D61" s="139">
        <v>864660530.63</v>
      </c>
      <c r="E61" s="139">
        <v>72546265.609999999</v>
      </c>
      <c r="F61" s="139">
        <v>71296988.129999995</v>
      </c>
      <c r="G61" s="139">
        <v>73859689.24000001</v>
      </c>
      <c r="H61" s="139">
        <v>74319062.270000011</v>
      </c>
      <c r="I61" s="139">
        <v>72342750.5</v>
      </c>
      <c r="J61" s="139">
        <v>70136661.579999998</v>
      </c>
      <c r="K61" s="139">
        <v>68581499.349999994</v>
      </c>
      <c r="L61" s="139">
        <v>70530100.049999997</v>
      </c>
      <c r="M61" s="139">
        <v>74810254.420000002</v>
      </c>
      <c r="N61" s="139">
        <v>74851317.719999999</v>
      </c>
      <c r="O61" s="139">
        <v>67806335.879999995</v>
      </c>
      <c r="P61" s="139">
        <v>67081673.390000001</v>
      </c>
      <c r="Q61" s="139">
        <f t="shared" si="0"/>
        <v>858162598.13999987</v>
      </c>
      <c r="R61" s="3"/>
      <c r="S61" s="7"/>
      <c r="T61" s="118"/>
      <c r="U61" s="141"/>
      <c r="V61" s="141"/>
      <c r="W61" s="141"/>
      <c r="AL61"/>
      <c r="AM61"/>
      <c r="AN61"/>
      <c r="AO61"/>
      <c r="AP61"/>
      <c r="AQ61"/>
      <c r="AR61"/>
      <c r="AS61"/>
      <c r="AT61"/>
      <c r="AU61"/>
      <c r="AV61"/>
      <c r="AW61"/>
      <c r="AX61"/>
    </row>
    <row r="62" spans="2:50" x14ac:dyDescent="0.25">
      <c r="B62" s="151" t="s">
        <v>367</v>
      </c>
      <c r="C62" s="123">
        <v>472333997</v>
      </c>
      <c r="D62" s="123">
        <v>442147430.88</v>
      </c>
      <c r="E62" s="123">
        <v>38047708.149999999</v>
      </c>
      <c r="F62" s="123">
        <v>36473085.200000003</v>
      </c>
      <c r="G62" s="123">
        <v>38740467.119999997</v>
      </c>
      <c r="H62" s="123">
        <v>38935604.93</v>
      </c>
      <c r="I62" s="123">
        <v>37153171.229999997</v>
      </c>
      <c r="J62" s="123">
        <v>34938822.280000001</v>
      </c>
      <c r="K62" s="123">
        <v>32400064.670000002</v>
      </c>
      <c r="L62" s="123">
        <v>36056161.079999998</v>
      </c>
      <c r="M62" s="123">
        <v>39775640.890000001</v>
      </c>
      <c r="N62" s="123">
        <v>39548851.899999999</v>
      </c>
      <c r="O62" s="123">
        <v>32834616.870000001</v>
      </c>
      <c r="P62" s="123">
        <v>32049329.100000001</v>
      </c>
      <c r="Q62" s="123">
        <f t="shared" si="0"/>
        <v>436953523.41999996</v>
      </c>
      <c r="R62" s="3"/>
      <c r="S62" s="7"/>
      <c r="T62" s="118"/>
      <c r="U62" s="118"/>
      <c r="V62" s="118"/>
      <c r="W62" s="118"/>
    </row>
    <row r="63" spans="2:50" x14ac:dyDescent="0.25">
      <c r="B63" s="151" t="s">
        <v>368</v>
      </c>
      <c r="C63" s="123">
        <v>414602414</v>
      </c>
      <c r="D63" s="123">
        <v>422513099.75</v>
      </c>
      <c r="E63" s="123">
        <v>34498557.460000001</v>
      </c>
      <c r="F63" s="123">
        <v>34823902.93</v>
      </c>
      <c r="G63" s="123">
        <v>35119222.120000005</v>
      </c>
      <c r="H63" s="123">
        <v>35383457.340000004</v>
      </c>
      <c r="I63" s="123">
        <v>35189579.270000003</v>
      </c>
      <c r="J63" s="123">
        <v>35197839.299999997</v>
      </c>
      <c r="K63" s="123">
        <v>36181434.68</v>
      </c>
      <c r="L63" s="123">
        <v>34473938.969999999</v>
      </c>
      <c r="M63" s="123">
        <v>35034613.530000001</v>
      </c>
      <c r="N63" s="123">
        <v>35302465.82</v>
      </c>
      <c r="O63" s="123">
        <v>34971719.009999998</v>
      </c>
      <c r="P63" s="123">
        <v>35032344.289999999</v>
      </c>
      <c r="Q63" s="123">
        <f t="shared" si="0"/>
        <v>421209074.72000003</v>
      </c>
      <c r="R63" s="3"/>
      <c r="S63" s="7"/>
      <c r="T63" s="118"/>
      <c r="U63" s="118"/>
      <c r="V63" s="118"/>
      <c r="W63" s="118"/>
    </row>
    <row r="64" spans="2:50" s="67" customFormat="1" x14ac:dyDescent="0.25">
      <c r="B64" s="138" t="s">
        <v>143</v>
      </c>
      <c r="C64" s="139">
        <f>C65+C67</f>
        <v>0</v>
      </c>
      <c r="D64" s="139">
        <v>1422468505.28</v>
      </c>
      <c r="E64" s="139">
        <v>77004281.299999997</v>
      </c>
      <c r="F64" s="139">
        <v>83050397.340000004</v>
      </c>
      <c r="G64" s="139">
        <v>77793988.760000005</v>
      </c>
      <c r="H64" s="139">
        <v>83566589.840000004</v>
      </c>
      <c r="I64" s="139">
        <v>141465271.37</v>
      </c>
      <c r="J64" s="139">
        <v>131914595.47000001</v>
      </c>
      <c r="K64" s="139">
        <v>107398531.32000001</v>
      </c>
      <c r="L64" s="139">
        <v>238163389.69999999</v>
      </c>
      <c r="M64" s="139">
        <v>152092872.08000001</v>
      </c>
      <c r="N64" s="139">
        <v>117106119.66</v>
      </c>
      <c r="O64" s="139">
        <v>71311283.870000005</v>
      </c>
      <c r="P64" s="134">
        <v>135619661.91000003</v>
      </c>
      <c r="Q64" s="139">
        <f t="shared" si="0"/>
        <v>1416486982.6200004</v>
      </c>
      <c r="R64" s="3"/>
      <c r="S64" s="7"/>
      <c r="T64" s="118"/>
      <c r="U64" s="141"/>
      <c r="V64" s="141"/>
      <c r="W64" s="141"/>
      <c r="AL64"/>
      <c r="AM64"/>
      <c r="AN64"/>
      <c r="AO64"/>
      <c r="AP64"/>
      <c r="AQ64"/>
      <c r="AR64"/>
      <c r="AS64"/>
      <c r="AT64"/>
      <c r="AU64"/>
      <c r="AV64"/>
      <c r="AW64"/>
      <c r="AX64"/>
    </row>
    <row r="65" spans="2:50" s="67" customFormat="1" x14ac:dyDescent="0.25">
      <c r="B65" s="150" t="s">
        <v>916</v>
      </c>
      <c r="C65" s="134">
        <f>SUM(C66)</f>
        <v>0</v>
      </c>
      <c r="D65" s="134">
        <v>354355527</v>
      </c>
      <c r="E65" s="134">
        <v>14393972.960000001</v>
      </c>
      <c r="F65" s="134">
        <v>15302921.09</v>
      </c>
      <c r="G65" s="134">
        <v>16224395.42</v>
      </c>
      <c r="H65" s="134">
        <v>21535641.5</v>
      </c>
      <c r="I65" s="134">
        <v>3519177.03</v>
      </c>
      <c r="J65" s="134">
        <v>34592860.130000003</v>
      </c>
      <c r="K65" s="134">
        <v>24020166.850000001</v>
      </c>
      <c r="L65" s="134">
        <v>44646240.369999997</v>
      </c>
      <c r="M65" s="134">
        <v>44770039.149999999</v>
      </c>
      <c r="N65" s="134">
        <v>37112834.289999999</v>
      </c>
      <c r="O65" s="134">
        <v>4792626.5</v>
      </c>
      <c r="P65" s="134">
        <v>92512495.340000004</v>
      </c>
      <c r="Q65" s="134">
        <f t="shared" si="0"/>
        <v>353423370.63</v>
      </c>
      <c r="R65" s="3"/>
      <c r="S65" s="7"/>
      <c r="T65" s="118"/>
      <c r="U65" s="141"/>
      <c r="V65" s="141"/>
      <c r="W65" s="141"/>
      <c r="AL65"/>
      <c r="AM65"/>
      <c r="AN65"/>
      <c r="AO65"/>
      <c r="AP65"/>
      <c r="AQ65"/>
      <c r="AR65"/>
      <c r="AS65"/>
      <c r="AT65"/>
      <c r="AU65"/>
      <c r="AV65"/>
      <c r="AW65"/>
      <c r="AX65"/>
    </row>
    <row r="66" spans="2:50" s="67" customFormat="1" x14ac:dyDescent="0.25">
      <c r="B66" s="151" t="s">
        <v>917</v>
      </c>
      <c r="C66" s="143">
        <v>0</v>
      </c>
      <c r="D66" s="143">
        <v>354355527</v>
      </c>
      <c r="E66" s="143">
        <v>14393972.960000001</v>
      </c>
      <c r="F66" s="143">
        <v>15302921.09</v>
      </c>
      <c r="G66" s="143">
        <v>16224395.42</v>
      </c>
      <c r="H66" s="143">
        <v>21535641.5</v>
      </c>
      <c r="I66" s="143">
        <v>3519177.03</v>
      </c>
      <c r="J66" s="143">
        <v>34592860.130000003</v>
      </c>
      <c r="K66" s="143">
        <v>24020166.850000001</v>
      </c>
      <c r="L66" s="143">
        <v>44646240.369999997</v>
      </c>
      <c r="M66" s="143">
        <v>44770039.149999999</v>
      </c>
      <c r="N66" s="143">
        <v>37112834.289999999</v>
      </c>
      <c r="O66" s="143">
        <v>4792626.5</v>
      </c>
      <c r="P66" s="143">
        <v>92512495.340000004</v>
      </c>
      <c r="Q66" s="143">
        <f t="shared" si="0"/>
        <v>353423370.63</v>
      </c>
      <c r="R66" s="3"/>
      <c r="S66" s="7"/>
      <c r="T66" s="118"/>
      <c r="U66" s="141"/>
      <c r="V66" s="141"/>
      <c r="W66" s="141"/>
      <c r="AL66"/>
      <c r="AM66"/>
      <c r="AN66"/>
      <c r="AO66"/>
      <c r="AP66"/>
      <c r="AQ66"/>
      <c r="AR66"/>
      <c r="AS66"/>
      <c r="AT66"/>
      <c r="AU66"/>
      <c r="AV66"/>
      <c r="AW66"/>
      <c r="AX66"/>
    </row>
    <row r="67" spans="2:50" s="67" customFormat="1" x14ac:dyDescent="0.25">
      <c r="B67" s="150" t="s">
        <v>369</v>
      </c>
      <c r="C67" s="134">
        <f>SUM(C68:C71)</f>
        <v>0</v>
      </c>
      <c r="D67" s="134">
        <v>1068112978.28</v>
      </c>
      <c r="E67" s="134">
        <v>62610308.340000004</v>
      </c>
      <c r="F67" s="134">
        <v>67747476.25</v>
      </c>
      <c r="G67" s="134">
        <v>61569593.340000004</v>
      </c>
      <c r="H67" s="134">
        <v>62030948.340000004</v>
      </c>
      <c r="I67" s="134">
        <v>137946094.34</v>
      </c>
      <c r="J67" s="134">
        <v>97321735.340000004</v>
      </c>
      <c r="K67" s="134">
        <v>83378364.469999999</v>
      </c>
      <c r="L67" s="134">
        <v>193517149.32999998</v>
      </c>
      <c r="M67" s="134">
        <v>107322832.93000001</v>
      </c>
      <c r="N67" s="134">
        <v>79993285.370000005</v>
      </c>
      <c r="O67" s="134">
        <v>66518657.369999997</v>
      </c>
      <c r="P67" s="152">
        <v>43107166.57</v>
      </c>
      <c r="Q67" s="134">
        <f t="shared" si="0"/>
        <v>1063063611.9900001</v>
      </c>
      <c r="R67" s="3"/>
      <c r="S67" s="7"/>
      <c r="T67" s="118"/>
      <c r="U67" s="141"/>
      <c r="V67" s="141"/>
      <c r="W67" s="141"/>
      <c r="AL67"/>
      <c r="AM67"/>
      <c r="AN67"/>
      <c r="AO67"/>
      <c r="AP67"/>
      <c r="AQ67"/>
      <c r="AR67"/>
      <c r="AS67"/>
      <c r="AT67"/>
      <c r="AU67"/>
      <c r="AV67"/>
      <c r="AW67"/>
      <c r="AX67"/>
    </row>
    <row r="68" spans="2:50" x14ac:dyDescent="0.25">
      <c r="B68" s="151" t="s">
        <v>370</v>
      </c>
      <c r="C68" s="153">
        <v>0</v>
      </c>
      <c r="D68" s="153">
        <v>325162922.13999999</v>
      </c>
      <c r="E68" s="153">
        <v>7729333.3300000001</v>
      </c>
      <c r="F68" s="153">
        <v>13379333.33</v>
      </c>
      <c r="G68" s="153">
        <v>7729333.3300000001</v>
      </c>
      <c r="H68" s="153">
        <v>7729333.3300000001</v>
      </c>
      <c r="I68" s="153">
        <v>1145641.83</v>
      </c>
      <c r="J68" s="153">
        <v>3134163.24</v>
      </c>
      <c r="K68" s="153">
        <v>46559646.119999997</v>
      </c>
      <c r="L68" s="153">
        <v>120119932.40000001</v>
      </c>
      <c r="M68" s="153">
        <v>65663217.590000004</v>
      </c>
      <c r="N68" s="153">
        <v>39804480.289999999</v>
      </c>
      <c r="O68" s="153">
        <v>6170467.3700000001</v>
      </c>
      <c r="P68" s="153">
        <v>961571.58</v>
      </c>
      <c r="Q68" s="153">
        <f t="shared" si="0"/>
        <v>320126453.74000001</v>
      </c>
      <c r="R68" s="3"/>
      <c r="S68" s="7"/>
      <c r="T68" s="118"/>
      <c r="U68" s="118"/>
      <c r="V68" s="118"/>
      <c r="W68" s="118"/>
    </row>
    <row r="69" spans="2:50" x14ac:dyDescent="0.25">
      <c r="B69" s="151" t="s">
        <v>371</v>
      </c>
      <c r="C69" s="153">
        <v>0</v>
      </c>
      <c r="D69" s="153">
        <v>364333.34000000008</v>
      </c>
      <c r="E69" s="153">
        <v>0</v>
      </c>
      <c r="F69" s="153">
        <v>0</v>
      </c>
      <c r="G69" s="153">
        <v>0</v>
      </c>
      <c r="H69" s="153">
        <v>22000</v>
      </c>
      <c r="I69" s="153">
        <v>42000</v>
      </c>
      <c r="J69" s="153">
        <v>22000</v>
      </c>
      <c r="K69" s="153">
        <v>8333.34</v>
      </c>
      <c r="L69" s="153">
        <v>65000</v>
      </c>
      <c r="M69" s="153">
        <v>60000</v>
      </c>
      <c r="N69" s="153">
        <v>30000</v>
      </c>
      <c r="O69" s="153">
        <v>30000</v>
      </c>
      <c r="P69" s="153">
        <v>85000</v>
      </c>
      <c r="Q69" s="153">
        <f t="shared" si="0"/>
        <v>364333.33999999997</v>
      </c>
      <c r="R69" s="3"/>
      <c r="S69" s="7"/>
      <c r="T69" s="118"/>
      <c r="U69" s="118"/>
      <c r="V69" s="118"/>
      <c r="W69" s="118"/>
    </row>
    <row r="70" spans="2:50" x14ac:dyDescent="0.25">
      <c r="B70" s="151" t="s">
        <v>372</v>
      </c>
      <c r="C70" s="153">
        <v>0</v>
      </c>
      <c r="D70" s="153">
        <v>402007916</v>
      </c>
      <c r="E70" s="153">
        <v>29310274.34</v>
      </c>
      <c r="F70" s="153">
        <v>28632741.25</v>
      </c>
      <c r="G70" s="153">
        <v>28186058.34</v>
      </c>
      <c r="H70" s="153">
        <v>28473853.34</v>
      </c>
      <c r="I70" s="153">
        <v>27723000.84</v>
      </c>
      <c r="J70" s="153">
        <v>42884895.43</v>
      </c>
      <c r="K70" s="153">
        <v>27917123.34</v>
      </c>
      <c r="L70" s="153">
        <v>59054351.259999998</v>
      </c>
      <c r="M70" s="153">
        <v>28734343.68</v>
      </c>
      <c r="N70" s="153">
        <v>28411763.41</v>
      </c>
      <c r="O70" s="153">
        <v>44697398.329999998</v>
      </c>
      <c r="P70" s="153">
        <v>28850721.350000001</v>
      </c>
      <c r="Q70" s="153">
        <f t="shared" si="0"/>
        <v>402876524.91000009</v>
      </c>
      <c r="R70" s="3"/>
      <c r="S70" s="7"/>
      <c r="T70" s="118"/>
      <c r="U70" s="118"/>
      <c r="V70" s="118"/>
      <c r="W70" s="118"/>
    </row>
    <row r="71" spans="2:50" x14ac:dyDescent="0.25">
      <c r="B71" s="151" t="s">
        <v>373</v>
      </c>
      <c r="C71" s="153">
        <v>0</v>
      </c>
      <c r="D71" s="153">
        <v>340577806.80000001</v>
      </c>
      <c r="E71" s="153">
        <v>25570700.670000002</v>
      </c>
      <c r="F71" s="153">
        <v>25735401.670000002</v>
      </c>
      <c r="G71" s="153">
        <v>25654201.670000002</v>
      </c>
      <c r="H71" s="153">
        <v>25805761.670000002</v>
      </c>
      <c r="I71" s="153">
        <v>109035451.67</v>
      </c>
      <c r="J71" s="153">
        <v>51280676.670000002</v>
      </c>
      <c r="K71" s="153">
        <v>8893261.6699999999</v>
      </c>
      <c r="L71" s="153">
        <v>14277865.67</v>
      </c>
      <c r="M71" s="153">
        <v>12865271.66</v>
      </c>
      <c r="N71" s="153">
        <v>11747041.67</v>
      </c>
      <c r="O71" s="153">
        <v>15620791.67</v>
      </c>
      <c r="P71" s="153">
        <v>13209873.640000001</v>
      </c>
      <c r="Q71" s="153">
        <f t="shared" si="0"/>
        <v>339696300.00000012</v>
      </c>
      <c r="R71" s="3"/>
      <c r="S71" s="7"/>
      <c r="T71" s="118"/>
      <c r="U71" s="118"/>
      <c r="V71" s="118"/>
      <c r="W71" s="118"/>
    </row>
    <row r="72" spans="2:50" s="67" customFormat="1" x14ac:dyDescent="0.25">
      <c r="B72" s="138" t="s">
        <v>144</v>
      </c>
      <c r="C72" s="152">
        <f>C73+C75+C77+C79</f>
        <v>33725478198</v>
      </c>
      <c r="D72" s="152">
        <v>36126506227.879997</v>
      </c>
      <c r="E72" s="152">
        <v>2822548299.0799999</v>
      </c>
      <c r="F72" s="152">
        <v>2858711174.5500002</v>
      </c>
      <c r="G72" s="152">
        <v>2860572613.77</v>
      </c>
      <c r="H72" s="152">
        <v>2883242964.5500002</v>
      </c>
      <c r="I72" s="152">
        <v>2979804221.9700003</v>
      </c>
      <c r="J72" s="152">
        <v>3024865500.21</v>
      </c>
      <c r="K72" s="152">
        <v>3007606593.5599999</v>
      </c>
      <c r="L72" s="152">
        <v>3029620731.9400001</v>
      </c>
      <c r="M72" s="152">
        <v>3030109009.52</v>
      </c>
      <c r="N72" s="152">
        <v>3050436713.8000002</v>
      </c>
      <c r="O72" s="152">
        <v>3071706075.1999998</v>
      </c>
      <c r="P72" s="134">
        <v>3290065587.5999999</v>
      </c>
      <c r="Q72" s="152">
        <f t="shared" si="0"/>
        <v>35909289485.75</v>
      </c>
      <c r="R72" s="3"/>
      <c r="S72" s="7"/>
      <c r="T72" s="118"/>
      <c r="U72" s="141"/>
      <c r="V72" s="141"/>
      <c r="W72" s="141"/>
      <c r="AL72"/>
      <c r="AM72"/>
      <c r="AN72"/>
      <c r="AO72"/>
      <c r="AP72"/>
      <c r="AQ72"/>
      <c r="AR72"/>
      <c r="AS72"/>
      <c r="AT72"/>
      <c r="AU72"/>
      <c r="AV72"/>
      <c r="AW72"/>
      <c r="AX72"/>
    </row>
    <row r="73" spans="2:50" s="67" customFormat="1" x14ac:dyDescent="0.25">
      <c r="B73" s="150" t="s">
        <v>374</v>
      </c>
      <c r="C73" s="134">
        <f>SUM(C74)</f>
        <v>14984447340</v>
      </c>
      <c r="D73" s="134">
        <v>15994943200.769999</v>
      </c>
      <c r="E73" s="134">
        <v>1256244156.1199999</v>
      </c>
      <c r="F73" s="134">
        <v>1269686473.46</v>
      </c>
      <c r="G73" s="134">
        <v>1272745473.7</v>
      </c>
      <c r="H73" s="134">
        <v>1285465098.5799997</v>
      </c>
      <c r="I73" s="134">
        <v>1323063030.97</v>
      </c>
      <c r="J73" s="134">
        <v>1340916933.7499998</v>
      </c>
      <c r="K73" s="134">
        <v>1341668782.5799999</v>
      </c>
      <c r="L73" s="134">
        <v>1346773983.1199999</v>
      </c>
      <c r="M73" s="134">
        <v>1345302991.6699998</v>
      </c>
      <c r="N73" s="134">
        <v>1357284142.8900001</v>
      </c>
      <c r="O73" s="134">
        <v>1368234493.01</v>
      </c>
      <c r="P73" s="139">
        <v>1395086852.3299999</v>
      </c>
      <c r="Q73" s="134">
        <f t="shared" si="0"/>
        <v>15902472412.179998</v>
      </c>
      <c r="R73" s="3"/>
      <c r="S73" s="7"/>
      <c r="T73" s="118"/>
      <c r="U73" s="140"/>
      <c r="V73" s="140"/>
      <c r="W73" s="140"/>
      <c r="AL73"/>
      <c r="AM73"/>
      <c r="AN73"/>
      <c r="AO73"/>
      <c r="AP73"/>
      <c r="AQ73"/>
      <c r="AR73"/>
      <c r="AS73"/>
      <c r="AT73"/>
      <c r="AU73"/>
      <c r="AV73"/>
      <c r="AW73"/>
      <c r="AX73"/>
    </row>
    <row r="74" spans="2:50" x14ac:dyDescent="0.25">
      <c r="B74" s="151" t="s">
        <v>375</v>
      </c>
      <c r="C74" s="123">
        <v>14984447340</v>
      </c>
      <c r="D74" s="123">
        <v>15994943200.769999</v>
      </c>
      <c r="E74" s="123">
        <v>1256244156.1199999</v>
      </c>
      <c r="F74" s="123">
        <v>1269686473.46</v>
      </c>
      <c r="G74" s="123">
        <v>1272745473.7</v>
      </c>
      <c r="H74" s="123">
        <v>1285465098.5799997</v>
      </c>
      <c r="I74" s="123">
        <v>1323063030.97</v>
      </c>
      <c r="J74" s="123">
        <v>1340916933.7499998</v>
      </c>
      <c r="K74" s="123">
        <v>1341668782.5799999</v>
      </c>
      <c r="L74" s="123">
        <v>1346773983.1199999</v>
      </c>
      <c r="M74" s="123">
        <v>1345302991.6699998</v>
      </c>
      <c r="N74" s="123">
        <v>1357284142.8900001</v>
      </c>
      <c r="O74" s="123">
        <v>1368234493.01</v>
      </c>
      <c r="P74" s="123">
        <v>1395086852.3299999</v>
      </c>
      <c r="Q74" s="123">
        <f t="shared" ref="Q74:Q137" si="1">E74+F74+G74+H74+I74+J74+K74+L74+M74+O74+N74+P74</f>
        <v>15902472412.179998</v>
      </c>
      <c r="R74" s="3"/>
      <c r="S74" s="7"/>
      <c r="T74" s="118"/>
      <c r="U74" s="140"/>
      <c r="V74" s="140"/>
      <c r="W74" s="140"/>
    </row>
    <row r="75" spans="2:50" s="67" customFormat="1" x14ac:dyDescent="0.25">
      <c r="B75" s="150" t="s">
        <v>376</v>
      </c>
      <c r="C75" s="139">
        <f>SUM(C76)</f>
        <v>13924436646</v>
      </c>
      <c r="D75" s="139">
        <v>14992755531.779997</v>
      </c>
      <c r="E75" s="139">
        <v>1167968615.04</v>
      </c>
      <c r="F75" s="139">
        <v>1184071648.3900001</v>
      </c>
      <c r="G75" s="139">
        <v>1183115824.3799999</v>
      </c>
      <c r="H75" s="139">
        <v>1190508680.7500002</v>
      </c>
      <c r="I75" s="139">
        <v>1233078732.3599999</v>
      </c>
      <c r="J75" s="139">
        <v>1252540916.8500001</v>
      </c>
      <c r="K75" s="139">
        <v>1239321210</v>
      </c>
      <c r="L75" s="139">
        <v>1254238376.71</v>
      </c>
      <c r="M75" s="139">
        <v>1254770249.25</v>
      </c>
      <c r="N75" s="139">
        <v>1259478875.5699999</v>
      </c>
      <c r="O75" s="139">
        <v>1269757811.8499999</v>
      </c>
      <c r="P75" s="139">
        <v>1427921270.79</v>
      </c>
      <c r="Q75" s="139">
        <f t="shared" si="1"/>
        <v>14916772211.939999</v>
      </c>
      <c r="R75" s="3"/>
      <c r="S75" s="7"/>
      <c r="T75" s="118"/>
      <c r="U75" s="140"/>
      <c r="V75" s="140"/>
      <c r="W75" s="140"/>
      <c r="AL75"/>
      <c r="AM75"/>
      <c r="AN75"/>
      <c r="AO75"/>
      <c r="AP75"/>
      <c r="AQ75"/>
      <c r="AR75"/>
      <c r="AS75"/>
      <c r="AT75"/>
      <c r="AU75"/>
      <c r="AV75"/>
      <c r="AW75"/>
      <c r="AX75"/>
    </row>
    <row r="76" spans="2:50" x14ac:dyDescent="0.25">
      <c r="B76" s="151" t="s">
        <v>377</v>
      </c>
      <c r="C76" s="123">
        <v>13924436646</v>
      </c>
      <c r="D76" s="123">
        <v>14992755531.779997</v>
      </c>
      <c r="E76" s="123">
        <v>1167968615.04</v>
      </c>
      <c r="F76" s="123">
        <v>1184071648.3900001</v>
      </c>
      <c r="G76" s="123">
        <v>1183115824.3799999</v>
      </c>
      <c r="H76" s="123">
        <v>1190508680.7500002</v>
      </c>
      <c r="I76" s="123">
        <v>1233078732.3599999</v>
      </c>
      <c r="J76" s="123">
        <v>1252540916.8500001</v>
      </c>
      <c r="K76" s="123">
        <v>1239321210</v>
      </c>
      <c r="L76" s="123">
        <v>1254238376.71</v>
      </c>
      <c r="M76" s="123">
        <v>1254770249.25</v>
      </c>
      <c r="N76" s="123">
        <v>1259478875.5699999</v>
      </c>
      <c r="O76" s="123">
        <v>1269757811.8499999</v>
      </c>
      <c r="P76" s="123">
        <v>1427921270.79</v>
      </c>
      <c r="Q76" s="123">
        <f t="shared" si="1"/>
        <v>14916772211.939999</v>
      </c>
      <c r="R76" s="3"/>
      <c r="S76" s="7"/>
      <c r="T76" s="118"/>
      <c r="U76" s="140"/>
      <c r="V76" s="140"/>
      <c r="W76" s="140"/>
    </row>
    <row r="77" spans="2:50" s="67" customFormat="1" x14ac:dyDescent="0.25">
      <c r="B77" s="150" t="s">
        <v>378</v>
      </c>
      <c r="C77" s="139">
        <f>SUM(C78)</f>
        <v>2428231050</v>
      </c>
      <c r="D77" s="139">
        <v>2593024101.9399996</v>
      </c>
      <c r="E77" s="139">
        <v>200523860.56</v>
      </c>
      <c r="F77" s="139">
        <v>203188481.94999999</v>
      </c>
      <c r="G77" s="139">
        <v>203753843.46000001</v>
      </c>
      <c r="H77" s="139">
        <v>205760491.13</v>
      </c>
      <c r="I77" s="139">
        <v>210140151.07000002</v>
      </c>
      <c r="J77" s="139">
        <v>214854708.75000003</v>
      </c>
      <c r="K77" s="139">
        <v>210096737.33999997</v>
      </c>
      <c r="L77" s="139">
        <v>212126932.10000002</v>
      </c>
      <c r="M77" s="139">
        <v>213108769.31</v>
      </c>
      <c r="N77" s="139">
        <v>214707221.97999999</v>
      </c>
      <c r="O77" s="139">
        <v>213970673.80999997</v>
      </c>
      <c r="P77" s="139">
        <v>245626052.73000002</v>
      </c>
      <c r="Q77" s="139">
        <f t="shared" si="1"/>
        <v>2547857924.1900001</v>
      </c>
      <c r="R77" s="3"/>
      <c r="S77" s="7"/>
      <c r="T77" s="118"/>
      <c r="U77" s="140"/>
      <c r="V77" s="140"/>
      <c r="W77" s="140"/>
      <c r="AL77"/>
      <c r="AM77"/>
      <c r="AN77"/>
      <c r="AO77"/>
      <c r="AP77"/>
      <c r="AQ77"/>
      <c r="AR77"/>
      <c r="AS77"/>
      <c r="AT77"/>
      <c r="AU77"/>
      <c r="AV77"/>
      <c r="AW77"/>
      <c r="AX77"/>
    </row>
    <row r="78" spans="2:50" x14ac:dyDescent="0.25">
      <c r="B78" s="151" t="s">
        <v>379</v>
      </c>
      <c r="C78" s="123">
        <v>2428231050</v>
      </c>
      <c r="D78" s="123">
        <v>2593024101.9399996</v>
      </c>
      <c r="E78" s="123">
        <v>200523860.56</v>
      </c>
      <c r="F78" s="123">
        <v>203188481.94999999</v>
      </c>
      <c r="G78" s="123">
        <v>203753843.46000001</v>
      </c>
      <c r="H78" s="123">
        <v>205760491.13</v>
      </c>
      <c r="I78" s="123">
        <v>210140151.07000002</v>
      </c>
      <c r="J78" s="123">
        <v>214854708.75000003</v>
      </c>
      <c r="K78" s="123">
        <v>210096737.33999997</v>
      </c>
      <c r="L78" s="123">
        <v>212126932.10000002</v>
      </c>
      <c r="M78" s="123">
        <v>213108769.31</v>
      </c>
      <c r="N78" s="123">
        <v>214707221.97999999</v>
      </c>
      <c r="O78" s="123">
        <v>213970673.80999997</v>
      </c>
      <c r="P78" s="123">
        <v>245626052.73000002</v>
      </c>
      <c r="Q78" s="123">
        <f t="shared" si="1"/>
        <v>2547857924.1900001</v>
      </c>
      <c r="R78" s="3"/>
      <c r="S78" s="7"/>
      <c r="T78" s="118"/>
      <c r="U78" s="140"/>
      <c r="V78" s="140"/>
      <c r="W78" s="140"/>
    </row>
    <row r="79" spans="2:50" s="67" customFormat="1" x14ac:dyDescent="0.25">
      <c r="B79" s="150" t="s">
        <v>380</v>
      </c>
      <c r="C79" s="139">
        <f>SUM(C80:C81)</f>
        <v>2388363162</v>
      </c>
      <c r="D79" s="139">
        <v>2545783393.3899999</v>
      </c>
      <c r="E79" s="139">
        <v>197811667.36000001</v>
      </c>
      <c r="F79" s="139">
        <v>201764570.75</v>
      </c>
      <c r="G79" s="139">
        <v>200957472.22999999</v>
      </c>
      <c r="H79" s="139">
        <v>201508694.09</v>
      </c>
      <c r="I79" s="139">
        <v>213522307.56999999</v>
      </c>
      <c r="J79" s="139">
        <v>216552940.86000001</v>
      </c>
      <c r="K79" s="139">
        <v>216519863.63999999</v>
      </c>
      <c r="L79" s="139">
        <v>216481440.00999999</v>
      </c>
      <c r="M79" s="139">
        <v>216926999.28999999</v>
      </c>
      <c r="N79" s="139">
        <v>218966473.35999998</v>
      </c>
      <c r="O79" s="139">
        <v>219743096.53</v>
      </c>
      <c r="P79" s="139">
        <v>221431411.75</v>
      </c>
      <c r="Q79" s="139">
        <f t="shared" si="1"/>
        <v>2542186937.4400001</v>
      </c>
      <c r="R79" s="3"/>
      <c r="S79" s="7"/>
      <c r="T79" s="118"/>
      <c r="U79" s="140"/>
      <c r="V79" s="140"/>
      <c r="W79" s="140"/>
      <c r="AL79"/>
      <c r="AM79"/>
      <c r="AN79"/>
      <c r="AO79"/>
      <c r="AP79"/>
      <c r="AQ79"/>
      <c r="AR79"/>
      <c r="AS79"/>
      <c r="AT79"/>
      <c r="AU79"/>
      <c r="AV79"/>
      <c r="AW79"/>
      <c r="AX79"/>
    </row>
    <row r="80" spans="2:50" x14ac:dyDescent="0.25">
      <c r="B80" s="151" t="s">
        <v>381</v>
      </c>
      <c r="C80" s="123">
        <v>1987400529</v>
      </c>
      <c r="D80" s="123">
        <v>2122673173.1399999</v>
      </c>
      <c r="E80" s="123">
        <v>164398114.61000001</v>
      </c>
      <c r="F80" s="123">
        <v>165395056.83000001</v>
      </c>
      <c r="G80" s="123">
        <v>166091072.22999999</v>
      </c>
      <c r="H80" s="123">
        <v>166642294.09</v>
      </c>
      <c r="I80" s="123">
        <v>178396707.56999999</v>
      </c>
      <c r="J80" s="123">
        <v>181427340.86000001</v>
      </c>
      <c r="K80" s="123">
        <v>181394263.63999999</v>
      </c>
      <c r="L80" s="123">
        <v>181259973.34</v>
      </c>
      <c r="M80" s="123">
        <v>181428135.81</v>
      </c>
      <c r="N80" s="123">
        <v>183467609.88</v>
      </c>
      <c r="O80" s="123">
        <v>184244233.05000001</v>
      </c>
      <c r="P80" s="123">
        <v>184931915.28</v>
      </c>
      <c r="Q80" s="123">
        <f t="shared" si="1"/>
        <v>2119076717.1899998</v>
      </c>
      <c r="R80" s="3"/>
      <c r="S80" s="7"/>
      <c r="T80" s="118"/>
      <c r="U80" s="140"/>
      <c r="V80" s="140"/>
      <c r="W80" s="140"/>
    </row>
    <row r="81" spans="2:50" x14ac:dyDescent="0.25">
      <c r="B81" s="151" t="s">
        <v>918</v>
      </c>
      <c r="C81" s="123">
        <v>400962633</v>
      </c>
      <c r="D81" s="123">
        <v>423110220.25</v>
      </c>
      <c r="E81" s="123">
        <v>33413552.75</v>
      </c>
      <c r="F81" s="123">
        <v>36369513.920000002</v>
      </c>
      <c r="G81" s="123">
        <v>34866400</v>
      </c>
      <c r="H81" s="123">
        <v>34866400</v>
      </c>
      <c r="I81" s="123">
        <v>35125600</v>
      </c>
      <c r="J81" s="123">
        <v>35125600</v>
      </c>
      <c r="K81" s="123">
        <v>35125600</v>
      </c>
      <c r="L81" s="123">
        <v>35221466.670000002</v>
      </c>
      <c r="M81" s="123">
        <v>35498863.479999997</v>
      </c>
      <c r="N81" s="123">
        <v>35498863.479999997</v>
      </c>
      <c r="O81" s="123">
        <v>35498863.479999997</v>
      </c>
      <c r="P81" s="123">
        <v>36499496.469999999</v>
      </c>
      <c r="Q81" s="123">
        <f t="shared" si="1"/>
        <v>423110220.25000012</v>
      </c>
      <c r="R81" s="3"/>
      <c r="S81" s="7"/>
      <c r="T81" s="118"/>
      <c r="U81" s="140"/>
      <c r="V81" s="140"/>
      <c r="W81" s="140"/>
    </row>
    <row r="82" spans="2:50" x14ac:dyDescent="0.25">
      <c r="B82" s="23" t="s">
        <v>145</v>
      </c>
      <c r="C82" s="124">
        <f>C83+C101+C108+C116+C126+C151+C168+C190+C223</f>
        <v>95577903015</v>
      </c>
      <c r="D82" s="124">
        <v>103770229680.50002</v>
      </c>
      <c r="E82" s="124">
        <v>4010395957.0799994</v>
      </c>
      <c r="F82" s="124">
        <v>7741839532.3499985</v>
      </c>
      <c r="G82" s="124">
        <v>7509921773.0999985</v>
      </c>
      <c r="H82" s="124">
        <v>8925053699.9200001</v>
      </c>
      <c r="I82" s="124">
        <v>7278335437.3700008</v>
      </c>
      <c r="J82" s="124">
        <v>7577944881.6400003</v>
      </c>
      <c r="K82" s="124">
        <v>7691600409.8499994</v>
      </c>
      <c r="L82" s="124">
        <v>10812094798.390001</v>
      </c>
      <c r="M82" s="124">
        <v>6477573430.5099993</v>
      </c>
      <c r="N82" s="124">
        <v>8762695921.1799984</v>
      </c>
      <c r="O82" s="124">
        <v>10056000769.24</v>
      </c>
      <c r="P82" s="124">
        <v>11774025832.949995</v>
      </c>
      <c r="Q82" s="124">
        <f t="shared" si="1"/>
        <v>98617482443.579987</v>
      </c>
      <c r="R82" s="3"/>
      <c r="S82" s="7"/>
      <c r="T82" s="118"/>
      <c r="U82" s="140"/>
      <c r="V82" s="140"/>
      <c r="W82" s="140"/>
    </row>
    <row r="83" spans="2:50" s="67" customFormat="1" x14ac:dyDescent="0.25">
      <c r="B83" s="149" t="s">
        <v>146</v>
      </c>
      <c r="C83" s="134">
        <f t="shared" ref="C83" si="2">C84+C86+C88+C90+C92+C94+C97+C99</f>
        <v>8960994417</v>
      </c>
      <c r="D83" s="134">
        <v>15152033512.030001</v>
      </c>
      <c r="E83" s="134">
        <v>664710237.33000016</v>
      </c>
      <c r="F83" s="134">
        <v>1358970420.3400002</v>
      </c>
      <c r="G83" s="192">
        <v>997462082.31000006</v>
      </c>
      <c r="H83" s="134">
        <v>1667218631.25</v>
      </c>
      <c r="I83" s="134">
        <v>1180691756.6499999</v>
      </c>
      <c r="J83" s="134">
        <v>1142336657.0400002</v>
      </c>
      <c r="K83" s="134">
        <v>1202604708.96</v>
      </c>
      <c r="L83" s="134">
        <v>1324135253.1900003</v>
      </c>
      <c r="M83" s="134">
        <v>686538313.42999995</v>
      </c>
      <c r="N83" s="134">
        <v>2406838134.1599998</v>
      </c>
      <c r="O83" s="134">
        <v>1113472986.96</v>
      </c>
      <c r="P83" s="134">
        <v>1237860805.5899999</v>
      </c>
      <c r="Q83" s="134">
        <f t="shared" si="1"/>
        <v>14982839987.209999</v>
      </c>
      <c r="R83" s="3"/>
      <c r="S83" s="7"/>
      <c r="T83" s="118"/>
      <c r="U83" s="140"/>
      <c r="V83" s="140"/>
      <c r="W83" s="140"/>
      <c r="AL83"/>
      <c r="AM83"/>
      <c r="AN83"/>
      <c r="AO83"/>
      <c r="AP83"/>
      <c r="AQ83"/>
      <c r="AR83"/>
      <c r="AS83"/>
      <c r="AT83"/>
      <c r="AU83"/>
      <c r="AV83"/>
      <c r="AW83"/>
      <c r="AX83"/>
    </row>
    <row r="84" spans="2:50" s="67" customFormat="1" x14ac:dyDescent="0.25">
      <c r="B84" s="150" t="s">
        <v>382</v>
      </c>
      <c r="C84" s="134">
        <f t="shared" ref="C84" si="3">SUM(C85)</f>
        <v>359500438</v>
      </c>
      <c r="D84" s="134">
        <v>1958144.04</v>
      </c>
      <c r="E84" s="134">
        <v>61020</v>
      </c>
      <c r="F84" s="134">
        <v>61020</v>
      </c>
      <c r="G84" s="134">
        <v>44447</v>
      </c>
      <c r="H84" s="134">
        <v>107040</v>
      </c>
      <c r="I84" s="134">
        <v>110916.4</v>
      </c>
      <c r="J84" s="134">
        <v>15000</v>
      </c>
      <c r="K84" s="134">
        <v>81020</v>
      </c>
      <c r="L84" s="134">
        <v>212171.33</v>
      </c>
      <c r="M84" s="134">
        <v>263138.19</v>
      </c>
      <c r="N84" s="134">
        <v>85818.83</v>
      </c>
      <c r="O84" s="134">
        <v>77520.37</v>
      </c>
      <c r="P84" s="134">
        <v>98825.5</v>
      </c>
      <c r="Q84" s="134">
        <f t="shared" si="1"/>
        <v>1217937.6199999999</v>
      </c>
      <c r="R84" s="3"/>
      <c r="S84" s="7"/>
      <c r="T84" s="118"/>
      <c r="U84" s="140"/>
      <c r="V84" s="140"/>
      <c r="W84" s="140"/>
      <c r="AL84"/>
      <c r="AM84"/>
      <c r="AN84"/>
      <c r="AO84"/>
      <c r="AP84"/>
      <c r="AQ84"/>
      <c r="AR84"/>
      <c r="AS84"/>
      <c r="AT84"/>
      <c r="AU84"/>
      <c r="AV84"/>
      <c r="AW84"/>
      <c r="AX84"/>
    </row>
    <row r="85" spans="2:50" x14ac:dyDescent="0.25">
      <c r="B85" s="151" t="s">
        <v>383</v>
      </c>
      <c r="C85" s="125">
        <v>359500438</v>
      </c>
      <c r="D85" s="125">
        <v>1958144.04</v>
      </c>
      <c r="E85" s="125">
        <v>61020</v>
      </c>
      <c r="F85" s="125">
        <v>61020</v>
      </c>
      <c r="G85" s="125">
        <v>44447</v>
      </c>
      <c r="H85" s="125">
        <v>107040</v>
      </c>
      <c r="I85" s="125">
        <v>110916.4</v>
      </c>
      <c r="J85" s="125">
        <v>15000</v>
      </c>
      <c r="K85" s="125">
        <v>81020</v>
      </c>
      <c r="L85" s="125">
        <v>212171.33</v>
      </c>
      <c r="M85" s="125">
        <v>263138.19</v>
      </c>
      <c r="N85" s="125">
        <v>85818.83</v>
      </c>
      <c r="O85" s="125">
        <v>77520.37</v>
      </c>
      <c r="P85" s="125">
        <v>98825.5</v>
      </c>
      <c r="Q85" s="125">
        <f t="shared" si="1"/>
        <v>1217937.6199999999</v>
      </c>
      <c r="R85" s="3"/>
      <c r="S85" s="7"/>
      <c r="T85" s="118"/>
      <c r="U85" s="140"/>
      <c r="V85" s="140"/>
      <c r="W85" s="140"/>
    </row>
    <row r="86" spans="2:50" s="67" customFormat="1" x14ac:dyDescent="0.25">
      <c r="B86" s="150" t="s">
        <v>384</v>
      </c>
      <c r="C86" s="134">
        <f>SUM(C87)</f>
        <v>244406647</v>
      </c>
      <c r="D86" s="134">
        <v>64262120.160000011</v>
      </c>
      <c r="E86" s="134">
        <v>3364018.92</v>
      </c>
      <c r="F86" s="134">
        <v>4136144.98</v>
      </c>
      <c r="G86" s="134">
        <v>4191246.17</v>
      </c>
      <c r="H86" s="134">
        <v>6023553.2400000002</v>
      </c>
      <c r="I86" s="134">
        <v>5139947.3600000003</v>
      </c>
      <c r="J86" s="134">
        <v>3811699.02</v>
      </c>
      <c r="K86" s="134">
        <v>4963931.74</v>
      </c>
      <c r="L86" s="134">
        <v>5446567.1100000003</v>
      </c>
      <c r="M86" s="134">
        <v>3648556.44</v>
      </c>
      <c r="N86" s="134">
        <v>5174876.41</v>
      </c>
      <c r="O86" s="134">
        <v>3957545.4800000004</v>
      </c>
      <c r="P86" s="134">
        <v>6601598.0500000007</v>
      </c>
      <c r="Q86" s="134">
        <f t="shared" si="1"/>
        <v>56459684.919999987</v>
      </c>
      <c r="R86" s="3"/>
      <c r="S86" s="7"/>
      <c r="T86" s="118"/>
      <c r="U86" s="140"/>
      <c r="V86" s="140"/>
      <c r="W86" s="140"/>
      <c r="X86"/>
      <c r="Y86"/>
      <c r="Z86"/>
      <c r="AA86"/>
      <c r="AB86"/>
      <c r="AC86"/>
      <c r="AD86"/>
      <c r="AE86"/>
      <c r="AF86"/>
      <c r="AG86"/>
      <c r="AH86"/>
      <c r="AI86"/>
      <c r="AJ86"/>
      <c r="AK86"/>
      <c r="AL86"/>
      <c r="AM86"/>
      <c r="AN86"/>
      <c r="AO86"/>
      <c r="AP86"/>
      <c r="AQ86"/>
      <c r="AR86"/>
      <c r="AS86"/>
      <c r="AT86"/>
      <c r="AU86"/>
      <c r="AV86"/>
      <c r="AW86"/>
      <c r="AX86"/>
    </row>
    <row r="87" spans="2:50" x14ac:dyDescent="0.25">
      <c r="B87" s="151" t="s">
        <v>385</v>
      </c>
      <c r="C87" s="125">
        <v>244406647</v>
      </c>
      <c r="D87" s="125">
        <v>64262120.160000011</v>
      </c>
      <c r="E87" s="125">
        <v>3364018.92</v>
      </c>
      <c r="F87" s="125">
        <v>4136144.98</v>
      </c>
      <c r="G87" s="125">
        <v>4191246.17</v>
      </c>
      <c r="H87" s="125">
        <v>6023553.2400000002</v>
      </c>
      <c r="I87" s="125">
        <v>5139947.3600000003</v>
      </c>
      <c r="J87" s="125">
        <v>3811699.02</v>
      </c>
      <c r="K87" s="125">
        <v>4963931.74</v>
      </c>
      <c r="L87" s="125">
        <v>5446567.1100000003</v>
      </c>
      <c r="M87" s="125">
        <v>3648556.44</v>
      </c>
      <c r="N87" s="125">
        <v>5174876.41</v>
      </c>
      <c r="O87" s="125">
        <v>3957545.4800000004</v>
      </c>
      <c r="P87" s="125">
        <v>6601598.0500000007</v>
      </c>
      <c r="Q87" s="125">
        <f t="shared" si="1"/>
        <v>56459684.919999987</v>
      </c>
      <c r="R87" s="3"/>
      <c r="S87" s="7"/>
      <c r="T87" s="118"/>
      <c r="U87" s="140"/>
      <c r="V87" s="140"/>
      <c r="W87" s="140"/>
    </row>
    <row r="88" spans="2:50" s="67" customFormat="1" x14ac:dyDescent="0.25">
      <c r="B88" s="150" t="s">
        <v>386</v>
      </c>
      <c r="C88" s="134">
        <f>SUM(C89)</f>
        <v>1557763943</v>
      </c>
      <c r="D88" s="134">
        <v>1573975447.01</v>
      </c>
      <c r="E88" s="134">
        <v>89628943.590000004</v>
      </c>
      <c r="F88" s="134">
        <v>111728709.89</v>
      </c>
      <c r="G88" s="134">
        <v>116590305.61</v>
      </c>
      <c r="H88" s="134">
        <v>155911177.20000002</v>
      </c>
      <c r="I88" s="134">
        <v>131962567.66</v>
      </c>
      <c r="J88" s="134">
        <v>127556157.63</v>
      </c>
      <c r="K88" s="134">
        <v>111700411.66999999</v>
      </c>
      <c r="L88" s="134">
        <v>142404149.59999999</v>
      </c>
      <c r="M88" s="134">
        <v>146382402.27000001</v>
      </c>
      <c r="N88" s="134">
        <v>141657292.19999999</v>
      </c>
      <c r="O88" s="134">
        <v>113166733.58</v>
      </c>
      <c r="P88" s="134">
        <v>144775131.90000001</v>
      </c>
      <c r="Q88" s="134">
        <f t="shared" si="1"/>
        <v>1533463982.8000002</v>
      </c>
      <c r="R88" s="3"/>
      <c r="S88" s="7"/>
      <c r="T88" s="118"/>
      <c r="U88" s="140"/>
      <c r="V88" s="140"/>
      <c r="W88" s="140"/>
      <c r="X88"/>
      <c r="Y88"/>
      <c r="Z88"/>
      <c r="AA88"/>
      <c r="AB88"/>
      <c r="AC88"/>
      <c r="AD88"/>
      <c r="AE88"/>
      <c r="AF88"/>
      <c r="AG88"/>
      <c r="AH88"/>
      <c r="AI88"/>
      <c r="AJ88"/>
      <c r="AK88"/>
      <c r="AL88"/>
      <c r="AM88"/>
      <c r="AN88"/>
      <c r="AO88"/>
      <c r="AP88"/>
      <c r="AQ88"/>
      <c r="AR88"/>
      <c r="AS88"/>
      <c r="AT88"/>
      <c r="AU88"/>
      <c r="AV88"/>
      <c r="AW88"/>
      <c r="AX88"/>
    </row>
    <row r="89" spans="2:50" x14ac:dyDescent="0.25">
      <c r="B89" s="151" t="s">
        <v>387</v>
      </c>
      <c r="C89" s="125">
        <v>1557763943</v>
      </c>
      <c r="D89" s="125">
        <v>1573975447.01</v>
      </c>
      <c r="E89" s="125">
        <v>89628943.590000004</v>
      </c>
      <c r="F89" s="125">
        <v>111728709.89</v>
      </c>
      <c r="G89" s="125">
        <v>116590305.61</v>
      </c>
      <c r="H89" s="125">
        <v>155911177.20000002</v>
      </c>
      <c r="I89" s="125">
        <v>131962567.66</v>
      </c>
      <c r="J89" s="125">
        <v>127556157.63</v>
      </c>
      <c r="K89" s="125">
        <v>111700411.66999999</v>
      </c>
      <c r="L89" s="125">
        <v>142404149.59999999</v>
      </c>
      <c r="M89" s="125">
        <v>146382402.27000001</v>
      </c>
      <c r="N89" s="125">
        <v>141657292.19999999</v>
      </c>
      <c r="O89" s="125">
        <v>113166733.58</v>
      </c>
      <c r="P89" s="125">
        <v>144775131.90000001</v>
      </c>
      <c r="Q89" s="125">
        <f t="shared" si="1"/>
        <v>1533463982.8000002</v>
      </c>
      <c r="R89" s="3"/>
      <c r="S89" s="7"/>
      <c r="T89" s="118"/>
      <c r="U89" s="140"/>
      <c r="V89" s="140"/>
      <c r="W89" s="140"/>
    </row>
    <row r="90" spans="2:50" s="67" customFormat="1" x14ac:dyDescent="0.25">
      <c r="B90" s="150" t="s">
        <v>388</v>
      </c>
      <c r="C90" s="134">
        <f>SUM(C91)</f>
        <v>86049518</v>
      </c>
      <c r="D90" s="134">
        <v>13866489.210000003</v>
      </c>
      <c r="E90" s="134">
        <v>812483.5</v>
      </c>
      <c r="F90" s="134">
        <v>1165864</v>
      </c>
      <c r="G90" s="134">
        <v>983495.35</v>
      </c>
      <c r="H90" s="134">
        <v>1232317.53</v>
      </c>
      <c r="I90" s="134">
        <v>1086517.99</v>
      </c>
      <c r="J90" s="134">
        <v>938364.85</v>
      </c>
      <c r="K90" s="134">
        <v>1006761.54</v>
      </c>
      <c r="L90" s="134">
        <v>1255209.77</v>
      </c>
      <c r="M90" s="134">
        <v>656334.03</v>
      </c>
      <c r="N90" s="134">
        <v>1177804.8</v>
      </c>
      <c r="O90" s="134">
        <v>1252634.5900000001</v>
      </c>
      <c r="P90" s="134">
        <v>909197.26</v>
      </c>
      <c r="Q90" s="134">
        <f t="shared" si="1"/>
        <v>12476985.209999999</v>
      </c>
      <c r="R90" s="3"/>
      <c r="S90" s="7"/>
      <c r="T90" s="118"/>
      <c r="U90" s="140"/>
      <c r="V90" s="140"/>
      <c r="W90" s="140"/>
      <c r="X90"/>
      <c r="Y90"/>
      <c r="Z90"/>
      <c r="AA90"/>
      <c r="AB90"/>
      <c r="AC90"/>
      <c r="AD90"/>
      <c r="AE90"/>
      <c r="AF90"/>
      <c r="AG90"/>
      <c r="AH90"/>
      <c r="AI90"/>
      <c r="AJ90"/>
      <c r="AK90"/>
      <c r="AL90"/>
      <c r="AM90"/>
      <c r="AN90"/>
      <c r="AO90"/>
      <c r="AP90"/>
      <c r="AQ90"/>
      <c r="AR90"/>
      <c r="AS90"/>
      <c r="AT90"/>
      <c r="AU90"/>
      <c r="AV90"/>
      <c r="AW90"/>
      <c r="AX90"/>
    </row>
    <row r="91" spans="2:50" x14ac:dyDescent="0.25">
      <c r="B91" s="151" t="s">
        <v>389</v>
      </c>
      <c r="C91" s="125">
        <v>86049518</v>
      </c>
      <c r="D91" s="125">
        <v>13866489.210000003</v>
      </c>
      <c r="E91" s="125">
        <v>812483.5</v>
      </c>
      <c r="F91" s="125">
        <v>1165864</v>
      </c>
      <c r="G91" s="125">
        <v>983495.35</v>
      </c>
      <c r="H91" s="125">
        <v>1232317.53</v>
      </c>
      <c r="I91" s="125">
        <v>1086517.99</v>
      </c>
      <c r="J91" s="125">
        <v>938364.85</v>
      </c>
      <c r="K91" s="125">
        <v>1006761.54</v>
      </c>
      <c r="L91" s="125">
        <v>1255209.77</v>
      </c>
      <c r="M91" s="125">
        <v>656334.03</v>
      </c>
      <c r="N91" s="125">
        <v>1177804.8</v>
      </c>
      <c r="O91" s="125">
        <v>1252634.5900000001</v>
      </c>
      <c r="P91" s="125">
        <v>909197.26</v>
      </c>
      <c r="Q91" s="125">
        <f t="shared" si="1"/>
        <v>12476985.209999999</v>
      </c>
      <c r="R91" s="3"/>
      <c r="S91" s="7"/>
      <c r="T91" s="118"/>
      <c r="U91" s="140"/>
      <c r="V91" s="140"/>
      <c r="W91" s="140"/>
    </row>
    <row r="92" spans="2:50" s="67" customFormat="1" x14ac:dyDescent="0.25">
      <c r="B92" s="150" t="s">
        <v>390</v>
      </c>
      <c r="C92" s="134">
        <f>SUM(C93)</f>
        <v>1511118075</v>
      </c>
      <c r="D92" s="134">
        <v>7461869571.3299999</v>
      </c>
      <c r="E92" s="134">
        <v>141096801.62</v>
      </c>
      <c r="F92" s="134">
        <v>804222030.70999992</v>
      </c>
      <c r="G92" s="134">
        <v>531718065.41999996</v>
      </c>
      <c r="H92" s="134">
        <v>898801477.38999999</v>
      </c>
      <c r="I92" s="134">
        <v>676017544.11000001</v>
      </c>
      <c r="J92" s="134">
        <v>558815056.25</v>
      </c>
      <c r="K92" s="134">
        <v>355609115.59000003</v>
      </c>
      <c r="L92" s="134">
        <v>804371373.73000014</v>
      </c>
      <c r="M92" s="134">
        <v>122568617.31</v>
      </c>
      <c r="N92" s="134">
        <v>1513995681.5800002</v>
      </c>
      <c r="O92" s="134">
        <v>413231685.94</v>
      </c>
      <c r="P92" s="134">
        <v>454558895.17000002</v>
      </c>
      <c r="Q92" s="134">
        <f t="shared" si="1"/>
        <v>7275006344.8200006</v>
      </c>
      <c r="R92" s="3"/>
      <c r="S92" s="7"/>
      <c r="T92" s="118"/>
      <c r="U92" s="140"/>
      <c r="V92" s="140"/>
      <c r="W92" s="140"/>
      <c r="X92"/>
      <c r="Y92"/>
      <c r="Z92"/>
      <c r="AA92"/>
      <c r="AB92"/>
      <c r="AC92"/>
      <c r="AD92"/>
      <c r="AE92"/>
      <c r="AF92"/>
      <c r="AG92"/>
      <c r="AH92"/>
      <c r="AI92"/>
      <c r="AJ92"/>
      <c r="AK92"/>
      <c r="AL92"/>
      <c r="AM92"/>
      <c r="AN92"/>
      <c r="AO92"/>
      <c r="AP92"/>
      <c r="AQ92"/>
      <c r="AR92"/>
      <c r="AS92"/>
      <c r="AT92"/>
      <c r="AU92"/>
      <c r="AV92"/>
      <c r="AW92"/>
      <c r="AX92"/>
    </row>
    <row r="93" spans="2:50" x14ac:dyDescent="0.25">
      <c r="B93" s="151" t="s">
        <v>391</v>
      </c>
      <c r="C93" s="125">
        <v>1511118075</v>
      </c>
      <c r="D93" s="125">
        <v>7461869571.3299999</v>
      </c>
      <c r="E93" s="125">
        <v>141096801.62</v>
      </c>
      <c r="F93" s="125">
        <v>804222030.70999992</v>
      </c>
      <c r="G93" s="125">
        <v>531718065.41999996</v>
      </c>
      <c r="H93" s="125">
        <v>898801477.38999999</v>
      </c>
      <c r="I93" s="125">
        <v>676017544.11000001</v>
      </c>
      <c r="J93" s="125">
        <v>558815056.25</v>
      </c>
      <c r="K93" s="125">
        <v>355609115.59000003</v>
      </c>
      <c r="L93" s="125">
        <v>804371373.73000014</v>
      </c>
      <c r="M93" s="125">
        <v>122568617.31</v>
      </c>
      <c r="N93" s="125">
        <v>1513995681.5800002</v>
      </c>
      <c r="O93" s="125">
        <v>413231685.94</v>
      </c>
      <c r="P93" s="125">
        <v>454558895.17000002</v>
      </c>
      <c r="Q93" s="125">
        <f t="shared" si="1"/>
        <v>7275006344.8200006</v>
      </c>
      <c r="R93" s="3"/>
      <c r="S93" s="7"/>
      <c r="T93" s="118"/>
      <c r="U93" s="140"/>
      <c r="V93" s="140"/>
      <c r="W93" s="140"/>
    </row>
    <row r="94" spans="2:50" s="67" customFormat="1" x14ac:dyDescent="0.25">
      <c r="B94" s="150" t="s">
        <v>392</v>
      </c>
      <c r="C94" s="134">
        <f>SUM(C95:C96)</f>
        <v>4667467580</v>
      </c>
      <c r="D94" s="134">
        <v>5216568162.9400015</v>
      </c>
      <c r="E94" s="134">
        <v>412070240.47000003</v>
      </c>
      <c r="F94" s="134">
        <v>382938402.22000003</v>
      </c>
      <c r="G94" s="134">
        <v>328803115.94999999</v>
      </c>
      <c r="H94" s="134">
        <v>453985524.66999996</v>
      </c>
      <c r="I94" s="134">
        <v>351483669.78999996</v>
      </c>
      <c r="J94" s="134">
        <v>391473657.83999997</v>
      </c>
      <c r="K94" s="134">
        <v>636638545.67999995</v>
      </c>
      <c r="L94" s="134">
        <v>360413366.20000005</v>
      </c>
      <c r="M94" s="134">
        <v>395734151.46000004</v>
      </c>
      <c r="N94" s="134">
        <v>584514322.60000002</v>
      </c>
      <c r="O94" s="134">
        <v>514196367.63</v>
      </c>
      <c r="P94" s="134">
        <v>512223465.29000002</v>
      </c>
      <c r="Q94" s="134">
        <f t="shared" si="1"/>
        <v>5324474829.8000002</v>
      </c>
      <c r="R94" s="3"/>
      <c r="S94" s="7"/>
      <c r="T94" s="118"/>
      <c r="U94" s="140"/>
      <c r="V94" s="140"/>
      <c r="W94" s="140"/>
      <c r="X94"/>
      <c r="Y94"/>
      <c r="Z94"/>
      <c r="AA94"/>
      <c r="AB94"/>
      <c r="AC94"/>
      <c r="AD94"/>
      <c r="AE94"/>
      <c r="AF94"/>
      <c r="AG94"/>
      <c r="AH94"/>
      <c r="AI94"/>
      <c r="AJ94"/>
      <c r="AK94"/>
      <c r="AL94"/>
      <c r="AM94"/>
      <c r="AN94"/>
      <c r="AO94"/>
      <c r="AP94"/>
      <c r="AQ94"/>
      <c r="AR94"/>
      <c r="AS94"/>
      <c r="AT94"/>
      <c r="AU94"/>
      <c r="AV94"/>
      <c r="AW94"/>
      <c r="AX94"/>
    </row>
    <row r="95" spans="2:50" x14ac:dyDescent="0.25">
      <c r="B95" s="151" t="s">
        <v>393</v>
      </c>
      <c r="C95" s="125">
        <v>3931710325</v>
      </c>
      <c r="D95" s="125">
        <v>4436055705.3000011</v>
      </c>
      <c r="E95" s="125">
        <v>363923234.04000002</v>
      </c>
      <c r="F95" s="125">
        <v>322653002.24000001</v>
      </c>
      <c r="G95" s="125">
        <v>275556565.37</v>
      </c>
      <c r="H95" s="125">
        <v>400467809.45999998</v>
      </c>
      <c r="I95" s="125">
        <v>297357475.06999999</v>
      </c>
      <c r="J95" s="125">
        <v>307276964.22999996</v>
      </c>
      <c r="K95" s="125">
        <v>562721916.75999999</v>
      </c>
      <c r="L95" s="125">
        <v>290081299.10000002</v>
      </c>
      <c r="M95" s="125">
        <v>327305155.56</v>
      </c>
      <c r="N95" s="125">
        <v>523648171.96999997</v>
      </c>
      <c r="O95" s="125">
        <v>435250214.03999996</v>
      </c>
      <c r="P95" s="125">
        <v>441295088.05000001</v>
      </c>
      <c r="Q95" s="125">
        <f t="shared" si="1"/>
        <v>4547536895.8899994</v>
      </c>
      <c r="R95" s="3"/>
      <c r="S95" s="7"/>
      <c r="T95" s="118"/>
      <c r="U95" s="140"/>
      <c r="V95" s="140"/>
      <c r="W95" s="140"/>
    </row>
    <row r="96" spans="2:50" x14ac:dyDescent="0.25">
      <c r="B96" s="151" t="s">
        <v>394</v>
      </c>
      <c r="C96" s="125">
        <v>735757255</v>
      </c>
      <c r="D96" s="125">
        <v>780512457.63999999</v>
      </c>
      <c r="E96" s="125">
        <v>48147006.430000007</v>
      </c>
      <c r="F96" s="125">
        <v>60285399.980000004</v>
      </c>
      <c r="G96" s="125">
        <v>53246550.579999998</v>
      </c>
      <c r="H96" s="125">
        <v>53517715.210000001</v>
      </c>
      <c r="I96" s="125">
        <v>54126194.719999999</v>
      </c>
      <c r="J96" s="125">
        <v>84196693.610000014</v>
      </c>
      <c r="K96" s="125">
        <v>73916628.920000002</v>
      </c>
      <c r="L96" s="125">
        <v>70332067.099999994</v>
      </c>
      <c r="M96" s="125">
        <v>68428995.900000006</v>
      </c>
      <c r="N96" s="125">
        <v>60866150.630000003</v>
      </c>
      <c r="O96" s="125">
        <v>78946153.590000004</v>
      </c>
      <c r="P96" s="125">
        <v>70928377.239999995</v>
      </c>
      <c r="Q96" s="125">
        <f t="shared" si="1"/>
        <v>776937933.91000009</v>
      </c>
      <c r="R96" s="3"/>
      <c r="S96" s="7"/>
      <c r="T96" s="118"/>
      <c r="U96" s="140"/>
      <c r="V96" s="140"/>
      <c r="W96" s="140"/>
    </row>
    <row r="97" spans="2:50" s="67" customFormat="1" x14ac:dyDescent="0.25">
      <c r="B97" s="150" t="s">
        <v>395</v>
      </c>
      <c r="C97" s="134">
        <f>SUM(C98)</f>
        <v>406029378</v>
      </c>
      <c r="D97" s="134">
        <v>682422885.25</v>
      </c>
      <c r="E97" s="134">
        <v>11845747.82</v>
      </c>
      <c r="F97" s="134">
        <v>48789721.630000003</v>
      </c>
      <c r="G97" s="134">
        <v>9842176.9800000004</v>
      </c>
      <c r="H97" s="134">
        <v>141822364.19000003</v>
      </c>
      <c r="I97" s="134">
        <v>8012467.8300000001</v>
      </c>
      <c r="J97" s="134">
        <v>56072760.760000005</v>
      </c>
      <c r="K97" s="134">
        <v>68812141.530000001</v>
      </c>
      <c r="L97" s="134">
        <v>5069112.1399999997</v>
      </c>
      <c r="M97" s="134">
        <v>13883758.26</v>
      </c>
      <c r="N97" s="134">
        <v>147091037.51999998</v>
      </c>
      <c r="O97" s="134">
        <v>60725725.039999999</v>
      </c>
      <c r="P97" s="134">
        <v>103617736.56</v>
      </c>
      <c r="Q97" s="134">
        <f t="shared" si="1"/>
        <v>675584750.25999999</v>
      </c>
      <c r="R97" s="3"/>
      <c r="S97" s="7"/>
      <c r="T97" s="118"/>
      <c r="U97" s="140"/>
      <c r="V97" s="140"/>
      <c r="W97" s="140"/>
      <c r="X97"/>
      <c r="Y97"/>
      <c r="Z97"/>
      <c r="AA97"/>
      <c r="AB97"/>
      <c r="AC97"/>
      <c r="AD97"/>
      <c r="AE97"/>
      <c r="AF97"/>
      <c r="AG97"/>
      <c r="AH97"/>
      <c r="AI97"/>
      <c r="AJ97"/>
      <c r="AK97"/>
      <c r="AL97"/>
      <c r="AM97"/>
      <c r="AN97"/>
      <c r="AO97"/>
      <c r="AP97"/>
      <c r="AQ97"/>
      <c r="AR97"/>
      <c r="AS97"/>
      <c r="AT97"/>
      <c r="AU97"/>
      <c r="AV97"/>
      <c r="AW97"/>
      <c r="AX97"/>
    </row>
    <row r="98" spans="2:50" x14ac:dyDescent="0.25">
      <c r="B98" s="151" t="s">
        <v>396</v>
      </c>
      <c r="C98" s="125">
        <v>406029378</v>
      </c>
      <c r="D98" s="125">
        <v>682422885.25</v>
      </c>
      <c r="E98" s="125">
        <v>11845747.82</v>
      </c>
      <c r="F98" s="125">
        <v>48789721.630000003</v>
      </c>
      <c r="G98" s="125">
        <v>9842176.9800000004</v>
      </c>
      <c r="H98" s="125">
        <v>141822364.19000003</v>
      </c>
      <c r="I98" s="125">
        <v>8012467.8300000001</v>
      </c>
      <c r="J98" s="125">
        <v>56072760.760000005</v>
      </c>
      <c r="K98" s="125">
        <v>68812141.530000001</v>
      </c>
      <c r="L98" s="125">
        <v>5069112.1399999997</v>
      </c>
      <c r="M98" s="125">
        <v>13883758.26</v>
      </c>
      <c r="N98" s="125">
        <v>147091037.51999998</v>
      </c>
      <c r="O98" s="125">
        <v>60725725.039999999</v>
      </c>
      <c r="P98" s="125">
        <v>103617736.56</v>
      </c>
      <c r="Q98" s="125">
        <f t="shared" si="1"/>
        <v>675584750.25999999</v>
      </c>
      <c r="R98" s="3"/>
      <c r="S98" s="7"/>
      <c r="T98" s="118"/>
      <c r="U98" s="140"/>
      <c r="V98" s="140"/>
      <c r="W98" s="140"/>
    </row>
    <row r="99" spans="2:50" s="67" customFormat="1" x14ac:dyDescent="0.25">
      <c r="B99" s="150" t="s">
        <v>397</v>
      </c>
      <c r="C99" s="134">
        <f>SUM(C100)</f>
        <v>128658838</v>
      </c>
      <c r="D99" s="134">
        <v>137110692.09000003</v>
      </c>
      <c r="E99" s="134">
        <v>5830981.4100000001</v>
      </c>
      <c r="F99" s="134">
        <v>5928526.9100000001</v>
      </c>
      <c r="G99" s="134">
        <v>5289229.83</v>
      </c>
      <c r="H99" s="134">
        <v>9335177.0299999993</v>
      </c>
      <c r="I99" s="134">
        <v>6878125.5099999998</v>
      </c>
      <c r="J99" s="134">
        <v>3653960.69</v>
      </c>
      <c r="K99" s="134">
        <v>23792781.210000001</v>
      </c>
      <c r="L99" s="134">
        <v>4963303.3100000005</v>
      </c>
      <c r="M99" s="134">
        <v>3401355.47</v>
      </c>
      <c r="N99" s="134">
        <v>13141300.220000001</v>
      </c>
      <c r="O99" s="134">
        <v>6864774.3300000001</v>
      </c>
      <c r="P99" s="134">
        <v>15075955.860000001</v>
      </c>
      <c r="Q99" s="134">
        <f t="shared" si="1"/>
        <v>104155471.78</v>
      </c>
      <c r="R99" s="3"/>
      <c r="S99" s="7"/>
      <c r="T99" s="118"/>
      <c r="U99" s="140"/>
      <c r="V99" s="140"/>
      <c r="W99" s="140"/>
      <c r="X99"/>
      <c r="Y99"/>
      <c r="Z99"/>
      <c r="AA99"/>
      <c r="AB99"/>
      <c r="AC99"/>
      <c r="AD99"/>
      <c r="AE99"/>
      <c r="AF99"/>
      <c r="AG99"/>
      <c r="AH99"/>
      <c r="AI99"/>
      <c r="AJ99"/>
      <c r="AK99"/>
      <c r="AL99"/>
      <c r="AM99"/>
      <c r="AN99"/>
      <c r="AO99"/>
      <c r="AP99"/>
      <c r="AQ99"/>
      <c r="AR99"/>
      <c r="AS99"/>
      <c r="AT99"/>
      <c r="AU99"/>
      <c r="AV99"/>
      <c r="AW99"/>
      <c r="AX99"/>
    </row>
    <row r="100" spans="2:50" x14ac:dyDescent="0.25">
      <c r="B100" s="151" t="s">
        <v>398</v>
      </c>
      <c r="C100" s="125">
        <v>128658838</v>
      </c>
      <c r="D100" s="125">
        <v>137110692.09000003</v>
      </c>
      <c r="E100" s="125">
        <v>5830981.4100000001</v>
      </c>
      <c r="F100" s="125">
        <v>5928526.9100000001</v>
      </c>
      <c r="G100" s="125">
        <v>5289229.83</v>
      </c>
      <c r="H100" s="125">
        <v>9335177.0299999993</v>
      </c>
      <c r="I100" s="125">
        <v>6878125.5099999998</v>
      </c>
      <c r="J100" s="125">
        <v>3653960.69</v>
      </c>
      <c r="K100" s="125">
        <v>23792781.210000001</v>
      </c>
      <c r="L100" s="125">
        <v>4963303.3100000005</v>
      </c>
      <c r="M100" s="125">
        <v>3401355.47</v>
      </c>
      <c r="N100" s="125">
        <v>13141300.220000001</v>
      </c>
      <c r="O100" s="125">
        <v>6864774.3300000001</v>
      </c>
      <c r="P100" s="125">
        <v>15075955.860000001</v>
      </c>
      <c r="Q100" s="125">
        <f t="shared" si="1"/>
        <v>104155471.78</v>
      </c>
      <c r="R100" s="3"/>
      <c r="S100" s="7"/>
      <c r="T100" s="118"/>
      <c r="U100" s="140"/>
      <c r="V100" s="140"/>
      <c r="W100" s="140"/>
    </row>
    <row r="101" spans="2:50" s="67" customFormat="1" x14ac:dyDescent="0.25">
      <c r="B101" s="149" t="s">
        <v>147</v>
      </c>
      <c r="C101" s="134">
        <f>C102+C106</f>
        <v>8162891683</v>
      </c>
      <c r="D101" s="134">
        <v>11628919715.02</v>
      </c>
      <c r="E101" s="134">
        <v>131690464.30000001</v>
      </c>
      <c r="F101" s="134">
        <v>1013381977.52</v>
      </c>
      <c r="G101" s="134">
        <v>944715852.39999998</v>
      </c>
      <c r="H101" s="134">
        <v>1031555392.7</v>
      </c>
      <c r="I101" s="134">
        <v>1057535289.88</v>
      </c>
      <c r="J101" s="134">
        <v>603189445.80999994</v>
      </c>
      <c r="K101" s="134">
        <v>644605025.44000006</v>
      </c>
      <c r="L101" s="134">
        <v>1482964769.7700002</v>
      </c>
      <c r="M101" s="134">
        <v>665447768.17999995</v>
      </c>
      <c r="N101" s="134">
        <v>874153002.82000005</v>
      </c>
      <c r="O101" s="134">
        <v>1018420661.52</v>
      </c>
      <c r="P101" s="134">
        <v>1824730397.8399997</v>
      </c>
      <c r="Q101" s="134">
        <f t="shared" si="1"/>
        <v>11292390048.180002</v>
      </c>
      <c r="R101" s="3"/>
      <c r="S101" s="7"/>
      <c r="T101" s="118"/>
      <c r="U101" s="140"/>
      <c r="V101" s="140"/>
      <c r="W101" s="140"/>
      <c r="X101"/>
      <c r="Y101"/>
      <c r="Z101"/>
      <c r="AA101"/>
      <c r="AB101"/>
      <c r="AC101"/>
      <c r="AD101"/>
      <c r="AE101"/>
      <c r="AF101"/>
      <c r="AG101"/>
      <c r="AH101"/>
      <c r="AI101"/>
      <c r="AJ101"/>
      <c r="AK101"/>
      <c r="AL101"/>
      <c r="AM101"/>
      <c r="AN101"/>
      <c r="AO101"/>
      <c r="AP101"/>
      <c r="AQ101"/>
      <c r="AR101"/>
      <c r="AS101"/>
      <c r="AT101"/>
      <c r="AU101"/>
      <c r="AV101"/>
      <c r="AW101"/>
      <c r="AX101"/>
    </row>
    <row r="102" spans="2:50" s="67" customFormat="1" x14ac:dyDescent="0.25">
      <c r="B102" s="150" t="s">
        <v>399</v>
      </c>
      <c r="C102" s="134">
        <f>SUM(C103:C105)</f>
        <v>6548476775</v>
      </c>
      <c r="D102" s="134">
        <v>9323782395.4500008</v>
      </c>
      <c r="E102" s="134">
        <v>110062817.15000001</v>
      </c>
      <c r="F102" s="134">
        <v>984373433.03999996</v>
      </c>
      <c r="G102" s="134">
        <v>899453879.39999998</v>
      </c>
      <c r="H102" s="134">
        <v>875195754.45000005</v>
      </c>
      <c r="I102" s="134">
        <v>922941824.50999999</v>
      </c>
      <c r="J102" s="134">
        <v>473124626.19</v>
      </c>
      <c r="K102" s="134">
        <v>530813246.46000004</v>
      </c>
      <c r="L102" s="134">
        <v>1303883865.0900002</v>
      </c>
      <c r="M102" s="134">
        <v>586177344.94999993</v>
      </c>
      <c r="N102" s="134">
        <v>834807750.79000008</v>
      </c>
      <c r="O102" s="134">
        <v>390285523.57999998</v>
      </c>
      <c r="P102" s="134">
        <v>1474172821.6799998</v>
      </c>
      <c r="Q102" s="134">
        <f t="shared" si="1"/>
        <v>9385292887.2900009</v>
      </c>
      <c r="R102" s="3"/>
      <c r="S102" s="7"/>
      <c r="T102" s="118"/>
      <c r="U102" s="140"/>
      <c r="V102" s="140"/>
      <c r="W102" s="140"/>
      <c r="X102"/>
      <c r="Y102"/>
      <c r="Z102"/>
      <c r="AA102"/>
      <c r="AB102"/>
      <c r="AC102"/>
      <c r="AD102"/>
      <c r="AE102"/>
      <c r="AF102"/>
      <c r="AG102"/>
      <c r="AH102"/>
      <c r="AI102"/>
      <c r="AJ102"/>
      <c r="AK102"/>
      <c r="AL102"/>
      <c r="AM102"/>
      <c r="AN102"/>
      <c r="AO102"/>
      <c r="AP102"/>
      <c r="AQ102"/>
      <c r="AR102"/>
      <c r="AS102"/>
      <c r="AT102"/>
      <c r="AU102"/>
      <c r="AV102"/>
      <c r="AW102"/>
      <c r="AX102"/>
    </row>
    <row r="103" spans="2:50" x14ac:dyDescent="0.25">
      <c r="B103" s="151" t="s">
        <v>400</v>
      </c>
      <c r="C103" s="125">
        <v>5431054386</v>
      </c>
      <c r="D103" s="125">
        <v>7593306447.3400002</v>
      </c>
      <c r="E103" s="125">
        <v>74376929.340000004</v>
      </c>
      <c r="F103" s="125">
        <v>900119630.38999999</v>
      </c>
      <c r="G103" s="125">
        <v>837671981.99000001</v>
      </c>
      <c r="H103" s="125">
        <v>706341476.68000007</v>
      </c>
      <c r="I103" s="125">
        <v>705566697.75999999</v>
      </c>
      <c r="J103" s="125">
        <v>390406686.93000001</v>
      </c>
      <c r="K103" s="125">
        <v>492579239.16000003</v>
      </c>
      <c r="L103" s="125">
        <v>1262146169.73</v>
      </c>
      <c r="M103" s="125">
        <v>516259550.05000001</v>
      </c>
      <c r="N103" s="125">
        <v>549162510.08000004</v>
      </c>
      <c r="O103" s="125">
        <v>297696618.94</v>
      </c>
      <c r="P103" s="125">
        <v>954423047.11999989</v>
      </c>
      <c r="Q103" s="125">
        <f t="shared" si="1"/>
        <v>7686750538.1699991</v>
      </c>
      <c r="R103" s="3"/>
      <c r="S103" s="7"/>
      <c r="T103" s="118"/>
      <c r="U103" s="140"/>
      <c r="V103" s="140"/>
      <c r="W103" s="140"/>
    </row>
    <row r="104" spans="2:50" x14ac:dyDescent="0.25">
      <c r="B104" s="151" t="s">
        <v>919</v>
      </c>
      <c r="C104" s="125">
        <v>971573449</v>
      </c>
      <c r="D104" s="125">
        <v>1652335948.74</v>
      </c>
      <c r="E104" s="125">
        <v>34986107.450000003</v>
      </c>
      <c r="F104" s="125">
        <v>81981545.599999994</v>
      </c>
      <c r="G104" s="125">
        <v>58919574.270000003</v>
      </c>
      <c r="H104" s="125">
        <v>163873538.81999999</v>
      </c>
      <c r="I104" s="125">
        <v>209925861.97999999</v>
      </c>
      <c r="J104" s="125">
        <v>77691795.200000003</v>
      </c>
      <c r="K104" s="125">
        <v>32608593.629999999</v>
      </c>
      <c r="L104" s="125">
        <v>37011404.409999996</v>
      </c>
      <c r="M104" s="125">
        <v>66206694.850000001</v>
      </c>
      <c r="N104" s="125">
        <v>276922839.49000001</v>
      </c>
      <c r="O104" s="125">
        <v>86637589.63000001</v>
      </c>
      <c r="P104" s="125">
        <v>504679232.83999997</v>
      </c>
      <c r="Q104" s="125">
        <f t="shared" si="1"/>
        <v>1631444778.1699998</v>
      </c>
      <c r="R104" s="3"/>
      <c r="S104" s="7"/>
      <c r="T104" s="118"/>
      <c r="U104" s="140"/>
      <c r="V104" s="140"/>
      <c r="W104" s="140"/>
    </row>
    <row r="105" spans="2:50" x14ac:dyDescent="0.25">
      <c r="B105" s="151" t="s">
        <v>920</v>
      </c>
      <c r="C105" s="125">
        <v>145848940</v>
      </c>
      <c r="D105" s="125">
        <v>78139999.37000002</v>
      </c>
      <c r="E105" s="125">
        <v>699780.36</v>
      </c>
      <c r="F105" s="125">
        <v>2272257.0499999998</v>
      </c>
      <c r="G105" s="125">
        <v>2862323.14</v>
      </c>
      <c r="H105" s="125">
        <v>4980738.95</v>
      </c>
      <c r="I105" s="125">
        <v>7449264.7699999996</v>
      </c>
      <c r="J105" s="125">
        <v>5026144.0599999996</v>
      </c>
      <c r="K105" s="125">
        <v>5625413.6699999999</v>
      </c>
      <c r="L105" s="125">
        <v>4726290.95</v>
      </c>
      <c r="M105" s="125">
        <v>3711100.05</v>
      </c>
      <c r="N105" s="125">
        <v>8722401.2199999988</v>
      </c>
      <c r="O105" s="125">
        <v>5951315.0099999998</v>
      </c>
      <c r="P105" s="125">
        <v>15070541.719999999</v>
      </c>
      <c r="Q105" s="125">
        <f t="shared" si="1"/>
        <v>67097570.949999996</v>
      </c>
      <c r="R105" s="3"/>
      <c r="S105" s="7"/>
      <c r="T105" s="118"/>
      <c r="U105" s="140"/>
      <c r="V105" s="140"/>
      <c r="W105" s="140"/>
    </row>
    <row r="106" spans="2:50" s="67" customFormat="1" x14ac:dyDescent="0.25">
      <c r="B106" s="150" t="s">
        <v>401</v>
      </c>
      <c r="C106" s="134">
        <f>SUM(C107)</f>
        <v>1614414908</v>
      </c>
      <c r="D106" s="134">
        <v>2305137319.5699997</v>
      </c>
      <c r="E106" s="134">
        <v>21627647.150000002</v>
      </c>
      <c r="F106" s="134">
        <v>29008544.48</v>
      </c>
      <c r="G106" s="134">
        <v>45261973</v>
      </c>
      <c r="H106" s="134">
        <v>156359638.25</v>
      </c>
      <c r="I106" s="134">
        <v>134593465.37</v>
      </c>
      <c r="J106" s="134">
        <v>130064819.61999999</v>
      </c>
      <c r="K106" s="134">
        <v>113791778.97999999</v>
      </c>
      <c r="L106" s="134">
        <v>179080904.68000001</v>
      </c>
      <c r="M106" s="134">
        <v>79270423.230000004</v>
      </c>
      <c r="N106" s="134">
        <v>39345252.030000001</v>
      </c>
      <c r="O106" s="134">
        <v>628135137.94000006</v>
      </c>
      <c r="P106" s="134">
        <v>350557576.15999997</v>
      </c>
      <c r="Q106" s="134">
        <f t="shared" si="1"/>
        <v>1907097160.8899999</v>
      </c>
      <c r="R106" s="3"/>
      <c r="S106" s="7"/>
      <c r="T106" s="118"/>
      <c r="U106" s="140"/>
      <c r="V106" s="140"/>
      <c r="W106" s="140"/>
      <c r="X106"/>
      <c r="Y106"/>
      <c r="Z106"/>
      <c r="AA106"/>
      <c r="AB106"/>
      <c r="AC106"/>
      <c r="AD106"/>
      <c r="AE106"/>
      <c r="AF106"/>
      <c r="AG106"/>
      <c r="AH106"/>
      <c r="AI106"/>
      <c r="AJ106"/>
      <c r="AK106"/>
      <c r="AL106"/>
      <c r="AM106"/>
      <c r="AN106"/>
      <c r="AO106"/>
      <c r="AP106"/>
      <c r="AQ106"/>
      <c r="AR106"/>
      <c r="AS106"/>
      <c r="AT106"/>
      <c r="AU106"/>
      <c r="AV106"/>
      <c r="AW106"/>
      <c r="AX106"/>
    </row>
    <row r="107" spans="2:50" x14ac:dyDescent="0.25">
      <c r="B107" s="151" t="s">
        <v>402</v>
      </c>
      <c r="C107" s="125">
        <v>1614414908</v>
      </c>
      <c r="D107" s="125">
        <v>2305137319.5699997</v>
      </c>
      <c r="E107" s="125">
        <v>21627647.150000002</v>
      </c>
      <c r="F107" s="125">
        <v>29008544.48</v>
      </c>
      <c r="G107" s="125">
        <v>45261973</v>
      </c>
      <c r="H107" s="125">
        <v>156359638.25</v>
      </c>
      <c r="I107" s="125">
        <v>134593465.37</v>
      </c>
      <c r="J107" s="125">
        <v>130064819.61999999</v>
      </c>
      <c r="K107" s="125">
        <v>113791778.97999999</v>
      </c>
      <c r="L107" s="125">
        <v>179080904.68000001</v>
      </c>
      <c r="M107" s="125">
        <v>79270423.230000004</v>
      </c>
      <c r="N107" s="125">
        <v>39345252.030000001</v>
      </c>
      <c r="O107" s="125">
        <v>628135137.94000006</v>
      </c>
      <c r="P107" s="125">
        <v>350557576.15999997</v>
      </c>
      <c r="Q107" s="125">
        <f t="shared" si="1"/>
        <v>1907097160.8899999</v>
      </c>
      <c r="R107" s="3"/>
      <c r="S107" s="7"/>
      <c r="T107" s="118"/>
      <c r="U107" s="140"/>
      <c r="V107" s="140"/>
      <c r="W107" s="140"/>
    </row>
    <row r="108" spans="2:50" s="67" customFormat="1" x14ac:dyDescent="0.25">
      <c r="B108" s="149" t="s">
        <v>148</v>
      </c>
      <c r="C108" s="134">
        <f>C109+C114+C111</f>
        <v>5094255723</v>
      </c>
      <c r="D108" s="134">
        <v>4403315822.1799994</v>
      </c>
      <c r="E108" s="134">
        <v>221233753.88999999</v>
      </c>
      <c r="F108" s="134">
        <v>298136290.71999997</v>
      </c>
      <c r="G108" s="134">
        <v>308061433.05000001</v>
      </c>
      <c r="H108" s="134">
        <v>728085807.92999995</v>
      </c>
      <c r="I108" s="134">
        <v>289106380.81999999</v>
      </c>
      <c r="J108" s="134">
        <v>254886236.19000003</v>
      </c>
      <c r="K108" s="134">
        <v>283140950.90999997</v>
      </c>
      <c r="L108" s="134">
        <v>340853368.57000005</v>
      </c>
      <c r="M108" s="134">
        <v>267503739.51999998</v>
      </c>
      <c r="N108" s="134">
        <v>317353283.69999993</v>
      </c>
      <c r="O108" s="134">
        <v>299997465.83000004</v>
      </c>
      <c r="P108" s="134">
        <v>650751323.17999995</v>
      </c>
      <c r="Q108" s="134">
        <f t="shared" si="1"/>
        <v>4259110034.3099995</v>
      </c>
      <c r="R108" s="3"/>
      <c r="S108" s="7"/>
      <c r="T108" s="118"/>
      <c r="U108" s="140"/>
      <c r="V108" s="140"/>
      <c r="W108" s="140"/>
      <c r="X108"/>
      <c r="Y108"/>
      <c r="Z108"/>
      <c r="AA108"/>
      <c r="AB108"/>
      <c r="AC108"/>
      <c r="AD108"/>
      <c r="AE108"/>
      <c r="AF108"/>
      <c r="AG108"/>
      <c r="AH108"/>
      <c r="AI108"/>
      <c r="AJ108"/>
      <c r="AK108"/>
      <c r="AL108"/>
      <c r="AM108"/>
      <c r="AN108"/>
      <c r="AO108"/>
      <c r="AP108"/>
      <c r="AQ108"/>
      <c r="AR108"/>
      <c r="AS108"/>
      <c r="AT108"/>
      <c r="AU108"/>
      <c r="AV108"/>
      <c r="AW108"/>
      <c r="AX108"/>
    </row>
    <row r="109" spans="2:50" s="67" customFormat="1" x14ac:dyDescent="0.25">
      <c r="B109" s="150" t="s">
        <v>403</v>
      </c>
      <c r="C109" s="134">
        <f t="shared" ref="C109" si="4">SUM(C110)</f>
        <v>3451085769</v>
      </c>
      <c r="D109" s="134">
        <v>2645073825.2299995</v>
      </c>
      <c r="E109" s="134">
        <v>115465137.34</v>
      </c>
      <c r="F109" s="134">
        <v>153545666.66999999</v>
      </c>
      <c r="G109" s="134">
        <v>158870382.19</v>
      </c>
      <c r="H109" s="134">
        <v>539809018.51999998</v>
      </c>
      <c r="I109" s="134">
        <v>144609706.88999999</v>
      </c>
      <c r="J109" s="134">
        <v>123010169.86000001</v>
      </c>
      <c r="K109" s="134">
        <v>152927203.52999997</v>
      </c>
      <c r="L109" s="134">
        <v>206738642.56</v>
      </c>
      <c r="M109" s="134">
        <v>133025141.2</v>
      </c>
      <c r="N109" s="134">
        <v>154465070.16</v>
      </c>
      <c r="O109" s="134">
        <v>150059954.48000002</v>
      </c>
      <c r="P109" s="134">
        <v>498515493.18000001</v>
      </c>
      <c r="Q109" s="134">
        <f t="shared" si="1"/>
        <v>2531041586.5800004</v>
      </c>
      <c r="R109" s="3"/>
      <c r="S109" s="7"/>
      <c r="T109" s="118"/>
      <c r="U109" s="140"/>
      <c r="V109" s="140"/>
      <c r="W109" s="140"/>
      <c r="X109"/>
      <c r="Y109"/>
      <c r="Z109"/>
      <c r="AA109"/>
      <c r="AB109"/>
      <c r="AC109"/>
      <c r="AD109"/>
      <c r="AE109"/>
      <c r="AF109"/>
      <c r="AG109"/>
      <c r="AH109"/>
      <c r="AI109"/>
      <c r="AJ109"/>
      <c r="AK109"/>
      <c r="AL109"/>
      <c r="AM109"/>
      <c r="AN109"/>
      <c r="AO109"/>
      <c r="AP109"/>
      <c r="AQ109"/>
      <c r="AR109"/>
      <c r="AS109"/>
      <c r="AT109"/>
      <c r="AU109"/>
      <c r="AV109"/>
      <c r="AW109"/>
      <c r="AX109"/>
    </row>
    <row r="110" spans="2:50" x14ac:dyDescent="0.25">
      <c r="B110" s="151" t="s">
        <v>404</v>
      </c>
      <c r="C110" s="125">
        <v>3451085769</v>
      </c>
      <c r="D110" s="125">
        <v>2645073825.2299995</v>
      </c>
      <c r="E110" s="125">
        <v>115465137.34</v>
      </c>
      <c r="F110" s="125">
        <v>153545666.66999999</v>
      </c>
      <c r="G110" s="125">
        <v>158870382.19</v>
      </c>
      <c r="H110" s="125">
        <v>539809018.51999998</v>
      </c>
      <c r="I110" s="125">
        <v>144609706.88999999</v>
      </c>
      <c r="J110" s="125">
        <v>123010169.86000001</v>
      </c>
      <c r="K110" s="125">
        <v>152927203.52999997</v>
      </c>
      <c r="L110" s="125">
        <v>206738642.56</v>
      </c>
      <c r="M110" s="125">
        <v>133025141.2</v>
      </c>
      <c r="N110" s="125">
        <v>154465070.16</v>
      </c>
      <c r="O110" s="125">
        <v>150059954.48000002</v>
      </c>
      <c r="P110" s="125">
        <v>498515493.18000001</v>
      </c>
      <c r="Q110" s="125">
        <f t="shared" si="1"/>
        <v>2531041586.5800004</v>
      </c>
      <c r="R110" s="3"/>
      <c r="S110" s="7"/>
      <c r="T110" s="118"/>
      <c r="U110" s="140"/>
      <c r="V110" s="140"/>
      <c r="W110" s="140"/>
    </row>
    <row r="111" spans="2:50" s="67" customFormat="1" x14ac:dyDescent="0.25">
      <c r="B111" s="150" t="s">
        <v>405</v>
      </c>
      <c r="C111" s="134">
        <f>SUM(C112:C113)</f>
        <v>1623714772</v>
      </c>
      <c r="D111" s="134">
        <v>1741334140.95</v>
      </c>
      <c r="E111" s="134">
        <v>105768616.55000001</v>
      </c>
      <c r="F111" s="134">
        <v>144590624.05000001</v>
      </c>
      <c r="G111" s="134">
        <v>149191050.86000001</v>
      </c>
      <c r="H111" s="134">
        <v>188276789.41</v>
      </c>
      <c r="I111" s="134">
        <v>137896673.93000001</v>
      </c>
      <c r="J111" s="134">
        <v>131876066.33</v>
      </c>
      <c r="K111" s="134">
        <v>130213747.38000001</v>
      </c>
      <c r="L111" s="134">
        <v>134114726.01000002</v>
      </c>
      <c r="M111" s="134">
        <v>134478598.31999999</v>
      </c>
      <c r="N111" s="134">
        <v>162833856.14999998</v>
      </c>
      <c r="O111" s="134">
        <v>145789511.34999999</v>
      </c>
      <c r="P111" s="134">
        <v>146652700.74000001</v>
      </c>
      <c r="Q111" s="134">
        <f t="shared" si="1"/>
        <v>1711682961.0799997</v>
      </c>
      <c r="R111" s="3"/>
      <c r="S111" s="7"/>
      <c r="T111" s="118"/>
      <c r="U111" s="140"/>
      <c r="V111" s="140"/>
      <c r="W111" s="140"/>
      <c r="X111"/>
      <c r="Y111"/>
      <c r="Z111"/>
      <c r="AA111"/>
      <c r="AB111"/>
      <c r="AC111"/>
      <c r="AD111"/>
      <c r="AE111"/>
      <c r="AF111"/>
      <c r="AG111"/>
      <c r="AH111"/>
      <c r="AI111"/>
      <c r="AJ111"/>
      <c r="AK111"/>
      <c r="AL111"/>
      <c r="AM111"/>
      <c r="AN111"/>
      <c r="AO111"/>
      <c r="AP111"/>
      <c r="AQ111"/>
      <c r="AR111"/>
      <c r="AS111"/>
      <c r="AT111"/>
      <c r="AU111"/>
      <c r="AV111"/>
      <c r="AW111"/>
      <c r="AX111"/>
    </row>
    <row r="112" spans="2:50" x14ac:dyDescent="0.25">
      <c r="B112" s="151" t="s">
        <v>406</v>
      </c>
      <c r="C112" s="125">
        <v>769385593</v>
      </c>
      <c r="D112" s="125">
        <v>811098011.95000005</v>
      </c>
      <c r="E112" s="125">
        <v>30990392.850000001</v>
      </c>
      <c r="F112" s="125">
        <v>70296004.530000001</v>
      </c>
      <c r="G112" s="125">
        <v>67905696.810000002</v>
      </c>
      <c r="H112" s="125">
        <v>108828474.98999999</v>
      </c>
      <c r="I112" s="125">
        <v>60668419.870000005</v>
      </c>
      <c r="J112" s="125">
        <v>54018931.920000002</v>
      </c>
      <c r="K112" s="125">
        <v>51967314.950000003</v>
      </c>
      <c r="L112" s="125">
        <v>54737876.330000006</v>
      </c>
      <c r="M112" s="125">
        <v>55640661.089999996</v>
      </c>
      <c r="N112" s="125">
        <v>83800807.549999997</v>
      </c>
      <c r="O112" s="125">
        <v>66998112.490000002</v>
      </c>
      <c r="P112" s="125">
        <v>71801808.579999998</v>
      </c>
      <c r="Q112" s="125">
        <f t="shared" si="1"/>
        <v>777654501.96000004</v>
      </c>
      <c r="R112" s="3"/>
      <c r="S112" s="7"/>
      <c r="T112" s="118"/>
      <c r="U112" s="140"/>
      <c r="V112" s="140"/>
      <c r="W112" s="140"/>
    </row>
    <row r="113" spans="2:50" x14ac:dyDescent="0.25">
      <c r="B113" s="151" t="s">
        <v>407</v>
      </c>
      <c r="C113" s="125">
        <v>854329179</v>
      </c>
      <c r="D113" s="125">
        <v>930236129</v>
      </c>
      <c r="E113" s="125">
        <v>74778223.700000003</v>
      </c>
      <c r="F113" s="125">
        <v>74294619.519999996</v>
      </c>
      <c r="G113" s="125">
        <v>81285354.049999997</v>
      </c>
      <c r="H113" s="125">
        <v>79448314.420000002</v>
      </c>
      <c r="I113" s="125">
        <v>77228254.060000002</v>
      </c>
      <c r="J113" s="125">
        <v>77857134.409999996</v>
      </c>
      <c r="K113" s="125">
        <v>78246432.430000007</v>
      </c>
      <c r="L113" s="125">
        <v>79376849.680000007</v>
      </c>
      <c r="M113" s="125">
        <v>78837937.230000004</v>
      </c>
      <c r="N113" s="125">
        <v>79033048.599999994</v>
      </c>
      <c r="O113" s="125">
        <v>78791398.859999999</v>
      </c>
      <c r="P113" s="125">
        <v>74850892.159999996</v>
      </c>
      <c r="Q113" s="125">
        <f t="shared" si="1"/>
        <v>934028459.12</v>
      </c>
      <c r="R113" s="3"/>
      <c r="S113" s="7"/>
      <c r="T113" s="118"/>
      <c r="U113" s="140"/>
      <c r="V113" s="140"/>
      <c r="W113" s="140"/>
    </row>
    <row r="114" spans="2:50" s="67" customFormat="1" x14ac:dyDescent="0.25">
      <c r="B114" s="150" t="s">
        <v>408</v>
      </c>
      <c r="C114" s="134">
        <f t="shared" ref="C114" si="5">SUM(C115)</f>
        <v>19455182</v>
      </c>
      <c r="D114" s="134">
        <v>16907856</v>
      </c>
      <c r="E114" s="134">
        <v>0</v>
      </c>
      <c r="F114" s="134">
        <v>0</v>
      </c>
      <c r="G114" s="134">
        <v>0</v>
      </c>
      <c r="H114" s="134">
        <v>0</v>
      </c>
      <c r="I114" s="134">
        <v>6600000</v>
      </c>
      <c r="J114" s="134">
        <v>0</v>
      </c>
      <c r="K114" s="134">
        <v>0</v>
      </c>
      <c r="L114" s="134">
        <v>0</v>
      </c>
      <c r="M114" s="134">
        <v>0</v>
      </c>
      <c r="N114" s="134">
        <v>54357.39</v>
      </c>
      <c r="O114" s="134">
        <v>4148000</v>
      </c>
      <c r="P114" s="134">
        <v>5583129.2599999998</v>
      </c>
      <c r="Q114" s="134">
        <f t="shared" si="1"/>
        <v>16385486.65</v>
      </c>
      <c r="R114" s="3"/>
      <c r="S114" s="7"/>
      <c r="T114" s="118"/>
      <c r="U114" s="140"/>
      <c r="V114" s="140"/>
      <c r="W114" s="140"/>
      <c r="X114"/>
      <c r="Y114"/>
      <c r="Z114"/>
      <c r="AA114"/>
      <c r="AB114"/>
      <c r="AC114"/>
      <c r="AD114"/>
      <c r="AE114"/>
      <c r="AF114"/>
      <c r="AG114"/>
      <c r="AH114"/>
      <c r="AI114"/>
      <c r="AJ114"/>
      <c r="AK114"/>
      <c r="AL114"/>
      <c r="AM114"/>
      <c r="AN114"/>
      <c r="AO114"/>
      <c r="AP114"/>
      <c r="AQ114"/>
      <c r="AR114"/>
      <c r="AS114"/>
      <c r="AT114"/>
      <c r="AU114"/>
      <c r="AV114"/>
      <c r="AW114"/>
      <c r="AX114"/>
    </row>
    <row r="115" spans="2:50" x14ac:dyDescent="0.25">
      <c r="B115" s="151" t="s">
        <v>409</v>
      </c>
      <c r="C115" s="125">
        <v>19455182</v>
      </c>
      <c r="D115" s="125">
        <v>16907856</v>
      </c>
      <c r="E115" s="125">
        <v>0</v>
      </c>
      <c r="F115" s="125">
        <v>0</v>
      </c>
      <c r="G115" s="125">
        <v>0</v>
      </c>
      <c r="H115" s="125">
        <v>0</v>
      </c>
      <c r="I115" s="125">
        <v>6600000</v>
      </c>
      <c r="J115" s="125">
        <v>0</v>
      </c>
      <c r="K115" s="125">
        <v>0</v>
      </c>
      <c r="L115" s="125">
        <v>0</v>
      </c>
      <c r="M115" s="125">
        <v>0</v>
      </c>
      <c r="N115" s="125">
        <v>54357.39</v>
      </c>
      <c r="O115" s="125">
        <v>4148000</v>
      </c>
      <c r="P115" s="125">
        <v>5583129.2599999998</v>
      </c>
      <c r="Q115" s="125">
        <f t="shared" si="1"/>
        <v>16385486.65</v>
      </c>
      <c r="R115" s="3"/>
      <c r="S115" s="7"/>
      <c r="T115" s="118"/>
      <c r="U115" s="140"/>
      <c r="V115" s="140"/>
      <c r="W115" s="140"/>
    </row>
    <row r="116" spans="2:50" s="67" customFormat="1" x14ac:dyDescent="0.25">
      <c r="B116" s="138" t="s">
        <v>149</v>
      </c>
      <c r="C116" s="134">
        <f>C117+C119+C121+C124</f>
        <v>1059956587</v>
      </c>
      <c r="D116" s="134">
        <v>2476131516.2500005</v>
      </c>
      <c r="E116" s="134">
        <v>15808405.209999999</v>
      </c>
      <c r="F116" s="134">
        <v>138807029.84</v>
      </c>
      <c r="G116" s="134">
        <v>185023228.88</v>
      </c>
      <c r="H116" s="134">
        <v>186431490.47999999</v>
      </c>
      <c r="I116" s="134">
        <v>177030418.38</v>
      </c>
      <c r="J116" s="134">
        <v>256478033.43000001</v>
      </c>
      <c r="K116" s="134">
        <v>204869825.71000001</v>
      </c>
      <c r="L116" s="134">
        <v>162017355.25</v>
      </c>
      <c r="M116" s="134">
        <v>203976861.33000001</v>
      </c>
      <c r="N116" s="134">
        <v>257478331.91999996</v>
      </c>
      <c r="O116" s="134">
        <v>249880096.21999997</v>
      </c>
      <c r="P116" s="134">
        <v>345722326.69</v>
      </c>
      <c r="Q116" s="134">
        <f t="shared" si="1"/>
        <v>2383523403.3400002</v>
      </c>
      <c r="R116" s="3"/>
      <c r="S116" s="7"/>
      <c r="T116" s="118"/>
      <c r="U116" s="141"/>
      <c r="V116" s="141"/>
      <c r="W116" s="141"/>
      <c r="X116"/>
      <c r="Y116"/>
      <c r="Z116"/>
      <c r="AA116"/>
      <c r="AB116"/>
      <c r="AC116"/>
      <c r="AD116"/>
      <c r="AE116"/>
      <c r="AF116"/>
      <c r="AG116"/>
      <c r="AH116"/>
      <c r="AI116"/>
      <c r="AJ116"/>
      <c r="AK116"/>
      <c r="AL116"/>
      <c r="AM116"/>
      <c r="AN116"/>
      <c r="AO116"/>
      <c r="AP116"/>
      <c r="AQ116"/>
      <c r="AR116"/>
      <c r="AS116"/>
      <c r="AT116"/>
      <c r="AU116"/>
      <c r="AV116"/>
      <c r="AW116"/>
      <c r="AX116"/>
    </row>
    <row r="117" spans="2:50" s="67" customFormat="1" x14ac:dyDescent="0.25">
      <c r="B117" s="150" t="s">
        <v>410</v>
      </c>
      <c r="C117" s="134">
        <f t="shared" ref="C117" si="6">SUM(C118)</f>
        <v>879576844</v>
      </c>
      <c r="D117" s="134">
        <v>1995760065.2000003</v>
      </c>
      <c r="E117" s="134">
        <v>11110387.85</v>
      </c>
      <c r="F117" s="134">
        <v>121363016.48</v>
      </c>
      <c r="G117" s="134">
        <v>171271062.75999999</v>
      </c>
      <c r="H117" s="134">
        <v>160307703.84999999</v>
      </c>
      <c r="I117" s="134">
        <v>140587875.81</v>
      </c>
      <c r="J117" s="134">
        <v>199135513.78</v>
      </c>
      <c r="K117" s="134">
        <v>172544761.66</v>
      </c>
      <c r="L117" s="134">
        <v>131437179.66</v>
      </c>
      <c r="M117" s="134">
        <v>180907427.56</v>
      </c>
      <c r="N117" s="134">
        <v>189631913.53999999</v>
      </c>
      <c r="O117" s="134">
        <v>216556589.47999999</v>
      </c>
      <c r="P117" s="134">
        <v>235400279.63999999</v>
      </c>
      <c r="Q117" s="134">
        <f t="shared" si="1"/>
        <v>1930253712.0699997</v>
      </c>
      <c r="R117" s="3"/>
      <c r="S117" s="7"/>
      <c r="T117" s="118"/>
      <c r="U117" s="141"/>
      <c r="V117" s="141"/>
      <c r="W117" s="141"/>
      <c r="X117"/>
      <c r="Y117"/>
      <c r="Z117"/>
      <c r="AA117"/>
      <c r="AB117"/>
      <c r="AC117"/>
      <c r="AD117"/>
      <c r="AE117"/>
      <c r="AF117"/>
      <c r="AG117"/>
      <c r="AH117"/>
      <c r="AI117"/>
      <c r="AJ117"/>
      <c r="AK117"/>
      <c r="AL117"/>
      <c r="AM117"/>
      <c r="AN117"/>
      <c r="AO117"/>
      <c r="AP117"/>
      <c r="AQ117"/>
      <c r="AR117"/>
      <c r="AS117"/>
      <c r="AT117"/>
      <c r="AU117"/>
      <c r="AV117"/>
      <c r="AW117"/>
      <c r="AX117"/>
    </row>
    <row r="118" spans="2:50" x14ac:dyDescent="0.25">
      <c r="B118" s="151" t="s">
        <v>411</v>
      </c>
      <c r="C118" s="125">
        <v>879576844</v>
      </c>
      <c r="D118" s="125">
        <v>1995760065.2000003</v>
      </c>
      <c r="E118" s="125">
        <v>11110387.85</v>
      </c>
      <c r="F118" s="125">
        <v>121363016.48</v>
      </c>
      <c r="G118" s="125">
        <v>171271062.75999999</v>
      </c>
      <c r="H118" s="125">
        <v>160307703.84999999</v>
      </c>
      <c r="I118" s="125">
        <v>140587875.81</v>
      </c>
      <c r="J118" s="125">
        <v>199135513.78</v>
      </c>
      <c r="K118" s="125">
        <v>172544761.66</v>
      </c>
      <c r="L118" s="125">
        <v>131437179.66</v>
      </c>
      <c r="M118" s="125">
        <v>180907427.56</v>
      </c>
      <c r="N118" s="125">
        <v>189631913.53999999</v>
      </c>
      <c r="O118" s="125">
        <v>216556589.47999999</v>
      </c>
      <c r="P118" s="125">
        <v>235400279.63999999</v>
      </c>
      <c r="Q118" s="125">
        <f t="shared" si="1"/>
        <v>1930253712.0699997</v>
      </c>
      <c r="R118" s="3"/>
      <c r="S118" s="7"/>
      <c r="T118" s="118"/>
      <c r="U118" s="118"/>
      <c r="V118" s="118"/>
      <c r="W118" s="118"/>
    </row>
    <row r="119" spans="2:50" s="67" customFormat="1" x14ac:dyDescent="0.25">
      <c r="B119" s="150" t="s">
        <v>412</v>
      </c>
      <c r="C119" s="134">
        <f t="shared" ref="C119" si="7">SUM(C120)</f>
        <v>117982508</v>
      </c>
      <c r="D119" s="134">
        <v>329551921.63999999</v>
      </c>
      <c r="E119" s="134">
        <v>3757781.75</v>
      </c>
      <c r="F119" s="134">
        <v>11563190.859999999</v>
      </c>
      <c r="G119" s="134">
        <v>8132539.0600000005</v>
      </c>
      <c r="H119" s="134">
        <v>15577608.66</v>
      </c>
      <c r="I119" s="134">
        <v>25000084.039999999</v>
      </c>
      <c r="J119" s="134">
        <v>54125607.189999998</v>
      </c>
      <c r="K119" s="134">
        <v>22860087.030000001</v>
      </c>
      <c r="L119" s="134">
        <v>12398241.629999999</v>
      </c>
      <c r="M119" s="134">
        <v>15049901.49</v>
      </c>
      <c r="N119" s="134">
        <v>45683045.339999996</v>
      </c>
      <c r="O119" s="134">
        <v>18892648.059999999</v>
      </c>
      <c r="P119" s="134">
        <v>89684456.38000001</v>
      </c>
      <c r="Q119" s="134">
        <f t="shared" si="1"/>
        <v>322725191.49000001</v>
      </c>
      <c r="R119" s="3"/>
      <c r="S119" s="7"/>
      <c r="T119" s="118"/>
      <c r="U119" s="141"/>
      <c r="V119" s="141"/>
      <c r="W119" s="141"/>
      <c r="X119"/>
      <c r="Y119"/>
      <c r="Z119"/>
      <c r="AA119"/>
      <c r="AB119"/>
      <c r="AC119"/>
      <c r="AD119"/>
      <c r="AE119"/>
      <c r="AF119"/>
      <c r="AG119"/>
      <c r="AH119"/>
      <c r="AI119"/>
      <c r="AJ119"/>
      <c r="AK119"/>
      <c r="AL119"/>
      <c r="AM119"/>
      <c r="AN119"/>
      <c r="AO119"/>
      <c r="AP119"/>
      <c r="AQ119"/>
      <c r="AR119"/>
      <c r="AS119"/>
      <c r="AT119"/>
      <c r="AU119"/>
      <c r="AV119"/>
      <c r="AW119"/>
      <c r="AX119"/>
    </row>
    <row r="120" spans="2:50" x14ac:dyDescent="0.25">
      <c r="B120" s="151" t="s">
        <v>413</v>
      </c>
      <c r="C120" s="125">
        <v>117982508</v>
      </c>
      <c r="D120" s="125">
        <v>329551921.63999999</v>
      </c>
      <c r="E120" s="125">
        <v>3757781.75</v>
      </c>
      <c r="F120" s="125">
        <v>11563190.859999999</v>
      </c>
      <c r="G120" s="125">
        <v>8132539.0600000005</v>
      </c>
      <c r="H120" s="125">
        <v>15577608.66</v>
      </c>
      <c r="I120" s="125">
        <v>25000084.039999999</v>
      </c>
      <c r="J120" s="125">
        <v>54125607.189999998</v>
      </c>
      <c r="K120" s="125">
        <v>22860087.030000001</v>
      </c>
      <c r="L120" s="125">
        <v>12398241.629999999</v>
      </c>
      <c r="M120" s="125">
        <v>15049901.49</v>
      </c>
      <c r="N120" s="125">
        <v>45683045.339999996</v>
      </c>
      <c r="O120" s="125">
        <v>18892648.059999999</v>
      </c>
      <c r="P120" s="125">
        <v>89684456.38000001</v>
      </c>
      <c r="Q120" s="125">
        <f t="shared" si="1"/>
        <v>322725191.49000001</v>
      </c>
      <c r="R120" s="3"/>
      <c r="S120" s="7"/>
      <c r="T120" s="118"/>
      <c r="U120" s="118"/>
      <c r="V120" s="118"/>
      <c r="W120" s="118"/>
    </row>
    <row r="121" spans="2:50" s="67" customFormat="1" x14ac:dyDescent="0.25">
      <c r="B121" s="150" t="s">
        <v>414</v>
      </c>
      <c r="C121" s="134">
        <f>SUM(C122:C123)</f>
        <v>12191792</v>
      </c>
      <c r="D121" s="134">
        <v>75899586.070000008</v>
      </c>
      <c r="E121" s="134">
        <v>64298.61</v>
      </c>
      <c r="F121" s="134">
        <v>2192305.5</v>
      </c>
      <c r="G121" s="134">
        <v>1983787.06</v>
      </c>
      <c r="H121" s="134">
        <v>1559139.44</v>
      </c>
      <c r="I121" s="134">
        <v>5431931.5099999998</v>
      </c>
      <c r="J121" s="134">
        <v>1497944.27</v>
      </c>
      <c r="K121" s="134">
        <v>2833525.46</v>
      </c>
      <c r="L121" s="134">
        <v>12441073.460000001</v>
      </c>
      <c r="M121" s="134">
        <v>4016442.3</v>
      </c>
      <c r="N121" s="134">
        <v>19260480.34</v>
      </c>
      <c r="O121" s="134">
        <v>8165500.7000000002</v>
      </c>
      <c r="P121" s="134">
        <v>9922307.1099999994</v>
      </c>
      <c r="Q121" s="134">
        <f t="shared" si="1"/>
        <v>69368735.760000005</v>
      </c>
      <c r="R121" s="3"/>
      <c r="S121" s="7"/>
      <c r="T121" s="118"/>
      <c r="U121" s="141"/>
      <c r="V121" s="141"/>
      <c r="W121" s="141"/>
      <c r="X121"/>
      <c r="Y121"/>
      <c r="Z121"/>
      <c r="AA121"/>
      <c r="AB121"/>
      <c r="AC121"/>
      <c r="AD121"/>
      <c r="AE121"/>
      <c r="AF121"/>
      <c r="AG121"/>
      <c r="AH121"/>
      <c r="AI121"/>
      <c r="AJ121"/>
      <c r="AK121"/>
      <c r="AL121"/>
      <c r="AM121"/>
      <c r="AN121"/>
      <c r="AO121"/>
      <c r="AP121"/>
      <c r="AQ121"/>
      <c r="AR121"/>
      <c r="AS121"/>
      <c r="AT121"/>
      <c r="AU121"/>
      <c r="AV121"/>
      <c r="AW121"/>
      <c r="AX121"/>
    </row>
    <row r="122" spans="2:50" x14ac:dyDescent="0.25">
      <c r="B122" s="151" t="s">
        <v>415</v>
      </c>
      <c r="C122" s="125">
        <v>11340963</v>
      </c>
      <c r="D122" s="125">
        <v>72077766.480000004</v>
      </c>
      <c r="E122" s="125">
        <v>64298.61</v>
      </c>
      <c r="F122" s="125">
        <v>2192305.5</v>
      </c>
      <c r="G122" s="125">
        <v>683787.82</v>
      </c>
      <c r="H122" s="125">
        <v>1559139.44</v>
      </c>
      <c r="I122" s="125">
        <v>5431931.5099999998</v>
      </c>
      <c r="J122" s="125">
        <v>1497944.27</v>
      </c>
      <c r="K122" s="125">
        <v>2813761.25</v>
      </c>
      <c r="L122" s="125">
        <v>12427075.970000001</v>
      </c>
      <c r="M122" s="125">
        <v>3550117.36</v>
      </c>
      <c r="N122" s="125">
        <v>18727798.140000001</v>
      </c>
      <c r="O122" s="125">
        <v>7699175.7599999998</v>
      </c>
      <c r="P122" s="125">
        <v>9546239.1899999995</v>
      </c>
      <c r="Q122" s="125">
        <f t="shared" si="1"/>
        <v>66193574.819999993</v>
      </c>
      <c r="R122" s="3"/>
      <c r="S122" s="7"/>
      <c r="T122" s="118"/>
      <c r="U122" s="118"/>
      <c r="V122" s="118"/>
      <c r="W122" s="118"/>
    </row>
    <row r="123" spans="2:50" x14ac:dyDescent="0.25">
      <c r="B123" s="151" t="s">
        <v>416</v>
      </c>
      <c r="C123" s="125">
        <v>850829</v>
      </c>
      <c r="D123" s="125">
        <v>3821819.59</v>
      </c>
      <c r="E123" s="125">
        <v>0</v>
      </c>
      <c r="F123" s="125">
        <v>0</v>
      </c>
      <c r="G123" s="125">
        <v>1299999.24</v>
      </c>
      <c r="H123" s="125">
        <v>0</v>
      </c>
      <c r="I123" s="125">
        <v>0</v>
      </c>
      <c r="J123" s="125">
        <v>0</v>
      </c>
      <c r="K123" s="125">
        <v>19764.21</v>
      </c>
      <c r="L123" s="125">
        <v>13997.49</v>
      </c>
      <c r="M123" s="125">
        <v>466324.94</v>
      </c>
      <c r="N123" s="125">
        <v>532682.19999999995</v>
      </c>
      <c r="O123" s="125">
        <v>466324.94</v>
      </c>
      <c r="P123" s="125">
        <v>376067.92</v>
      </c>
      <c r="Q123" s="125">
        <f t="shared" si="1"/>
        <v>3175160.9399999995</v>
      </c>
      <c r="R123" s="3"/>
      <c r="S123" s="7"/>
      <c r="T123" s="118"/>
      <c r="U123" s="118"/>
      <c r="V123" s="118"/>
      <c r="W123" s="118"/>
    </row>
    <row r="124" spans="2:50" s="67" customFormat="1" x14ac:dyDescent="0.25">
      <c r="B124" s="150" t="s">
        <v>417</v>
      </c>
      <c r="C124" s="134">
        <f t="shared" ref="C124" si="8">SUM(C125)</f>
        <v>50205443</v>
      </c>
      <c r="D124" s="134">
        <v>74919943.340000004</v>
      </c>
      <c r="E124" s="134">
        <v>875937</v>
      </c>
      <c r="F124" s="134">
        <v>3688517</v>
      </c>
      <c r="G124" s="134">
        <v>3635840</v>
      </c>
      <c r="H124" s="134">
        <v>8987038.5299999993</v>
      </c>
      <c r="I124" s="134">
        <v>6010527.0199999996</v>
      </c>
      <c r="J124" s="134">
        <v>1718968.19</v>
      </c>
      <c r="K124" s="134">
        <v>6631451.5599999996</v>
      </c>
      <c r="L124" s="134">
        <v>5740860.5</v>
      </c>
      <c r="M124" s="134">
        <v>4003089.9800000004</v>
      </c>
      <c r="N124" s="134">
        <v>2902892.7</v>
      </c>
      <c r="O124" s="134">
        <v>6265357.9800000004</v>
      </c>
      <c r="P124" s="134">
        <v>10715283.559999999</v>
      </c>
      <c r="Q124" s="134">
        <f t="shared" si="1"/>
        <v>61175764.020000011</v>
      </c>
      <c r="R124" s="3"/>
      <c r="S124" s="7"/>
      <c r="T124" s="118"/>
      <c r="U124" s="141"/>
      <c r="V124" s="141"/>
      <c r="W124" s="141"/>
      <c r="X124"/>
      <c r="Y124"/>
      <c r="Z124"/>
      <c r="AA124"/>
      <c r="AB124"/>
      <c r="AC124"/>
      <c r="AD124"/>
      <c r="AE124"/>
      <c r="AF124"/>
      <c r="AG124"/>
      <c r="AH124"/>
      <c r="AI124"/>
      <c r="AJ124"/>
      <c r="AK124"/>
      <c r="AL124"/>
      <c r="AM124"/>
      <c r="AN124"/>
      <c r="AO124"/>
      <c r="AP124"/>
      <c r="AQ124"/>
      <c r="AR124"/>
      <c r="AS124"/>
      <c r="AT124"/>
      <c r="AU124"/>
      <c r="AV124"/>
      <c r="AW124"/>
      <c r="AX124"/>
    </row>
    <row r="125" spans="2:50" x14ac:dyDescent="0.25">
      <c r="B125" s="151" t="s">
        <v>418</v>
      </c>
      <c r="C125" s="125">
        <v>50205443</v>
      </c>
      <c r="D125" s="125">
        <v>74919943.340000004</v>
      </c>
      <c r="E125" s="125">
        <v>875937</v>
      </c>
      <c r="F125" s="125">
        <v>3688517</v>
      </c>
      <c r="G125" s="125">
        <v>3635840</v>
      </c>
      <c r="H125" s="125">
        <v>8987038.5299999993</v>
      </c>
      <c r="I125" s="125">
        <v>6010527.0199999996</v>
      </c>
      <c r="J125" s="125">
        <v>1718968.19</v>
      </c>
      <c r="K125" s="125">
        <v>6631451.5599999996</v>
      </c>
      <c r="L125" s="125">
        <v>5740860.5</v>
      </c>
      <c r="M125" s="125">
        <v>4003089.9800000004</v>
      </c>
      <c r="N125" s="125">
        <v>2902892.7</v>
      </c>
      <c r="O125" s="125">
        <v>6265357.9800000004</v>
      </c>
      <c r="P125" s="125">
        <v>10715283.559999999</v>
      </c>
      <c r="Q125" s="125">
        <f t="shared" si="1"/>
        <v>61175764.020000011</v>
      </c>
      <c r="R125" s="3"/>
      <c r="S125" s="7"/>
      <c r="T125" s="118"/>
      <c r="U125" s="118"/>
      <c r="V125" s="118"/>
      <c r="W125" s="118"/>
    </row>
    <row r="126" spans="2:50" s="67" customFormat="1" x14ac:dyDescent="0.25">
      <c r="B126" s="149" t="s">
        <v>150</v>
      </c>
      <c r="C126" s="192">
        <f>C127+C130+C133+C139+C141+C143+C145+C147+C149</f>
        <v>7466624959</v>
      </c>
      <c r="D126" s="192">
        <v>9999300653.460001</v>
      </c>
      <c r="E126" s="192">
        <v>350436515.06</v>
      </c>
      <c r="F126" s="192">
        <v>482673751.76999986</v>
      </c>
      <c r="G126" s="192">
        <v>533688176.11000001</v>
      </c>
      <c r="H126" s="192">
        <v>622478169.80000007</v>
      </c>
      <c r="I126" s="192">
        <v>537531942.63</v>
      </c>
      <c r="J126" s="192">
        <v>1069623655.6600001</v>
      </c>
      <c r="K126" s="192">
        <v>865374937.46000016</v>
      </c>
      <c r="L126" s="192">
        <v>1264412091.8399999</v>
      </c>
      <c r="M126" s="192">
        <v>651804411.57000005</v>
      </c>
      <c r="N126" s="192">
        <v>672125769.4599998</v>
      </c>
      <c r="O126" s="192">
        <v>469894717.94000006</v>
      </c>
      <c r="P126" s="134">
        <v>1810795118.0800002</v>
      </c>
      <c r="Q126" s="134">
        <f t="shared" si="1"/>
        <v>9330839257.3800011</v>
      </c>
      <c r="R126" s="3"/>
      <c r="S126" s="7"/>
      <c r="T126" s="118"/>
      <c r="U126" s="141"/>
      <c r="V126" s="141"/>
      <c r="W126" s="141"/>
      <c r="X126"/>
      <c r="Y126"/>
      <c r="Z126"/>
      <c r="AA126"/>
      <c r="AB126"/>
      <c r="AC126"/>
      <c r="AD126"/>
      <c r="AE126"/>
      <c r="AF126"/>
      <c r="AG126"/>
      <c r="AH126"/>
      <c r="AI126"/>
      <c r="AJ126"/>
      <c r="AK126"/>
      <c r="AL126"/>
      <c r="AM126"/>
      <c r="AN126"/>
      <c r="AO126"/>
      <c r="AP126"/>
      <c r="AQ126"/>
      <c r="AR126"/>
      <c r="AS126"/>
      <c r="AT126"/>
      <c r="AU126"/>
      <c r="AV126"/>
      <c r="AW126"/>
      <c r="AX126"/>
    </row>
    <row r="127" spans="2:50" s="67" customFormat="1" x14ac:dyDescent="0.25">
      <c r="B127" s="150" t="s">
        <v>419</v>
      </c>
      <c r="C127" s="134">
        <f>SUM(C128:C129)</f>
        <v>4988874487</v>
      </c>
      <c r="D127" s="134">
        <v>5132499079.2800007</v>
      </c>
      <c r="E127" s="134">
        <v>281002232.75000006</v>
      </c>
      <c r="F127" s="134">
        <v>361550637.41999996</v>
      </c>
      <c r="G127" s="134">
        <v>391318552.54000002</v>
      </c>
      <c r="H127" s="134">
        <v>353905214.24000007</v>
      </c>
      <c r="I127" s="134">
        <v>411154573.30000007</v>
      </c>
      <c r="J127" s="134">
        <v>413264866.04999995</v>
      </c>
      <c r="K127" s="134">
        <v>429087167.45000005</v>
      </c>
      <c r="L127" s="134">
        <v>387898869.63999999</v>
      </c>
      <c r="M127" s="134">
        <v>430403588.28000003</v>
      </c>
      <c r="N127" s="134">
        <v>451287541.72999996</v>
      </c>
      <c r="O127" s="134">
        <v>354112441.89000005</v>
      </c>
      <c r="P127" s="134">
        <v>476895162.48000002</v>
      </c>
      <c r="Q127" s="134">
        <f t="shared" si="1"/>
        <v>4741880847.7700005</v>
      </c>
      <c r="R127" s="3"/>
      <c r="S127" s="7"/>
      <c r="T127" s="118"/>
      <c r="U127" s="141"/>
      <c r="V127" s="141"/>
      <c r="W127" s="141"/>
      <c r="X127"/>
      <c r="Y127"/>
      <c r="Z127"/>
      <c r="AA127"/>
      <c r="AB127"/>
      <c r="AC127"/>
      <c r="AD127"/>
      <c r="AE127"/>
      <c r="AF127"/>
      <c r="AG127"/>
      <c r="AH127"/>
      <c r="AI127"/>
      <c r="AJ127"/>
      <c r="AK127"/>
      <c r="AL127"/>
      <c r="AM127"/>
      <c r="AN127"/>
      <c r="AO127"/>
      <c r="AP127"/>
      <c r="AQ127"/>
      <c r="AR127"/>
      <c r="AS127"/>
      <c r="AT127"/>
      <c r="AU127"/>
      <c r="AV127"/>
      <c r="AW127"/>
      <c r="AX127"/>
    </row>
    <row r="128" spans="2:50" x14ac:dyDescent="0.25">
      <c r="B128" s="151" t="s">
        <v>420</v>
      </c>
      <c r="C128" s="125">
        <v>4716050420</v>
      </c>
      <c r="D128" s="125">
        <v>4716628084.0400009</v>
      </c>
      <c r="E128" s="125">
        <v>280914351.27000004</v>
      </c>
      <c r="F128" s="125">
        <v>300833332.77999997</v>
      </c>
      <c r="G128" s="125">
        <v>359268823.93000001</v>
      </c>
      <c r="H128" s="125">
        <v>339433454.08000004</v>
      </c>
      <c r="I128" s="125">
        <v>391635506.89000005</v>
      </c>
      <c r="J128" s="125">
        <v>393122981.03999996</v>
      </c>
      <c r="K128" s="125">
        <v>343584371.46000004</v>
      </c>
      <c r="L128" s="125">
        <v>337088923.48000002</v>
      </c>
      <c r="M128" s="125">
        <v>371859883.73000002</v>
      </c>
      <c r="N128" s="125">
        <v>423671700.99999994</v>
      </c>
      <c r="O128" s="125">
        <v>333998077.05000007</v>
      </c>
      <c r="P128" s="125">
        <v>463345407.50999999</v>
      </c>
      <c r="Q128" s="125">
        <f t="shared" si="1"/>
        <v>4338756814.2200003</v>
      </c>
      <c r="R128" s="3"/>
      <c r="S128" s="7"/>
      <c r="T128" s="118"/>
      <c r="U128" s="118"/>
      <c r="V128" s="118"/>
      <c r="W128" s="118"/>
    </row>
    <row r="129" spans="2:50" x14ac:dyDescent="0.25">
      <c r="B129" s="151" t="s">
        <v>921</v>
      </c>
      <c r="C129" s="125">
        <v>272824067</v>
      </c>
      <c r="D129" s="125">
        <v>415870995.23999995</v>
      </c>
      <c r="E129" s="125">
        <v>87881.48</v>
      </c>
      <c r="F129" s="125">
        <v>60717304.640000001</v>
      </c>
      <c r="G129" s="125">
        <v>32049728.609999999</v>
      </c>
      <c r="H129" s="125">
        <v>14471760.16</v>
      </c>
      <c r="I129" s="125">
        <v>19519066.41</v>
      </c>
      <c r="J129" s="125">
        <v>20141885.009999998</v>
      </c>
      <c r="K129" s="125">
        <v>85502795.989999995</v>
      </c>
      <c r="L129" s="125">
        <v>50809946.159999996</v>
      </c>
      <c r="M129" s="125">
        <v>58543704.550000004</v>
      </c>
      <c r="N129" s="125">
        <v>27615840.729999997</v>
      </c>
      <c r="O129" s="125">
        <v>20114364.84</v>
      </c>
      <c r="P129" s="125">
        <v>13549754.970000001</v>
      </c>
      <c r="Q129" s="125">
        <f t="shared" si="1"/>
        <v>403124033.54999995</v>
      </c>
      <c r="R129" s="3"/>
      <c r="S129" s="7"/>
      <c r="T129" s="118"/>
      <c r="U129" s="118"/>
      <c r="V129" s="118"/>
      <c r="W129" s="118"/>
    </row>
    <row r="130" spans="2:50" s="67" customFormat="1" x14ac:dyDescent="0.25">
      <c r="B130" s="150" t="s">
        <v>421</v>
      </c>
      <c r="C130" s="134">
        <f>SUM(C131:C132)</f>
        <v>19632400</v>
      </c>
      <c r="D130" s="134">
        <v>6445560.7599999998</v>
      </c>
      <c r="E130" s="134">
        <v>0</v>
      </c>
      <c r="F130" s="134">
        <v>0</v>
      </c>
      <c r="G130" s="134">
        <v>0</v>
      </c>
      <c r="H130" s="134">
        <v>0</v>
      </c>
      <c r="I130" s="134">
        <v>605679.67000000004</v>
      </c>
      <c r="J130" s="134">
        <v>121435.99</v>
      </c>
      <c r="K130" s="134">
        <v>284999.99</v>
      </c>
      <c r="L130" s="134">
        <v>673314.94</v>
      </c>
      <c r="M130" s="134">
        <v>0</v>
      </c>
      <c r="N130" s="134">
        <v>200000.01</v>
      </c>
      <c r="O130" s="134">
        <v>147999.14000000001</v>
      </c>
      <c r="P130" s="134">
        <v>2233649.14</v>
      </c>
      <c r="Q130" s="134">
        <f t="shared" si="1"/>
        <v>4267078.88</v>
      </c>
      <c r="R130" s="3"/>
      <c r="S130" s="7"/>
      <c r="T130" s="118"/>
      <c r="U130" s="141"/>
      <c r="V130" s="141"/>
      <c r="W130" s="141"/>
      <c r="X130"/>
      <c r="Y130"/>
      <c r="Z130"/>
      <c r="AA130"/>
      <c r="AB130"/>
      <c r="AC130"/>
      <c r="AD130"/>
      <c r="AE130"/>
      <c r="AF130"/>
      <c r="AG130"/>
      <c r="AH130"/>
      <c r="AI130"/>
      <c r="AJ130"/>
      <c r="AK130"/>
      <c r="AL130"/>
      <c r="AM130"/>
      <c r="AN130"/>
      <c r="AO130"/>
      <c r="AP130"/>
      <c r="AQ130"/>
      <c r="AR130"/>
      <c r="AS130"/>
      <c r="AT130"/>
      <c r="AU130"/>
      <c r="AV130"/>
      <c r="AW130"/>
      <c r="AX130"/>
    </row>
    <row r="131" spans="2:50" x14ac:dyDescent="0.25">
      <c r="B131" s="151" t="s">
        <v>422</v>
      </c>
      <c r="C131" s="125">
        <v>13066400</v>
      </c>
      <c r="D131" s="125">
        <v>323900</v>
      </c>
      <c r="E131" s="125">
        <v>0</v>
      </c>
      <c r="F131" s="125">
        <v>0</v>
      </c>
      <c r="G131" s="125">
        <v>0</v>
      </c>
      <c r="H131" s="125">
        <v>0</v>
      </c>
      <c r="I131" s="125">
        <v>0</v>
      </c>
      <c r="J131" s="125">
        <v>0</v>
      </c>
      <c r="K131" s="125">
        <v>0</v>
      </c>
      <c r="L131" s="125">
        <v>0</v>
      </c>
      <c r="M131" s="125">
        <v>0</v>
      </c>
      <c r="N131" s="125">
        <v>0</v>
      </c>
      <c r="O131" s="125">
        <v>0</v>
      </c>
      <c r="P131" s="125">
        <v>0</v>
      </c>
      <c r="Q131" s="125">
        <f t="shared" si="1"/>
        <v>0</v>
      </c>
      <c r="R131" s="3"/>
      <c r="S131" s="7"/>
      <c r="T131" s="118"/>
      <c r="U131" s="118"/>
      <c r="V131" s="118"/>
      <c r="W131" s="118"/>
    </row>
    <row r="132" spans="2:50" x14ac:dyDescent="0.25">
      <c r="B132" s="151" t="s">
        <v>423</v>
      </c>
      <c r="C132" s="125">
        <v>6566000</v>
      </c>
      <c r="D132" s="125">
        <v>6121660.7599999998</v>
      </c>
      <c r="E132" s="125">
        <v>0</v>
      </c>
      <c r="F132" s="125">
        <v>0</v>
      </c>
      <c r="G132" s="125">
        <v>0</v>
      </c>
      <c r="H132" s="125">
        <v>0</v>
      </c>
      <c r="I132" s="125">
        <v>605679.67000000004</v>
      </c>
      <c r="J132" s="125">
        <v>121435.99</v>
      </c>
      <c r="K132" s="125">
        <v>284999.99</v>
      </c>
      <c r="L132" s="125">
        <v>673314.94</v>
      </c>
      <c r="M132" s="125">
        <v>0</v>
      </c>
      <c r="N132" s="125">
        <v>200000.01</v>
      </c>
      <c r="O132" s="125">
        <v>147999.14000000001</v>
      </c>
      <c r="P132" s="125">
        <v>2233649.14</v>
      </c>
      <c r="Q132" s="125">
        <f t="shared" si="1"/>
        <v>4267078.88</v>
      </c>
      <c r="R132" s="3"/>
      <c r="S132" s="7"/>
      <c r="T132" s="118"/>
      <c r="U132" s="118"/>
      <c r="V132" s="118"/>
      <c r="W132" s="118"/>
    </row>
    <row r="133" spans="2:50" s="67" customFormat="1" x14ac:dyDescent="0.25">
      <c r="B133" s="150" t="s">
        <v>424</v>
      </c>
      <c r="C133" s="134">
        <f>SUM(C134:C138)</f>
        <v>258972336</v>
      </c>
      <c r="D133" s="134">
        <v>353393675.03999996</v>
      </c>
      <c r="E133" s="134">
        <v>7520153.6600000001</v>
      </c>
      <c r="F133" s="134">
        <v>14667579.07</v>
      </c>
      <c r="G133" s="134">
        <v>22104003.200000003</v>
      </c>
      <c r="H133" s="134">
        <v>79774454.87000002</v>
      </c>
      <c r="I133" s="134">
        <v>18897038.969999999</v>
      </c>
      <c r="J133" s="134">
        <v>17519787.440000001</v>
      </c>
      <c r="K133" s="134">
        <v>17381059.809999999</v>
      </c>
      <c r="L133" s="134">
        <v>27558086.850000001</v>
      </c>
      <c r="M133" s="134">
        <v>26385243.57</v>
      </c>
      <c r="N133" s="134">
        <v>24642645.640000001</v>
      </c>
      <c r="O133" s="134">
        <v>19322576.41</v>
      </c>
      <c r="P133" s="134">
        <v>46435455.879999995</v>
      </c>
      <c r="Q133" s="134">
        <f t="shared" si="1"/>
        <v>322208085.37</v>
      </c>
      <c r="R133" s="3"/>
      <c r="S133" s="7"/>
      <c r="T133" s="118"/>
      <c r="U133" s="141"/>
      <c r="V133" s="141"/>
      <c r="W133" s="141"/>
      <c r="X133"/>
      <c r="Y133"/>
      <c r="Z133"/>
      <c r="AA133"/>
      <c r="AB133"/>
      <c r="AC133"/>
      <c r="AD133"/>
      <c r="AE133"/>
      <c r="AF133"/>
      <c r="AG133"/>
      <c r="AH133"/>
      <c r="AI133"/>
      <c r="AJ133"/>
      <c r="AK133"/>
      <c r="AL133"/>
      <c r="AM133"/>
      <c r="AN133"/>
      <c r="AO133"/>
      <c r="AP133"/>
      <c r="AQ133"/>
      <c r="AR133"/>
      <c r="AS133"/>
      <c r="AT133"/>
      <c r="AU133"/>
      <c r="AV133"/>
      <c r="AW133"/>
      <c r="AX133"/>
    </row>
    <row r="134" spans="2:50" x14ac:dyDescent="0.25">
      <c r="B134" s="151" t="s">
        <v>425</v>
      </c>
      <c r="C134" s="125">
        <v>5359932</v>
      </c>
      <c r="D134" s="125">
        <v>3809853.66</v>
      </c>
      <c r="E134" s="125">
        <v>220833.33</v>
      </c>
      <c r="F134" s="125">
        <v>69500</v>
      </c>
      <c r="G134" s="125">
        <v>160698</v>
      </c>
      <c r="H134" s="125">
        <v>1437718</v>
      </c>
      <c r="I134" s="125">
        <v>75858</v>
      </c>
      <c r="J134" s="125">
        <v>109000</v>
      </c>
      <c r="K134" s="125">
        <v>247838.67</v>
      </c>
      <c r="L134" s="125">
        <v>81380</v>
      </c>
      <c r="M134" s="125">
        <v>465340</v>
      </c>
      <c r="N134" s="125">
        <v>766340</v>
      </c>
      <c r="O134" s="125">
        <v>62500</v>
      </c>
      <c r="P134" s="125">
        <v>62500</v>
      </c>
      <c r="Q134" s="125">
        <f t="shared" si="1"/>
        <v>3759506</v>
      </c>
      <c r="R134" s="3"/>
      <c r="S134" s="7"/>
      <c r="T134" s="118"/>
      <c r="U134" s="118"/>
      <c r="V134" s="118"/>
      <c r="W134" s="118"/>
    </row>
    <row r="135" spans="2:50" x14ac:dyDescent="0.25">
      <c r="B135" s="151" t="s">
        <v>426</v>
      </c>
      <c r="C135" s="125">
        <v>126306516</v>
      </c>
      <c r="D135" s="125">
        <v>195869463.27000001</v>
      </c>
      <c r="E135" s="125">
        <v>5514416.6100000003</v>
      </c>
      <c r="F135" s="125">
        <v>7684868.1399999997</v>
      </c>
      <c r="G135" s="125">
        <v>9682947.9800000023</v>
      </c>
      <c r="H135" s="125">
        <v>69139298.460000008</v>
      </c>
      <c r="I135" s="125">
        <v>6841643.6399999997</v>
      </c>
      <c r="J135" s="125">
        <v>6761138.7999999998</v>
      </c>
      <c r="K135" s="125">
        <v>7649318.0999999996</v>
      </c>
      <c r="L135" s="125">
        <v>15794379.840000002</v>
      </c>
      <c r="M135" s="125">
        <v>13939081.02</v>
      </c>
      <c r="N135" s="125">
        <v>13514513.1</v>
      </c>
      <c r="O135" s="125">
        <v>10717576.98</v>
      </c>
      <c r="P135" s="125">
        <v>20566268.82</v>
      </c>
      <c r="Q135" s="125">
        <f t="shared" si="1"/>
        <v>187805451.48999998</v>
      </c>
      <c r="R135" s="3"/>
      <c r="S135" s="7"/>
      <c r="T135" s="118"/>
      <c r="U135" s="118"/>
      <c r="V135" s="118"/>
      <c r="W135" s="118"/>
    </row>
    <row r="136" spans="2:50" x14ac:dyDescent="0.25">
      <c r="B136" s="151" t="s">
        <v>427</v>
      </c>
      <c r="C136" s="125">
        <v>16072320</v>
      </c>
      <c r="D136" s="125">
        <v>13959490.259999998</v>
      </c>
      <c r="E136" s="125">
        <v>84440.08</v>
      </c>
      <c r="F136" s="125">
        <v>493410</v>
      </c>
      <c r="G136" s="125">
        <v>1000054.99</v>
      </c>
      <c r="H136" s="125">
        <v>1477389.15</v>
      </c>
      <c r="I136" s="125">
        <v>512520.51</v>
      </c>
      <c r="J136" s="125">
        <v>2962577.85</v>
      </c>
      <c r="K136" s="125">
        <v>421378.62</v>
      </c>
      <c r="L136" s="125">
        <v>500280.88</v>
      </c>
      <c r="M136" s="125">
        <v>1358175.67</v>
      </c>
      <c r="N136" s="125">
        <v>630951.28</v>
      </c>
      <c r="O136" s="125">
        <v>1469951.51</v>
      </c>
      <c r="P136" s="125">
        <v>1693658.7000000002</v>
      </c>
      <c r="Q136" s="125">
        <f t="shared" si="1"/>
        <v>12604789.239999998</v>
      </c>
      <c r="R136" s="3"/>
      <c r="S136" s="7"/>
      <c r="T136" s="118"/>
      <c r="U136" s="118"/>
      <c r="V136" s="118"/>
      <c r="W136" s="118"/>
    </row>
    <row r="137" spans="2:50" x14ac:dyDescent="0.25">
      <c r="B137" s="151" t="s">
        <v>428</v>
      </c>
      <c r="C137" s="125">
        <v>111133568</v>
      </c>
      <c r="D137" s="125">
        <v>139654867.84999996</v>
      </c>
      <c r="E137" s="125">
        <v>1700463.64</v>
      </c>
      <c r="F137" s="125">
        <v>6419800.9299999997</v>
      </c>
      <c r="G137" s="125">
        <v>11260302.23</v>
      </c>
      <c r="H137" s="125">
        <v>7720049.2599999988</v>
      </c>
      <c r="I137" s="125">
        <v>11467016.82</v>
      </c>
      <c r="J137" s="125">
        <v>7687070.79</v>
      </c>
      <c r="K137" s="125">
        <v>9062524.4199999999</v>
      </c>
      <c r="L137" s="125">
        <v>11182046.130000001</v>
      </c>
      <c r="M137" s="125">
        <v>10622646.880000001</v>
      </c>
      <c r="N137" s="125">
        <v>9730841.2600000016</v>
      </c>
      <c r="O137" s="125">
        <v>7072547.9199999999</v>
      </c>
      <c r="P137" s="125">
        <v>24113028.359999999</v>
      </c>
      <c r="Q137" s="125">
        <f t="shared" si="1"/>
        <v>118038338.64</v>
      </c>
      <c r="R137" s="3"/>
      <c r="S137" s="7"/>
      <c r="T137" s="118"/>
      <c r="U137" s="118"/>
      <c r="V137" s="118"/>
      <c r="W137" s="118"/>
    </row>
    <row r="138" spans="2:50" x14ac:dyDescent="0.25">
      <c r="B138" s="151" t="s">
        <v>429</v>
      </c>
      <c r="C138" s="125">
        <v>100000</v>
      </c>
      <c r="D138" s="125">
        <v>100000</v>
      </c>
      <c r="E138" s="125">
        <v>0</v>
      </c>
      <c r="F138" s="125">
        <v>0</v>
      </c>
      <c r="G138" s="125">
        <v>0</v>
      </c>
      <c r="H138" s="125">
        <v>0</v>
      </c>
      <c r="I138" s="125">
        <v>0</v>
      </c>
      <c r="J138" s="125">
        <v>0</v>
      </c>
      <c r="K138" s="125">
        <v>0</v>
      </c>
      <c r="L138" s="125">
        <v>0</v>
      </c>
      <c r="M138" s="125">
        <v>0</v>
      </c>
      <c r="N138" s="125">
        <v>0</v>
      </c>
      <c r="O138" s="125">
        <v>0</v>
      </c>
      <c r="P138" s="125">
        <v>0</v>
      </c>
      <c r="Q138" s="125">
        <f t="shared" ref="Q138:Q202" si="9">E138+F138+G138+H138+I138+J138+K138+L138+M138+O138+N138+P138</f>
        <v>0</v>
      </c>
      <c r="R138" s="3"/>
      <c r="S138" s="7"/>
      <c r="T138" s="118"/>
      <c r="U138" s="118"/>
      <c r="V138" s="118"/>
      <c r="W138" s="118"/>
    </row>
    <row r="139" spans="2:50" s="67" customFormat="1" x14ac:dyDescent="0.25">
      <c r="B139" s="150" t="s">
        <v>430</v>
      </c>
      <c r="C139" s="134">
        <f>SUM(C140)</f>
        <v>527611306</v>
      </c>
      <c r="D139" s="134">
        <v>1070802180.7499999</v>
      </c>
      <c r="E139" s="134">
        <v>16903493.210000001</v>
      </c>
      <c r="F139" s="134">
        <v>21975550.960000001</v>
      </c>
      <c r="G139" s="134">
        <v>34036042.399999999</v>
      </c>
      <c r="H139" s="134">
        <v>111191904.56</v>
      </c>
      <c r="I139" s="134">
        <v>16810603.600000001</v>
      </c>
      <c r="J139" s="134">
        <v>21960632.670000002</v>
      </c>
      <c r="K139" s="134">
        <v>13107129.539999999</v>
      </c>
      <c r="L139" s="134">
        <v>251642553.23999998</v>
      </c>
      <c r="M139" s="134">
        <v>57347720.979999997</v>
      </c>
      <c r="N139" s="134">
        <v>18356279.449999999</v>
      </c>
      <c r="O139" s="134">
        <v>15237802.640000001</v>
      </c>
      <c r="P139" s="134">
        <v>446054047.38000005</v>
      </c>
      <c r="Q139" s="134">
        <f t="shared" si="9"/>
        <v>1024623760.6300001</v>
      </c>
      <c r="R139" s="3"/>
      <c r="S139" s="7"/>
      <c r="T139" s="118"/>
      <c r="U139" s="141"/>
      <c r="V139" s="141"/>
      <c r="W139" s="141"/>
      <c r="X139"/>
      <c r="Y139"/>
      <c r="Z139"/>
      <c r="AA139"/>
      <c r="AB139"/>
      <c r="AC139"/>
      <c r="AD139"/>
      <c r="AE139"/>
      <c r="AF139"/>
      <c r="AG139"/>
      <c r="AH139"/>
      <c r="AI139"/>
      <c r="AJ139"/>
      <c r="AK139"/>
      <c r="AL139"/>
      <c r="AM139"/>
      <c r="AN139"/>
      <c r="AO139"/>
      <c r="AP139"/>
      <c r="AQ139"/>
      <c r="AR139"/>
      <c r="AS139"/>
      <c r="AT139"/>
      <c r="AU139"/>
      <c r="AV139"/>
      <c r="AW139"/>
      <c r="AX139"/>
    </row>
    <row r="140" spans="2:50" x14ac:dyDescent="0.25">
      <c r="B140" s="151" t="s">
        <v>431</v>
      </c>
      <c r="C140" s="125">
        <v>527611306</v>
      </c>
      <c r="D140" s="125">
        <v>1070802180.7499999</v>
      </c>
      <c r="E140" s="125">
        <v>16903493.210000001</v>
      </c>
      <c r="F140" s="125">
        <v>21975550.960000001</v>
      </c>
      <c r="G140" s="125">
        <v>34036042.399999999</v>
      </c>
      <c r="H140" s="125">
        <v>111191904.56</v>
      </c>
      <c r="I140" s="125">
        <v>16810603.600000001</v>
      </c>
      <c r="J140" s="125">
        <v>21960632.670000002</v>
      </c>
      <c r="K140" s="125">
        <v>13107129.539999999</v>
      </c>
      <c r="L140" s="125">
        <v>251642553.23999998</v>
      </c>
      <c r="M140" s="125">
        <v>57347720.979999997</v>
      </c>
      <c r="N140" s="125">
        <v>18356279.449999999</v>
      </c>
      <c r="O140" s="125">
        <v>15237802.640000001</v>
      </c>
      <c r="P140" s="125">
        <v>446054047.38000005</v>
      </c>
      <c r="Q140" s="125">
        <f t="shared" si="9"/>
        <v>1024623760.6300001</v>
      </c>
      <c r="R140" s="3"/>
      <c r="S140" s="7"/>
      <c r="T140" s="118"/>
      <c r="U140" s="118"/>
      <c r="V140" s="118"/>
      <c r="W140" s="118"/>
    </row>
    <row r="141" spans="2:50" s="67" customFormat="1" x14ac:dyDescent="0.25">
      <c r="B141" s="150" t="s">
        <v>432</v>
      </c>
      <c r="C141" s="134">
        <f t="shared" ref="C141" si="10">SUM(C142)</f>
        <v>84238949</v>
      </c>
      <c r="D141" s="134">
        <v>144956432.62</v>
      </c>
      <c r="E141" s="134">
        <v>1188725.33</v>
      </c>
      <c r="F141" s="134">
        <v>30267836.329999998</v>
      </c>
      <c r="G141" s="134">
        <v>10952962.33</v>
      </c>
      <c r="H141" s="134">
        <v>1026225.33</v>
      </c>
      <c r="I141" s="134">
        <v>20926999.329999998</v>
      </c>
      <c r="J141" s="134">
        <v>1015325.33</v>
      </c>
      <c r="K141" s="134">
        <v>4400742.49</v>
      </c>
      <c r="L141" s="134">
        <v>985325.33</v>
      </c>
      <c r="M141" s="134">
        <v>480417.29</v>
      </c>
      <c r="N141" s="134">
        <v>49522102.289999999</v>
      </c>
      <c r="O141" s="134">
        <v>10396670.33</v>
      </c>
      <c r="P141" s="134">
        <v>514733.97</v>
      </c>
      <c r="Q141" s="134">
        <f t="shared" si="9"/>
        <v>131678065.67999998</v>
      </c>
      <c r="R141" s="3"/>
      <c r="S141" s="7"/>
      <c r="T141" s="118"/>
      <c r="U141" s="141"/>
      <c r="V141" s="141"/>
      <c r="W141" s="141"/>
      <c r="X141"/>
      <c r="Y141"/>
      <c r="Z141"/>
      <c r="AA141"/>
      <c r="AB141"/>
      <c r="AC141"/>
      <c r="AD141"/>
      <c r="AE141"/>
      <c r="AF141"/>
      <c r="AG141"/>
      <c r="AH141"/>
      <c r="AI141"/>
      <c r="AJ141"/>
      <c r="AK141"/>
      <c r="AL141"/>
      <c r="AM141"/>
      <c r="AN141"/>
      <c r="AO141"/>
      <c r="AP141"/>
      <c r="AQ141"/>
      <c r="AR141"/>
      <c r="AS141"/>
      <c r="AT141"/>
      <c r="AU141"/>
      <c r="AV141"/>
      <c r="AW141"/>
      <c r="AX141"/>
    </row>
    <row r="142" spans="2:50" x14ac:dyDescent="0.25">
      <c r="B142" s="151" t="s">
        <v>433</v>
      </c>
      <c r="C142" s="125">
        <v>84238949</v>
      </c>
      <c r="D142" s="125">
        <v>144956432.62</v>
      </c>
      <c r="E142" s="125">
        <v>1188725.33</v>
      </c>
      <c r="F142" s="125">
        <v>30267836.329999998</v>
      </c>
      <c r="G142" s="125">
        <v>10952962.33</v>
      </c>
      <c r="H142" s="125">
        <v>1026225.33</v>
      </c>
      <c r="I142" s="125">
        <v>20926999.329999998</v>
      </c>
      <c r="J142" s="125">
        <v>1015325.33</v>
      </c>
      <c r="K142" s="125">
        <v>4400742.49</v>
      </c>
      <c r="L142" s="125">
        <v>985325.33</v>
      </c>
      <c r="M142" s="125">
        <v>480417.29</v>
      </c>
      <c r="N142" s="125">
        <v>49522102.289999999</v>
      </c>
      <c r="O142" s="125">
        <v>10396670.33</v>
      </c>
      <c r="P142" s="125">
        <v>514733.97</v>
      </c>
      <c r="Q142" s="125">
        <f t="shared" si="9"/>
        <v>131678065.67999998</v>
      </c>
      <c r="R142" s="3"/>
      <c r="S142" s="7"/>
      <c r="T142" s="118"/>
      <c r="U142" s="118"/>
      <c r="V142" s="118"/>
      <c r="W142" s="118"/>
    </row>
    <row r="143" spans="2:50" s="67" customFormat="1" x14ac:dyDescent="0.25">
      <c r="B143" s="150" t="s">
        <v>434</v>
      </c>
      <c r="C143" s="134">
        <f t="shared" ref="C143" si="11">SUM(C144)</f>
        <v>11564000</v>
      </c>
      <c r="D143" s="134">
        <v>17266281.340000004</v>
      </c>
      <c r="E143" s="134">
        <v>479885.11</v>
      </c>
      <c r="F143" s="134">
        <v>179853.01</v>
      </c>
      <c r="G143" s="134">
        <v>196353.01</v>
      </c>
      <c r="H143" s="134">
        <v>602151.16</v>
      </c>
      <c r="I143" s="134">
        <v>146853.01</v>
      </c>
      <c r="J143" s="134">
        <v>270753.01</v>
      </c>
      <c r="K143" s="134">
        <v>762764.2</v>
      </c>
      <c r="L143" s="134">
        <v>371666.05</v>
      </c>
      <c r="M143" s="134">
        <v>201425</v>
      </c>
      <c r="N143" s="134">
        <v>4567841</v>
      </c>
      <c r="O143" s="134">
        <v>5149501.5999999996</v>
      </c>
      <c r="P143" s="134">
        <v>666396.30000000005</v>
      </c>
      <c r="Q143" s="134">
        <f t="shared" si="9"/>
        <v>13595442.460000001</v>
      </c>
      <c r="R143" s="3"/>
      <c r="S143" s="7"/>
      <c r="T143" s="118"/>
      <c r="U143" s="141"/>
      <c r="V143" s="141"/>
      <c r="W143" s="141"/>
      <c r="X143"/>
      <c r="Y143"/>
      <c r="Z143"/>
      <c r="AA143"/>
      <c r="AB143"/>
      <c r="AC143"/>
      <c r="AD143"/>
      <c r="AE143"/>
      <c r="AF143"/>
      <c r="AG143"/>
      <c r="AH143"/>
      <c r="AI143"/>
      <c r="AJ143"/>
      <c r="AK143"/>
      <c r="AL143"/>
      <c r="AM143"/>
      <c r="AN143"/>
      <c r="AO143"/>
      <c r="AP143"/>
      <c r="AQ143"/>
      <c r="AR143"/>
      <c r="AS143"/>
      <c r="AT143"/>
      <c r="AU143"/>
      <c r="AV143"/>
      <c r="AW143"/>
      <c r="AX143"/>
    </row>
    <row r="144" spans="2:50" x14ac:dyDescent="0.25">
      <c r="B144" s="151" t="s">
        <v>435</v>
      </c>
      <c r="C144" s="125">
        <v>11564000</v>
      </c>
      <c r="D144" s="125">
        <v>17266281.340000004</v>
      </c>
      <c r="E144" s="125">
        <v>479885.11</v>
      </c>
      <c r="F144" s="125">
        <v>179853.01</v>
      </c>
      <c r="G144" s="125">
        <v>196353.01</v>
      </c>
      <c r="H144" s="125">
        <v>602151.16</v>
      </c>
      <c r="I144" s="125">
        <v>146853.01</v>
      </c>
      <c r="J144" s="125">
        <v>270753.01</v>
      </c>
      <c r="K144" s="125">
        <v>762764.2</v>
      </c>
      <c r="L144" s="125">
        <v>371666.05</v>
      </c>
      <c r="M144" s="125">
        <v>201425</v>
      </c>
      <c r="N144" s="125">
        <v>4567841</v>
      </c>
      <c r="O144" s="125">
        <v>5149501.5999999996</v>
      </c>
      <c r="P144" s="125">
        <v>666396.30000000005</v>
      </c>
      <c r="Q144" s="125">
        <f t="shared" si="9"/>
        <v>13595442.460000001</v>
      </c>
      <c r="R144" s="3"/>
      <c r="S144" s="7"/>
      <c r="T144" s="118"/>
      <c r="U144" s="118"/>
      <c r="V144" s="118"/>
      <c r="W144" s="118"/>
    </row>
    <row r="145" spans="2:50" s="67" customFormat="1" x14ac:dyDescent="0.25">
      <c r="B145" s="150" t="s">
        <v>436</v>
      </c>
      <c r="C145" s="134">
        <f t="shared" ref="C145" si="12">SUM(C146)</f>
        <v>20110000</v>
      </c>
      <c r="D145" s="134">
        <v>24000</v>
      </c>
      <c r="E145" s="134">
        <v>0</v>
      </c>
      <c r="F145" s="134">
        <v>0</v>
      </c>
      <c r="G145" s="134">
        <v>0</v>
      </c>
      <c r="H145" s="134">
        <v>0</v>
      </c>
      <c r="I145" s="134">
        <v>0</v>
      </c>
      <c r="J145" s="134">
        <v>0</v>
      </c>
      <c r="K145" s="134">
        <v>0</v>
      </c>
      <c r="L145" s="134">
        <v>13118.64</v>
      </c>
      <c r="M145" s="134">
        <v>0</v>
      </c>
      <c r="N145" s="134">
        <v>0</v>
      </c>
      <c r="O145" s="134">
        <v>0</v>
      </c>
      <c r="P145" s="134">
        <v>0</v>
      </c>
      <c r="Q145" s="134">
        <f t="shared" si="9"/>
        <v>13118.64</v>
      </c>
      <c r="R145" s="3"/>
      <c r="S145" s="7"/>
      <c r="T145" s="118"/>
      <c r="U145" s="141"/>
      <c r="V145" s="141"/>
      <c r="W145" s="141"/>
      <c r="X145"/>
      <c r="Y145"/>
      <c r="Z145"/>
      <c r="AA145"/>
      <c r="AB145"/>
      <c r="AC145"/>
      <c r="AD145"/>
      <c r="AE145"/>
      <c r="AF145"/>
      <c r="AG145"/>
      <c r="AH145"/>
      <c r="AI145"/>
      <c r="AJ145"/>
      <c r="AK145"/>
      <c r="AL145"/>
      <c r="AM145"/>
      <c r="AN145"/>
      <c r="AO145"/>
      <c r="AP145"/>
      <c r="AQ145"/>
      <c r="AR145"/>
      <c r="AS145"/>
      <c r="AT145"/>
      <c r="AU145"/>
      <c r="AV145"/>
      <c r="AW145"/>
      <c r="AX145"/>
    </row>
    <row r="146" spans="2:50" x14ac:dyDescent="0.25">
      <c r="B146" s="151" t="s">
        <v>437</v>
      </c>
      <c r="C146" s="125">
        <v>20110000</v>
      </c>
      <c r="D146" s="125">
        <v>24000</v>
      </c>
      <c r="E146" s="125">
        <v>0</v>
      </c>
      <c r="F146" s="125">
        <v>0</v>
      </c>
      <c r="G146" s="125">
        <v>0</v>
      </c>
      <c r="H146" s="125">
        <v>0</v>
      </c>
      <c r="I146" s="125">
        <v>0</v>
      </c>
      <c r="J146" s="125">
        <v>0</v>
      </c>
      <c r="K146" s="125">
        <v>0</v>
      </c>
      <c r="L146" s="125">
        <v>13118.64</v>
      </c>
      <c r="M146" s="125">
        <v>0</v>
      </c>
      <c r="N146" s="125">
        <v>0</v>
      </c>
      <c r="O146" s="125">
        <v>0</v>
      </c>
      <c r="P146" s="125">
        <v>0</v>
      </c>
      <c r="Q146" s="125">
        <f t="shared" si="9"/>
        <v>13118.64</v>
      </c>
      <c r="R146" s="3"/>
      <c r="S146" s="7"/>
      <c r="T146" s="118"/>
      <c r="U146" s="118"/>
      <c r="V146" s="118"/>
      <c r="W146" s="118"/>
    </row>
    <row r="147" spans="2:50" s="67" customFormat="1" x14ac:dyDescent="0.25">
      <c r="B147" s="150" t="s">
        <v>438</v>
      </c>
      <c r="C147" s="134">
        <f t="shared" ref="C147" si="13">SUM(C148)</f>
        <v>172214442</v>
      </c>
      <c r="D147" s="134">
        <v>349751385.94</v>
      </c>
      <c r="E147" s="134">
        <v>1665470</v>
      </c>
      <c r="F147" s="134">
        <v>4549284.59</v>
      </c>
      <c r="G147" s="134">
        <v>13507798.26</v>
      </c>
      <c r="H147" s="134">
        <v>20580332.670000002</v>
      </c>
      <c r="I147" s="134">
        <v>35879881.32</v>
      </c>
      <c r="J147" s="134">
        <v>14978886.91</v>
      </c>
      <c r="K147" s="134">
        <v>114476188.70999999</v>
      </c>
      <c r="L147" s="134">
        <v>16961787.559999999</v>
      </c>
      <c r="M147" s="134">
        <v>14383817.57</v>
      </c>
      <c r="N147" s="134">
        <v>12082204.91</v>
      </c>
      <c r="O147" s="134">
        <v>14875505.860000001</v>
      </c>
      <c r="P147" s="134">
        <v>53622875.740000002</v>
      </c>
      <c r="Q147" s="134">
        <f t="shared" si="9"/>
        <v>317564034.09999996</v>
      </c>
      <c r="R147" s="3"/>
      <c r="S147" s="7"/>
      <c r="T147" s="118"/>
      <c r="U147" s="141"/>
      <c r="V147" s="141"/>
      <c r="W147" s="141"/>
      <c r="X147"/>
      <c r="Y147"/>
      <c r="Z147"/>
      <c r="AA147"/>
      <c r="AB147"/>
      <c r="AC147"/>
      <c r="AD147"/>
      <c r="AE147"/>
      <c r="AF147"/>
      <c r="AG147"/>
      <c r="AH147"/>
      <c r="AI147"/>
      <c r="AJ147"/>
      <c r="AK147"/>
      <c r="AL147"/>
      <c r="AM147"/>
      <c r="AN147"/>
      <c r="AO147"/>
      <c r="AP147"/>
      <c r="AQ147"/>
      <c r="AR147"/>
      <c r="AS147"/>
      <c r="AT147"/>
      <c r="AU147"/>
      <c r="AV147"/>
      <c r="AW147"/>
      <c r="AX147"/>
    </row>
    <row r="148" spans="2:50" x14ac:dyDescent="0.25">
      <c r="B148" s="151" t="s">
        <v>439</v>
      </c>
      <c r="C148" s="125">
        <v>172214442</v>
      </c>
      <c r="D148" s="125">
        <v>349751385.94</v>
      </c>
      <c r="E148" s="125">
        <v>1665470</v>
      </c>
      <c r="F148" s="125">
        <v>4549284.59</v>
      </c>
      <c r="G148" s="125">
        <v>13507798.26</v>
      </c>
      <c r="H148" s="125">
        <v>20580332.670000002</v>
      </c>
      <c r="I148" s="125">
        <v>35879881.32</v>
      </c>
      <c r="J148" s="125">
        <v>14978886.91</v>
      </c>
      <c r="K148" s="125">
        <v>114476188.70999999</v>
      </c>
      <c r="L148" s="125">
        <v>16961787.559999999</v>
      </c>
      <c r="M148" s="125">
        <v>14383817.57</v>
      </c>
      <c r="N148" s="125">
        <v>12082204.91</v>
      </c>
      <c r="O148" s="125">
        <v>14875505.860000001</v>
      </c>
      <c r="P148" s="125">
        <v>53622875.740000002</v>
      </c>
      <c r="Q148" s="125">
        <f t="shared" si="9"/>
        <v>317564034.09999996</v>
      </c>
      <c r="R148" s="3"/>
      <c r="S148" s="7"/>
      <c r="T148" s="118"/>
      <c r="U148" s="118"/>
      <c r="V148" s="118"/>
      <c r="W148" s="118"/>
    </row>
    <row r="149" spans="2:50" s="67" customFormat="1" x14ac:dyDescent="0.25">
      <c r="B149" s="150" t="s">
        <v>440</v>
      </c>
      <c r="C149" s="134">
        <f t="shared" ref="C149" si="14">SUM(C150)</f>
        <v>1383407039</v>
      </c>
      <c r="D149" s="134">
        <v>2924162057.73</v>
      </c>
      <c r="E149" s="134">
        <v>41676555</v>
      </c>
      <c r="F149" s="134">
        <v>49483010.390000008</v>
      </c>
      <c r="G149" s="134">
        <v>61572464.369999997</v>
      </c>
      <c r="H149" s="134">
        <v>55397886.970000006</v>
      </c>
      <c r="I149" s="134">
        <v>33110313.43</v>
      </c>
      <c r="J149" s="134">
        <v>600491968.25999999</v>
      </c>
      <c r="K149" s="134">
        <v>285874885.26999998</v>
      </c>
      <c r="L149" s="134">
        <v>578307369.59000003</v>
      </c>
      <c r="M149" s="134">
        <v>122602198.88</v>
      </c>
      <c r="N149" s="134">
        <v>111467154.43000001</v>
      </c>
      <c r="O149" s="134">
        <v>50652220.07</v>
      </c>
      <c r="P149" s="134">
        <v>784372797.19000006</v>
      </c>
      <c r="Q149" s="134">
        <f t="shared" si="9"/>
        <v>2775008823.8500004</v>
      </c>
      <c r="R149" s="3"/>
      <c r="S149" s="7"/>
      <c r="T149" s="118"/>
      <c r="U149" s="141"/>
      <c r="V149" s="141"/>
      <c r="W149" s="141"/>
      <c r="X149"/>
      <c r="Y149"/>
      <c r="Z149"/>
      <c r="AA149"/>
      <c r="AB149"/>
      <c r="AC149"/>
      <c r="AD149"/>
      <c r="AE149"/>
      <c r="AF149"/>
      <c r="AG149"/>
      <c r="AH149"/>
      <c r="AI149"/>
      <c r="AJ149"/>
      <c r="AK149"/>
      <c r="AL149"/>
      <c r="AM149"/>
      <c r="AN149"/>
      <c r="AO149"/>
      <c r="AP149"/>
      <c r="AQ149"/>
      <c r="AR149"/>
      <c r="AS149"/>
      <c r="AT149"/>
      <c r="AU149"/>
      <c r="AV149"/>
      <c r="AW149"/>
      <c r="AX149"/>
    </row>
    <row r="150" spans="2:50" x14ac:dyDescent="0.25">
      <c r="B150" s="151" t="s">
        <v>441</v>
      </c>
      <c r="C150" s="125">
        <v>1383407039</v>
      </c>
      <c r="D150" s="125">
        <v>2924162057.73</v>
      </c>
      <c r="E150" s="125">
        <v>41676555</v>
      </c>
      <c r="F150" s="125">
        <v>49483010.390000008</v>
      </c>
      <c r="G150" s="125">
        <v>61572464.369999997</v>
      </c>
      <c r="H150" s="125">
        <v>55397886.970000006</v>
      </c>
      <c r="I150" s="125">
        <v>33110313.43</v>
      </c>
      <c r="J150" s="125">
        <v>600491968.25999999</v>
      </c>
      <c r="K150" s="125">
        <v>285874885.26999998</v>
      </c>
      <c r="L150" s="125">
        <v>578307369.59000003</v>
      </c>
      <c r="M150" s="125">
        <v>122602198.88</v>
      </c>
      <c r="N150" s="125">
        <v>111467154.43000001</v>
      </c>
      <c r="O150" s="125">
        <v>50652220.07</v>
      </c>
      <c r="P150" s="125">
        <v>784372797.19000006</v>
      </c>
      <c r="Q150" s="125">
        <f t="shared" si="9"/>
        <v>2775008823.8500004</v>
      </c>
      <c r="R150" s="3"/>
      <c r="S150" s="7"/>
      <c r="T150" s="118"/>
      <c r="U150" s="118"/>
      <c r="V150" s="118"/>
      <c r="W150" s="118"/>
    </row>
    <row r="151" spans="2:50" s="67" customFormat="1" x14ac:dyDescent="0.25">
      <c r="B151" s="149" t="s">
        <v>151</v>
      </c>
      <c r="C151" s="134">
        <f>C152+C154+C156+C158+C160+C162+C164+C166</f>
        <v>5791772926</v>
      </c>
      <c r="D151" s="134">
        <v>7709994160.7799988</v>
      </c>
      <c r="E151" s="134">
        <v>643104643.76999998</v>
      </c>
      <c r="F151" s="134">
        <v>765055532.8900001</v>
      </c>
      <c r="G151" s="134">
        <v>351678756.45999998</v>
      </c>
      <c r="H151" s="134">
        <v>622893022.1500001</v>
      </c>
      <c r="I151" s="134">
        <v>404361931.39999998</v>
      </c>
      <c r="J151" s="134">
        <v>358853034.79000002</v>
      </c>
      <c r="K151" s="134">
        <v>416553067.81000006</v>
      </c>
      <c r="L151" s="134">
        <v>518003190.20000005</v>
      </c>
      <c r="M151" s="134">
        <v>383198399.85999995</v>
      </c>
      <c r="N151" s="134">
        <v>1149202034.9200001</v>
      </c>
      <c r="O151" s="134">
        <v>1023859663.0300001</v>
      </c>
      <c r="P151" s="134">
        <v>951544018.96000004</v>
      </c>
      <c r="Q151" s="134">
        <f t="shared" si="9"/>
        <v>7588307296.2399998</v>
      </c>
      <c r="R151" s="3"/>
      <c r="S151" s="7"/>
      <c r="T151" s="118"/>
      <c r="U151" s="141"/>
      <c r="V151" s="141"/>
      <c r="W151" s="141"/>
      <c r="X151"/>
      <c r="Y151"/>
      <c r="Z151"/>
      <c r="AA151"/>
      <c r="AB151"/>
      <c r="AC151"/>
      <c r="AD151"/>
      <c r="AE151"/>
      <c r="AF151"/>
      <c r="AG151"/>
      <c r="AH151"/>
      <c r="AI151"/>
      <c r="AJ151"/>
      <c r="AK151"/>
      <c r="AL151"/>
      <c r="AM151"/>
      <c r="AN151"/>
      <c r="AO151"/>
      <c r="AP151"/>
      <c r="AQ151"/>
      <c r="AR151"/>
      <c r="AS151"/>
      <c r="AT151"/>
      <c r="AU151"/>
      <c r="AV151"/>
      <c r="AW151"/>
      <c r="AX151"/>
    </row>
    <row r="152" spans="2:50" s="67" customFormat="1" x14ac:dyDescent="0.25">
      <c r="B152" s="150" t="s">
        <v>442</v>
      </c>
      <c r="C152" s="134">
        <f t="shared" ref="C152" si="15">SUM(C153)</f>
        <v>225838429</v>
      </c>
      <c r="D152" s="134">
        <v>610868815</v>
      </c>
      <c r="E152" s="134">
        <v>5201928.09</v>
      </c>
      <c r="F152" s="134">
        <v>7947259.8499999996</v>
      </c>
      <c r="G152" s="134">
        <v>7502610.1399999997</v>
      </c>
      <c r="H152" s="134">
        <v>7076048.8700000001</v>
      </c>
      <c r="I152" s="134">
        <v>11288999.119999999</v>
      </c>
      <c r="J152" s="134">
        <v>12799590.43</v>
      </c>
      <c r="K152" s="134">
        <v>28005903.369999997</v>
      </c>
      <c r="L152" s="134">
        <v>29205258.75</v>
      </c>
      <c r="M152" s="134">
        <v>21438074.379999999</v>
      </c>
      <c r="N152" s="134">
        <v>5708666.3799999999</v>
      </c>
      <c r="O152" s="134">
        <v>43127824.489999995</v>
      </c>
      <c r="P152" s="134">
        <v>22696239.690000001</v>
      </c>
      <c r="Q152" s="134">
        <f t="shared" si="9"/>
        <v>201998403.56</v>
      </c>
      <c r="R152" s="3"/>
      <c r="S152" s="7"/>
      <c r="T152" s="118"/>
      <c r="U152" s="141"/>
      <c r="V152" s="141"/>
      <c r="W152" s="141"/>
      <c r="X152"/>
      <c r="Y152"/>
      <c r="Z152"/>
      <c r="AA152"/>
      <c r="AB152"/>
      <c r="AC152"/>
      <c r="AD152"/>
      <c r="AE152"/>
      <c r="AF152"/>
      <c r="AG152"/>
      <c r="AH152"/>
      <c r="AI152"/>
      <c r="AJ152"/>
      <c r="AK152"/>
      <c r="AL152"/>
      <c r="AM152"/>
      <c r="AN152"/>
      <c r="AO152"/>
      <c r="AP152"/>
      <c r="AQ152"/>
      <c r="AR152"/>
      <c r="AS152"/>
      <c r="AT152"/>
      <c r="AU152"/>
      <c r="AV152"/>
      <c r="AW152"/>
      <c r="AX152"/>
    </row>
    <row r="153" spans="2:50" x14ac:dyDescent="0.25">
      <c r="B153" s="151" t="s">
        <v>443</v>
      </c>
      <c r="C153" s="143">
        <v>225838429</v>
      </c>
      <c r="D153" s="143">
        <v>610868815</v>
      </c>
      <c r="E153" s="143">
        <v>5201928.09</v>
      </c>
      <c r="F153" s="143">
        <v>7947259.8499999996</v>
      </c>
      <c r="G153" s="143">
        <v>7502610.1399999997</v>
      </c>
      <c r="H153" s="143">
        <v>7076048.8700000001</v>
      </c>
      <c r="I153" s="143">
        <v>11288999.119999999</v>
      </c>
      <c r="J153" s="143">
        <v>12799590.43</v>
      </c>
      <c r="K153" s="143">
        <v>28005903.369999997</v>
      </c>
      <c r="L153" s="143">
        <v>29205258.75</v>
      </c>
      <c r="M153" s="143">
        <v>21438074.379999999</v>
      </c>
      <c r="N153" s="143">
        <v>5708666.3799999999</v>
      </c>
      <c r="O153" s="143">
        <v>43127824.489999995</v>
      </c>
      <c r="P153" s="143">
        <v>22696239.690000001</v>
      </c>
      <c r="Q153" s="143">
        <f t="shared" si="9"/>
        <v>201998403.56</v>
      </c>
      <c r="R153" s="3"/>
      <c r="S153" s="7"/>
      <c r="T153" s="118"/>
      <c r="U153" s="118"/>
      <c r="V153" s="118"/>
      <c r="W153" s="118"/>
    </row>
    <row r="154" spans="2:50" s="67" customFormat="1" x14ac:dyDescent="0.25">
      <c r="B154" s="150" t="s">
        <v>444</v>
      </c>
      <c r="C154" s="134">
        <f t="shared" ref="C154" si="16">SUM(C155)</f>
        <v>1524892695</v>
      </c>
      <c r="D154" s="134">
        <v>2486477606.2099996</v>
      </c>
      <c r="E154" s="134">
        <v>248692030.06999999</v>
      </c>
      <c r="F154" s="134">
        <v>420758129.23000002</v>
      </c>
      <c r="G154" s="134">
        <v>82837463.560000002</v>
      </c>
      <c r="H154" s="134">
        <v>158029145.06</v>
      </c>
      <c r="I154" s="134">
        <v>136281307.78</v>
      </c>
      <c r="J154" s="134">
        <v>89085837.209999993</v>
      </c>
      <c r="K154" s="134">
        <v>126369076.2</v>
      </c>
      <c r="L154" s="134">
        <v>111627413.97</v>
      </c>
      <c r="M154" s="134">
        <v>95328634.169999987</v>
      </c>
      <c r="N154" s="134">
        <v>817581630.25</v>
      </c>
      <c r="O154" s="134">
        <v>355719483.04000002</v>
      </c>
      <c r="P154" s="134">
        <v>210333531.36000001</v>
      </c>
      <c r="Q154" s="134">
        <f t="shared" si="9"/>
        <v>2852643681.9000001</v>
      </c>
      <c r="R154" s="3"/>
      <c r="S154" s="7"/>
      <c r="T154" s="118"/>
      <c r="U154" s="141"/>
      <c r="V154" s="141"/>
      <c r="W154" s="141"/>
      <c r="X154"/>
      <c r="Y154"/>
      <c r="Z154"/>
      <c r="AA154"/>
      <c r="AB154"/>
      <c r="AC154"/>
      <c r="AD154"/>
      <c r="AE154"/>
      <c r="AF154"/>
      <c r="AG154"/>
      <c r="AH154"/>
      <c r="AI154"/>
      <c r="AJ154"/>
      <c r="AK154"/>
      <c r="AL154"/>
      <c r="AM154"/>
      <c r="AN154"/>
      <c r="AO154"/>
      <c r="AP154"/>
      <c r="AQ154"/>
      <c r="AR154"/>
      <c r="AS154"/>
      <c r="AT154"/>
      <c r="AU154"/>
      <c r="AV154"/>
      <c r="AW154"/>
      <c r="AX154"/>
    </row>
    <row r="155" spans="2:50" x14ac:dyDescent="0.25">
      <c r="B155" s="151" t="s">
        <v>445</v>
      </c>
      <c r="C155" s="125">
        <v>1524892695</v>
      </c>
      <c r="D155" s="125">
        <v>2486477606.2099996</v>
      </c>
      <c r="E155" s="125">
        <v>248692030.06999999</v>
      </c>
      <c r="F155" s="125">
        <v>420758129.23000002</v>
      </c>
      <c r="G155" s="125">
        <v>82837463.560000002</v>
      </c>
      <c r="H155" s="125">
        <v>158029145.06</v>
      </c>
      <c r="I155" s="125">
        <v>136281307.78</v>
      </c>
      <c r="J155" s="125">
        <v>89085837.209999993</v>
      </c>
      <c r="K155" s="125">
        <v>126369076.2</v>
      </c>
      <c r="L155" s="125">
        <v>111627413.97</v>
      </c>
      <c r="M155" s="125">
        <v>95328634.169999987</v>
      </c>
      <c r="N155" s="125">
        <v>817581630.25</v>
      </c>
      <c r="O155" s="125">
        <v>355719483.04000002</v>
      </c>
      <c r="P155" s="125">
        <v>210333531.36000001</v>
      </c>
      <c r="Q155" s="125">
        <f t="shared" si="9"/>
        <v>2852643681.9000001</v>
      </c>
      <c r="R155" s="3"/>
      <c r="S155" s="7"/>
      <c r="T155" s="118"/>
      <c r="U155" s="118"/>
      <c r="V155" s="118"/>
      <c r="W155" s="118"/>
    </row>
    <row r="156" spans="2:50" s="67" customFormat="1" x14ac:dyDescent="0.25">
      <c r="B156" s="150" t="s">
        <v>446</v>
      </c>
      <c r="C156" s="134">
        <f t="shared" ref="C156" si="17">SUM(C157)</f>
        <v>3461013663</v>
      </c>
      <c r="D156" s="134">
        <v>4437010984.1699991</v>
      </c>
      <c r="E156" s="134">
        <v>374805965.60999995</v>
      </c>
      <c r="F156" s="134">
        <v>323850143.81</v>
      </c>
      <c r="G156" s="134">
        <v>248838682.75999999</v>
      </c>
      <c r="H156" s="134">
        <v>435359973.28000003</v>
      </c>
      <c r="I156" s="134">
        <v>244291624.5</v>
      </c>
      <c r="J156" s="134">
        <v>244236471.42000002</v>
      </c>
      <c r="K156" s="134">
        <v>244257471.64000002</v>
      </c>
      <c r="L156" s="134">
        <v>364670517.48000002</v>
      </c>
      <c r="M156" s="134">
        <v>253611304.28</v>
      </c>
      <c r="N156" s="134">
        <v>313411738.29000002</v>
      </c>
      <c r="O156" s="134">
        <v>598169313.89999998</v>
      </c>
      <c r="P156" s="134">
        <v>716625366.90999997</v>
      </c>
      <c r="Q156" s="134">
        <f t="shared" si="9"/>
        <v>4362128573.8800001</v>
      </c>
      <c r="R156" s="3"/>
      <c r="S156" s="7"/>
      <c r="T156" s="118"/>
      <c r="U156" s="141"/>
      <c r="V156" s="141"/>
      <c r="W156" s="141"/>
      <c r="X156"/>
      <c r="Y156"/>
      <c r="Z156"/>
      <c r="AA156"/>
      <c r="AB156"/>
      <c r="AC156"/>
      <c r="AD156"/>
      <c r="AE156"/>
      <c r="AF156"/>
      <c r="AG156"/>
      <c r="AH156"/>
      <c r="AI156"/>
      <c r="AJ156"/>
      <c r="AK156"/>
      <c r="AL156"/>
      <c r="AM156"/>
      <c r="AN156"/>
      <c r="AO156"/>
      <c r="AP156"/>
      <c r="AQ156"/>
      <c r="AR156"/>
      <c r="AS156"/>
      <c r="AT156"/>
      <c r="AU156"/>
      <c r="AV156"/>
      <c r="AW156"/>
      <c r="AX156"/>
    </row>
    <row r="157" spans="2:50" x14ac:dyDescent="0.25">
      <c r="B157" s="151" t="s">
        <v>447</v>
      </c>
      <c r="C157" s="125">
        <v>3461013663</v>
      </c>
      <c r="D157" s="125">
        <v>4437010984.1699991</v>
      </c>
      <c r="E157" s="125">
        <v>374805965.60999995</v>
      </c>
      <c r="F157" s="125">
        <v>323850143.81</v>
      </c>
      <c r="G157" s="125">
        <v>248838682.75999999</v>
      </c>
      <c r="H157" s="125">
        <v>435359973.28000003</v>
      </c>
      <c r="I157" s="125">
        <v>244291624.5</v>
      </c>
      <c r="J157" s="125">
        <v>244236471.42000002</v>
      </c>
      <c r="K157" s="125">
        <v>244257471.64000002</v>
      </c>
      <c r="L157" s="125">
        <v>364670517.48000002</v>
      </c>
      <c r="M157" s="125">
        <v>253611304.28</v>
      </c>
      <c r="N157" s="125">
        <v>313411738.29000002</v>
      </c>
      <c r="O157" s="125">
        <v>598169313.89999998</v>
      </c>
      <c r="P157" s="125">
        <v>716625366.90999997</v>
      </c>
      <c r="Q157" s="125">
        <f t="shared" si="9"/>
        <v>4362128573.8800001</v>
      </c>
      <c r="R157" s="3"/>
      <c r="S157" s="7"/>
      <c r="T157" s="118"/>
      <c r="U157" s="118"/>
      <c r="V157" s="118"/>
      <c r="W157" s="118"/>
    </row>
    <row r="158" spans="2:50" s="67" customFormat="1" x14ac:dyDescent="0.25">
      <c r="B158" s="150" t="s">
        <v>448</v>
      </c>
      <c r="C158" s="134">
        <f t="shared" ref="C158" si="18">SUM(C159)</f>
        <v>150000000</v>
      </c>
      <c r="D158" s="134">
        <v>150000000</v>
      </c>
      <c r="E158" s="134">
        <v>12500000</v>
      </c>
      <c r="F158" s="134">
        <v>12500000</v>
      </c>
      <c r="G158" s="134">
        <v>12500000</v>
      </c>
      <c r="H158" s="134">
        <v>12500000</v>
      </c>
      <c r="I158" s="134">
        <v>12500000</v>
      </c>
      <c r="J158" s="134">
        <v>12500000</v>
      </c>
      <c r="K158" s="134">
        <v>12500000</v>
      </c>
      <c r="L158" s="134">
        <v>12500000</v>
      </c>
      <c r="M158" s="134">
        <v>12500000</v>
      </c>
      <c r="N158" s="134">
        <v>12500000</v>
      </c>
      <c r="O158" s="134">
        <v>25000000</v>
      </c>
      <c r="P158" s="134">
        <v>0</v>
      </c>
      <c r="Q158" s="134">
        <f t="shared" si="9"/>
        <v>150000000</v>
      </c>
      <c r="R158" s="3"/>
      <c r="S158" s="7"/>
      <c r="T158" s="118"/>
      <c r="U158" s="141"/>
      <c r="V158" s="141"/>
      <c r="W158" s="141"/>
      <c r="X158"/>
      <c r="Y158"/>
      <c r="Z158"/>
      <c r="AA158"/>
      <c r="AB158"/>
      <c r="AC158"/>
      <c r="AD158"/>
      <c r="AE158"/>
      <c r="AF158"/>
      <c r="AG158"/>
      <c r="AH158"/>
      <c r="AI158"/>
      <c r="AJ158"/>
      <c r="AK158"/>
      <c r="AL158"/>
      <c r="AM158"/>
      <c r="AN158"/>
      <c r="AO158"/>
      <c r="AP158"/>
      <c r="AQ158"/>
      <c r="AR158"/>
      <c r="AS158"/>
      <c r="AT158"/>
      <c r="AU158"/>
      <c r="AV158"/>
      <c r="AW158"/>
      <c r="AX158"/>
    </row>
    <row r="159" spans="2:50" x14ac:dyDescent="0.25">
      <c r="B159" s="151" t="s">
        <v>449</v>
      </c>
      <c r="C159" s="125">
        <v>150000000</v>
      </c>
      <c r="D159" s="125">
        <v>150000000</v>
      </c>
      <c r="E159" s="125">
        <v>12500000</v>
      </c>
      <c r="F159" s="125">
        <v>12500000</v>
      </c>
      <c r="G159" s="125">
        <v>12500000</v>
      </c>
      <c r="H159" s="125">
        <v>12500000</v>
      </c>
      <c r="I159" s="125">
        <v>12500000</v>
      </c>
      <c r="J159" s="125">
        <v>12500000</v>
      </c>
      <c r="K159" s="125">
        <v>12500000</v>
      </c>
      <c r="L159" s="125">
        <v>12500000</v>
      </c>
      <c r="M159" s="125">
        <v>12500000</v>
      </c>
      <c r="N159" s="125">
        <v>12500000</v>
      </c>
      <c r="O159" s="125">
        <v>25000000</v>
      </c>
      <c r="P159" s="125">
        <v>0</v>
      </c>
      <c r="Q159" s="125">
        <f t="shared" si="9"/>
        <v>150000000</v>
      </c>
      <c r="R159" s="3"/>
      <c r="S159" s="7"/>
      <c r="T159" s="118"/>
      <c r="U159" s="118"/>
      <c r="V159" s="118"/>
      <c r="W159" s="118"/>
    </row>
    <row r="160" spans="2:50" s="67" customFormat="1" x14ac:dyDescent="0.25">
      <c r="B160" s="150" t="s">
        <v>450</v>
      </c>
      <c r="C160" s="134">
        <f t="shared" ref="C160" si="19">SUM(C161)</f>
        <v>3000000</v>
      </c>
      <c r="D160" s="134">
        <v>1809842</v>
      </c>
      <c r="E160" s="134">
        <v>0</v>
      </c>
      <c r="F160" s="134">
        <v>0</v>
      </c>
      <c r="G160" s="134">
        <v>0</v>
      </c>
      <c r="H160" s="134">
        <v>0</v>
      </c>
      <c r="I160" s="134">
        <v>0</v>
      </c>
      <c r="J160" s="134">
        <v>0</v>
      </c>
      <c r="K160" s="134">
        <v>0</v>
      </c>
      <c r="L160" s="134">
        <v>0</v>
      </c>
      <c r="M160" s="134">
        <v>0</v>
      </c>
      <c r="N160" s="134">
        <v>0</v>
      </c>
      <c r="O160" s="134">
        <v>1809841.95</v>
      </c>
      <c r="P160" s="134">
        <v>0</v>
      </c>
      <c r="Q160" s="134">
        <f t="shared" si="9"/>
        <v>1809841.95</v>
      </c>
      <c r="R160" s="3"/>
      <c r="S160" s="7"/>
      <c r="T160" s="118"/>
      <c r="U160" s="141"/>
      <c r="V160" s="141"/>
      <c r="W160" s="141"/>
      <c r="X160"/>
      <c r="Y160"/>
      <c r="Z160"/>
      <c r="AA160"/>
      <c r="AB160"/>
      <c r="AC160"/>
      <c r="AD160"/>
      <c r="AE160"/>
      <c r="AF160"/>
      <c r="AG160"/>
      <c r="AH160"/>
      <c r="AI160"/>
      <c r="AJ160"/>
      <c r="AK160"/>
      <c r="AL160"/>
      <c r="AM160"/>
      <c r="AN160"/>
      <c r="AO160"/>
      <c r="AP160"/>
      <c r="AQ160"/>
      <c r="AR160"/>
      <c r="AS160"/>
      <c r="AT160"/>
      <c r="AU160"/>
      <c r="AV160"/>
      <c r="AW160"/>
      <c r="AX160"/>
    </row>
    <row r="161" spans="2:50" x14ac:dyDescent="0.25">
      <c r="B161" s="151" t="s">
        <v>451</v>
      </c>
      <c r="C161" s="125">
        <v>3000000</v>
      </c>
      <c r="D161" s="125">
        <v>1809842</v>
      </c>
      <c r="E161" s="125">
        <v>0</v>
      </c>
      <c r="F161" s="125">
        <v>0</v>
      </c>
      <c r="G161" s="125">
        <v>0</v>
      </c>
      <c r="H161" s="125">
        <v>0</v>
      </c>
      <c r="I161" s="125">
        <v>0</v>
      </c>
      <c r="J161" s="125">
        <v>0</v>
      </c>
      <c r="K161" s="125">
        <v>0</v>
      </c>
      <c r="L161" s="125">
        <v>0</v>
      </c>
      <c r="M161" s="125">
        <v>0</v>
      </c>
      <c r="N161" s="125">
        <v>0</v>
      </c>
      <c r="O161" s="125">
        <v>1809841.95</v>
      </c>
      <c r="P161" s="125">
        <v>0</v>
      </c>
      <c r="Q161" s="125">
        <f t="shared" si="9"/>
        <v>1809841.95</v>
      </c>
      <c r="R161" s="3"/>
      <c r="S161" s="7"/>
      <c r="T161" s="118"/>
      <c r="U161" s="118"/>
      <c r="V161" s="118"/>
      <c r="W161" s="118"/>
    </row>
    <row r="162" spans="2:50" x14ac:dyDescent="0.25">
      <c r="B162" s="150" t="s">
        <v>922</v>
      </c>
      <c r="C162" s="125">
        <f t="shared" ref="C162" si="20">SUM(C163)</f>
        <v>100000</v>
      </c>
      <c r="D162" s="125">
        <v>100000</v>
      </c>
      <c r="E162" s="125">
        <v>0</v>
      </c>
      <c r="F162" s="125">
        <v>0</v>
      </c>
      <c r="G162" s="125">
        <v>0</v>
      </c>
      <c r="H162" s="125">
        <v>0</v>
      </c>
      <c r="I162" s="125">
        <v>0</v>
      </c>
      <c r="J162" s="125">
        <v>0</v>
      </c>
      <c r="K162" s="125">
        <v>0</v>
      </c>
      <c r="L162" s="125">
        <v>0</v>
      </c>
      <c r="M162" s="125">
        <v>0</v>
      </c>
      <c r="N162" s="125">
        <v>0</v>
      </c>
      <c r="O162" s="125">
        <v>0</v>
      </c>
      <c r="P162" s="125">
        <v>0</v>
      </c>
      <c r="Q162" s="125">
        <f t="shared" si="9"/>
        <v>0</v>
      </c>
      <c r="R162" s="3"/>
      <c r="S162" s="7"/>
      <c r="T162" s="118"/>
      <c r="U162" s="118"/>
      <c r="V162" s="118"/>
      <c r="W162" s="118"/>
    </row>
    <row r="163" spans="2:50" x14ac:dyDescent="0.25">
      <c r="B163" s="151" t="s">
        <v>923</v>
      </c>
      <c r="C163" s="125">
        <v>100000</v>
      </c>
      <c r="D163" s="125">
        <v>100000</v>
      </c>
      <c r="E163" s="125">
        <v>0</v>
      </c>
      <c r="F163" s="125">
        <v>0</v>
      </c>
      <c r="G163" s="125">
        <v>0</v>
      </c>
      <c r="H163" s="125">
        <v>0</v>
      </c>
      <c r="I163" s="125">
        <v>0</v>
      </c>
      <c r="J163" s="125">
        <v>0</v>
      </c>
      <c r="K163" s="125">
        <v>0</v>
      </c>
      <c r="L163" s="125">
        <v>0</v>
      </c>
      <c r="M163" s="125">
        <v>0</v>
      </c>
      <c r="N163" s="125">
        <v>0</v>
      </c>
      <c r="O163" s="125">
        <v>0</v>
      </c>
      <c r="P163" s="125">
        <v>0</v>
      </c>
      <c r="Q163" s="125">
        <f t="shared" si="9"/>
        <v>0</v>
      </c>
      <c r="R163" s="3"/>
      <c r="S163" s="7"/>
      <c r="T163" s="118"/>
      <c r="U163" s="118"/>
      <c r="V163" s="118"/>
      <c r="W163" s="118"/>
    </row>
    <row r="164" spans="2:50" s="67" customFormat="1" x14ac:dyDescent="0.25">
      <c r="B164" s="150" t="s">
        <v>452</v>
      </c>
      <c r="C164" s="134">
        <f t="shared" ref="C164" si="21">SUM(C165)</f>
        <v>100000</v>
      </c>
      <c r="D164" s="134">
        <v>100000</v>
      </c>
      <c r="E164" s="134">
        <v>0</v>
      </c>
      <c r="F164" s="134">
        <v>0</v>
      </c>
      <c r="G164" s="134">
        <v>0</v>
      </c>
      <c r="H164" s="134">
        <v>0</v>
      </c>
      <c r="I164" s="134">
        <v>0</v>
      </c>
      <c r="J164" s="134">
        <v>0</v>
      </c>
      <c r="K164" s="134">
        <v>0</v>
      </c>
      <c r="L164" s="134">
        <v>0</v>
      </c>
      <c r="M164" s="134">
        <v>0</v>
      </c>
      <c r="N164" s="134">
        <v>0</v>
      </c>
      <c r="O164" s="134">
        <v>0</v>
      </c>
      <c r="P164" s="134">
        <v>0</v>
      </c>
      <c r="Q164" s="134">
        <f t="shared" si="9"/>
        <v>0</v>
      </c>
      <c r="R164" s="3"/>
      <c r="S164" s="7"/>
      <c r="T164" s="118"/>
      <c r="U164" s="141"/>
      <c r="V164" s="141"/>
      <c r="W164" s="141"/>
      <c r="X164"/>
      <c r="Y164"/>
      <c r="Z164"/>
      <c r="AA164"/>
      <c r="AB164"/>
      <c r="AC164"/>
      <c r="AD164"/>
      <c r="AE164"/>
      <c r="AF164"/>
      <c r="AG164"/>
      <c r="AH164"/>
      <c r="AI164"/>
      <c r="AJ164"/>
      <c r="AK164"/>
      <c r="AL164"/>
      <c r="AM164"/>
      <c r="AN164"/>
      <c r="AO164"/>
      <c r="AP164"/>
      <c r="AQ164"/>
      <c r="AR164"/>
      <c r="AS164"/>
      <c r="AT164"/>
      <c r="AU164"/>
      <c r="AV164"/>
      <c r="AW164"/>
      <c r="AX164"/>
    </row>
    <row r="165" spans="2:50" x14ac:dyDescent="0.25">
      <c r="B165" s="151" t="s">
        <v>453</v>
      </c>
      <c r="C165" s="125">
        <v>100000</v>
      </c>
      <c r="D165" s="125">
        <v>100000</v>
      </c>
      <c r="E165" s="125">
        <v>0</v>
      </c>
      <c r="F165" s="125">
        <v>0</v>
      </c>
      <c r="G165" s="125">
        <v>0</v>
      </c>
      <c r="H165" s="125">
        <v>0</v>
      </c>
      <c r="I165" s="125">
        <v>0</v>
      </c>
      <c r="J165" s="125">
        <v>0</v>
      </c>
      <c r="K165" s="125">
        <v>0</v>
      </c>
      <c r="L165" s="125">
        <v>0</v>
      </c>
      <c r="M165" s="125">
        <v>0</v>
      </c>
      <c r="N165" s="125">
        <v>0</v>
      </c>
      <c r="O165" s="125">
        <v>0</v>
      </c>
      <c r="P165" s="125">
        <v>0</v>
      </c>
      <c r="Q165" s="125">
        <f t="shared" si="9"/>
        <v>0</v>
      </c>
      <c r="R165" s="3"/>
      <c r="S165" s="7"/>
      <c r="T165" s="118"/>
      <c r="U165" s="118"/>
      <c r="V165" s="118"/>
      <c r="W165" s="118"/>
    </row>
    <row r="166" spans="2:50" s="67" customFormat="1" x14ac:dyDescent="0.25">
      <c r="B166" s="150" t="s">
        <v>454</v>
      </c>
      <c r="C166" s="134">
        <f t="shared" ref="C166" si="22">SUM(C167)</f>
        <v>426828139</v>
      </c>
      <c r="D166" s="134">
        <v>23626913.399999984</v>
      </c>
      <c r="E166" s="134">
        <v>1904720</v>
      </c>
      <c r="F166" s="134">
        <v>0</v>
      </c>
      <c r="G166" s="134">
        <v>0</v>
      </c>
      <c r="H166" s="134">
        <v>9927854.9399999995</v>
      </c>
      <c r="I166" s="134">
        <v>0</v>
      </c>
      <c r="J166" s="134">
        <v>231135.73</v>
      </c>
      <c r="K166" s="134">
        <v>5420616.5999999996</v>
      </c>
      <c r="L166" s="134">
        <v>0</v>
      </c>
      <c r="M166" s="134">
        <v>320387.03000000003</v>
      </c>
      <c r="N166" s="134">
        <v>0</v>
      </c>
      <c r="O166" s="134">
        <v>33199.65</v>
      </c>
      <c r="P166" s="134">
        <v>1888881</v>
      </c>
      <c r="Q166" s="134">
        <f t="shared" si="9"/>
        <v>19726794.949999999</v>
      </c>
      <c r="R166" s="3"/>
      <c r="S166" s="7"/>
      <c r="T166" s="118"/>
      <c r="U166" s="141"/>
      <c r="V166" s="141"/>
      <c r="W166" s="141"/>
      <c r="X166"/>
      <c r="Y166"/>
      <c r="Z166"/>
      <c r="AA166"/>
      <c r="AB166"/>
      <c r="AC166"/>
      <c r="AD166"/>
      <c r="AE166"/>
      <c r="AF166"/>
      <c r="AG166"/>
      <c r="AH166"/>
      <c r="AI166"/>
      <c r="AJ166"/>
      <c r="AK166"/>
      <c r="AL166"/>
      <c r="AM166"/>
      <c r="AN166"/>
      <c r="AO166"/>
      <c r="AP166"/>
      <c r="AQ166"/>
      <c r="AR166"/>
      <c r="AS166"/>
      <c r="AT166"/>
      <c r="AU166"/>
      <c r="AV166"/>
      <c r="AW166"/>
      <c r="AX166"/>
    </row>
    <row r="167" spans="2:50" x14ac:dyDescent="0.25">
      <c r="B167" s="151" t="s">
        <v>455</v>
      </c>
      <c r="C167" s="125">
        <v>426828139</v>
      </c>
      <c r="D167" s="125">
        <v>23626913.399999984</v>
      </c>
      <c r="E167" s="125">
        <v>1904720</v>
      </c>
      <c r="F167" s="125">
        <v>0</v>
      </c>
      <c r="G167" s="125">
        <v>0</v>
      </c>
      <c r="H167" s="125">
        <v>9927854.9399999995</v>
      </c>
      <c r="I167" s="125">
        <v>0</v>
      </c>
      <c r="J167" s="125">
        <v>231135.73</v>
      </c>
      <c r="K167" s="125">
        <v>5420616.5999999996</v>
      </c>
      <c r="L167" s="125">
        <v>0</v>
      </c>
      <c r="M167" s="125">
        <v>320387.03000000003</v>
      </c>
      <c r="N167" s="125">
        <v>0</v>
      </c>
      <c r="O167" s="125">
        <v>33199.65</v>
      </c>
      <c r="P167" s="125">
        <v>1888881</v>
      </c>
      <c r="Q167" s="125">
        <f t="shared" si="9"/>
        <v>19726794.949999999</v>
      </c>
      <c r="R167" s="3"/>
      <c r="S167" s="7"/>
      <c r="T167" s="118"/>
      <c r="U167" s="118"/>
      <c r="V167" s="118"/>
      <c r="W167" s="118"/>
    </row>
    <row r="168" spans="2:50" s="67" customFormat="1" x14ac:dyDescent="0.25">
      <c r="B168" s="149" t="s">
        <v>152</v>
      </c>
      <c r="C168" s="134">
        <f>C169+C178+C188</f>
        <v>4684103472</v>
      </c>
      <c r="D168" s="134">
        <v>5447310931.2199993</v>
      </c>
      <c r="E168" s="134">
        <v>34548515.170000002</v>
      </c>
      <c r="F168" s="134">
        <v>631709418.63999999</v>
      </c>
      <c r="G168" s="134">
        <v>339147766.93000001</v>
      </c>
      <c r="H168" s="134">
        <v>378071090.00999999</v>
      </c>
      <c r="I168" s="134">
        <v>451243006.73999995</v>
      </c>
      <c r="J168" s="134">
        <v>317393815.15000004</v>
      </c>
      <c r="K168" s="134">
        <v>296651584.02999997</v>
      </c>
      <c r="L168" s="134">
        <v>548308246.94000018</v>
      </c>
      <c r="M168" s="134">
        <v>158219357.87000003</v>
      </c>
      <c r="N168" s="134">
        <v>425585955.46000004</v>
      </c>
      <c r="O168" s="134">
        <v>929766667.43000007</v>
      </c>
      <c r="P168" s="134">
        <v>555820391.16000009</v>
      </c>
      <c r="Q168" s="134">
        <f t="shared" si="9"/>
        <v>5066465815.5299997</v>
      </c>
      <c r="R168" s="3"/>
      <c r="S168" s="7"/>
      <c r="T168" s="118"/>
      <c r="U168" s="141"/>
      <c r="V168" s="141"/>
      <c r="W168" s="141"/>
      <c r="X168"/>
      <c r="Y168"/>
      <c r="Z168"/>
      <c r="AA168"/>
      <c r="AB168"/>
      <c r="AC168"/>
      <c r="AD168"/>
      <c r="AE168"/>
      <c r="AF168"/>
      <c r="AG168"/>
      <c r="AH168"/>
      <c r="AI168"/>
      <c r="AJ168"/>
      <c r="AK168"/>
      <c r="AL168"/>
      <c r="AM168"/>
      <c r="AN168"/>
      <c r="AO168"/>
      <c r="AP168"/>
      <c r="AQ168"/>
      <c r="AR168"/>
      <c r="AS168"/>
      <c r="AT168"/>
      <c r="AU168"/>
      <c r="AV168"/>
      <c r="AW168"/>
      <c r="AX168"/>
    </row>
    <row r="169" spans="2:50" s="67" customFormat="1" x14ac:dyDescent="0.25">
      <c r="B169" s="150" t="s">
        <v>456</v>
      </c>
      <c r="C169" s="134">
        <f>SUM(C170:C177)</f>
        <v>1548420485</v>
      </c>
      <c r="D169" s="134">
        <v>1394272377.46</v>
      </c>
      <c r="E169" s="134">
        <v>10913379.5</v>
      </c>
      <c r="F169" s="134">
        <v>62729710.039999992</v>
      </c>
      <c r="G169" s="134">
        <v>105785104.67</v>
      </c>
      <c r="H169" s="134">
        <v>84055219.909999982</v>
      </c>
      <c r="I169" s="134">
        <v>201717585.09</v>
      </c>
      <c r="J169" s="134">
        <v>66067831.159999996</v>
      </c>
      <c r="K169" s="134">
        <v>51394965.080000006</v>
      </c>
      <c r="L169" s="134">
        <v>93510508.099999994</v>
      </c>
      <c r="M169" s="134">
        <v>39197575.859999999</v>
      </c>
      <c r="N169" s="134">
        <v>119268627.95999999</v>
      </c>
      <c r="O169" s="134">
        <v>209868813.78000003</v>
      </c>
      <c r="P169" s="134">
        <v>215415113.66000003</v>
      </c>
      <c r="Q169" s="134">
        <f t="shared" si="9"/>
        <v>1259924434.8100002</v>
      </c>
      <c r="R169" s="3"/>
      <c r="S169" s="7"/>
      <c r="T169" s="118"/>
      <c r="U169" s="141"/>
      <c r="V169" s="141"/>
      <c r="W169" s="141"/>
      <c r="X169"/>
      <c r="Y169"/>
      <c r="Z169"/>
      <c r="AA169"/>
      <c r="AB169"/>
      <c r="AC169"/>
      <c r="AD169"/>
      <c r="AE169"/>
      <c r="AF169"/>
      <c r="AG169"/>
      <c r="AH169"/>
      <c r="AI169"/>
      <c r="AJ169"/>
      <c r="AK169"/>
      <c r="AL169"/>
      <c r="AM169"/>
      <c r="AN169"/>
      <c r="AO169"/>
      <c r="AP169"/>
      <c r="AQ169"/>
      <c r="AR169"/>
      <c r="AS169"/>
      <c r="AT169"/>
      <c r="AU169"/>
      <c r="AV169"/>
      <c r="AW169"/>
      <c r="AX169"/>
    </row>
    <row r="170" spans="2:50" x14ac:dyDescent="0.25">
      <c r="B170" s="151" t="s">
        <v>457</v>
      </c>
      <c r="C170" s="125">
        <v>708636030</v>
      </c>
      <c r="D170" s="125">
        <v>663633562.65999985</v>
      </c>
      <c r="E170" s="125">
        <v>8913833.7599999998</v>
      </c>
      <c r="F170" s="125">
        <v>18155340.719999999</v>
      </c>
      <c r="G170" s="125">
        <v>31575714.760000002</v>
      </c>
      <c r="H170" s="125">
        <v>18883211.550000001</v>
      </c>
      <c r="I170" s="125">
        <v>172748245.34999999</v>
      </c>
      <c r="J170" s="125">
        <v>16689754</v>
      </c>
      <c r="K170" s="125">
        <v>22477450.740000002</v>
      </c>
      <c r="L170" s="125">
        <v>65664271.550000004</v>
      </c>
      <c r="M170" s="125">
        <v>22565893.669999998</v>
      </c>
      <c r="N170" s="125">
        <v>55275936.969999999</v>
      </c>
      <c r="O170" s="125">
        <v>35689573.859999999</v>
      </c>
      <c r="P170" s="125">
        <v>122882186.50999999</v>
      </c>
      <c r="Q170" s="125">
        <f t="shared" si="9"/>
        <v>591521413.44000006</v>
      </c>
      <c r="R170" s="3"/>
      <c r="S170" s="7"/>
      <c r="T170" s="118"/>
      <c r="U170" s="118"/>
      <c r="V170" s="118"/>
      <c r="W170" s="118"/>
    </row>
    <row r="171" spans="2:50" x14ac:dyDescent="0.25">
      <c r="B171" s="151" t="s">
        <v>458</v>
      </c>
      <c r="C171" s="125">
        <v>192489224</v>
      </c>
      <c r="D171" s="125">
        <v>99602539.970000044</v>
      </c>
      <c r="E171" s="125">
        <v>1459587.41</v>
      </c>
      <c r="F171" s="125">
        <v>2611166.94</v>
      </c>
      <c r="G171" s="125">
        <v>12089577.810000001</v>
      </c>
      <c r="H171" s="125">
        <v>9693075.75</v>
      </c>
      <c r="I171" s="125">
        <v>2702000.01</v>
      </c>
      <c r="J171" s="125">
        <v>2532172.7199999997</v>
      </c>
      <c r="K171" s="125">
        <v>4187100.41</v>
      </c>
      <c r="L171" s="125">
        <v>10913230.67</v>
      </c>
      <c r="M171" s="125">
        <v>9251532.9199999999</v>
      </c>
      <c r="N171" s="125">
        <v>5437634.6399999997</v>
      </c>
      <c r="O171" s="125">
        <v>5878836.9299999997</v>
      </c>
      <c r="P171" s="125">
        <v>15193723.689999999</v>
      </c>
      <c r="Q171" s="125">
        <f t="shared" si="9"/>
        <v>81949639.900000006</v>
      </c>
      <c r="R171" s="3"/>
      <c r="S171" s="7"/>
      <c r="T171" s="118"/>
      <c r="U171" s="118"/>
      <c r="V171" s="118"/>
      <c r="W171" s="118"/>
    </row>
    <row r="172" spans="2:50" x14ac:dyDescent="0.25">
      <c r="B172" s="151" t="s">
        <v>459</v>
      </c>
      <c r="C172" s="125">
        <v>5869020</v>
      </c>
      <c r="D172" s="125">
        <v>23865719.57</v>
      </c>
      <c r="E172" s="125">
        <v>12500</v>
      </c>
      <c r="F172" s="125">
        <v>194966.65</v>
      </c>
      <c r="G172" s="125">
        <v>257964.53</v>
      </c>
      <c r="H172" s="125">
        <v>391429.33</v>
      </c>
      <c r="I172" s="125">
        <v>810443.12</v>
      </c>
      <c r="J172" s="125">
        <v>48993.33</v>
      </c>
      <c r="K172" s="125">
        <v>9334780.9700000007</v>
      </c>
      <c r="L172" s="125">
        <v>48993.330000000075</v>
      </c>
      <c r="M172" s="125">
        <v>48993.33</v>
      </c>
      <c r="N172" s="125">
        <v>5305949.96</v>
      </c>
      <c r="O172" s="125">
        <v>38410.83</v>
      </c>
      <c r="P172" s="125">
        <v>413281.99</v>
      </c>
      <c r="Q172" s="125">
        <f t="shared" si="9"/>
        <v>16906707.369999997</v>
      </c>
      <c r="R172" s="3"/>
      <c r="S172" s="7"/>
      <c r="T172" s="118"/>
      <c r="U172" s="118"/>
      <c r="V172" s="118"/>
      <c r="W172" s="118"/>
    </row>
    <row r="173" spans="2:50" x14ac:dyDescent="0.25">
      <c r="B173" s="151" t="s">
        <v>460</v>
      </c>
      <c r="C173" s="125">
        <v>168358632</v>
      </c>
      <c r="D173" s="125">
        <v>243470849.51000002</v>
      </c>
      <c r="E173" s="125">
        <v>166666.67000000001</v>
      </c>
      <c r="F173" s="125">
        <v>20328222.210000001</v>
      </c>
      <c r="G173" s="125">
        <v>29280315.43</v>
      </c>
      <c r="H173" s="125">
        <v>10934872.949999999</v>
      </c>
      <c r="I173" s="125">
        <v>829567.8</v>
      </c>
      <c r="J173" s="125">
        <v>18757422.73</v>
      </c>
      <c r="K173" s="125">
        <v>2166275.9300000002</v>
      </c>
      <c r="L173" s="125">
        <v>3260686.63</v>
      </c>
      <c r="M173" s="125">
        <v>4276705.66</v>
      </c>
      <c r="N173" s="125">
        <v>24086600.68</v>
      </c>
      <c r="O173" s="125">
        <v>78760348.870000005</v>
      </c>
      <c r="P173" s="125">
        <v>37430310.740000002</v>
      </c>
      <c r="Q173" s="125">
        <f t="shared" si="9"/>
        <v>230277996.30000001</v>
      </c>
      <c r="R173" s="3"/>
      <c r="S173" s="7"/>
      <c r="T173" s="118"/>
      <c r="U173" s="118"/>
      <c r="V173" s="118"/>
      <c r="W173" s="118"/>
    </row>
    <row r="174" spans="2:50" x14ac:dyDescent="0.25">
      <c r="B174" s="151" t="s">
        <v>461</v>
      </c>
      <c r="C174" s="125">
        <v>2930116</v>
      </c>
      <c r="D174" s="125">
        <v>2830116</v>
      </c>
      <c r="E174" s="125">
        <v>127051.67</v>
      </c>
      <c r="F174" s="125">
        <v>4166.67</v>
      </c>
      <c r="G174" s="125">
        <v>153191.67000000001</v>
      </c>
      <c r="H174" s="125">
        <v>4166.67</v>
      </c>
      <c r="I174" s="125">
        <v>121151.67</v>
      </c>
      <c r="J174" s="125">
        <v>1459506.67</v>
      </c>
      <c r="K174" s="125">
        <v>4166.67</v>
      </c>
      <c r="L174" s="125">
        <v>770924</v>
      </c>
      <c r="M174" s="125">
        <v>4166.67</v>
      </c>
      <c r="N174" s="125">
        <v>69832.67</v>
      </c>
      <c r="O174" s="125">
        <v>4166.67</v>
      </c>
      <c r="P174" s="125">
        <v>107624.3</v>
      </c>
      <c r="Q174" s="125">
        <f t="shared" si="9"/>
        <v>2830115.9999999995</v>
      </c>
      <c r="R174" s="3"/>
      <c r="S174" s="7"/>
      <c r="T174" s="118"/>
      <c r="U174" s="118"/>
      <c r="V174" s="118"/>
      <c r="W174" s="118"/>
    </row>
    <row r="175" spans="2:50" x14ac:dyDescent="0.25">
      <c r="B175" s="151" t="s">
        <v>462</v>
      </c>
      <c r="C175" s="125">
        <v>292168914</v>
      </c>
      <c r="D175" s="125">
        <v>297605800.51999998</v>
      </c>
      <c r="E175" s="125">
        <v>84760.33</v>
      </c>
      <c r="F175" s="125">
        <v>20143817.489999998</v>
      </c>
      <c r="G175" s="125">
        <v>29092956.100000001</v>
      </c>
      <c r="H175" s="125">
        <v>35909010.229999997</v>
      </c>
      <c r="I175" s="125">
        <v>21808829.120000001</v>
      </c>
      <c r="J175" s="125">
        <v>24332130.719999999</v>
      </c>
      <c r="K175" s="125">
        <v>5405580.46</v>
      </c>
      <c r="L175" s="125">
        <v>6336056.3700000001</v>
      </c>
      <c r="M175" s="125">
        <v>2369248.7400000002</v>
      </c>
      <c r="N175" s="125">
        <v>18569161.399999999</v>
      </c>
      <c r="O175" s="125">
        <v>87480558.25</v>
      </c>
      <c r="P175" s="125">
        <v>29990176.530000001</v>
      </c>
      <c r="Q175" s="125">
        <f t="shared" si="9"/>
        <v>281522285.74000001</v>
      </c>
      <c r="R175" s="3"/>
      <c r="S175" s="7"/>
      <c r="T175" s="118"/>
      <c r="U175" s="118"/>
      <c r="V175" s="118"/>
      <c r="W175" s="118"/>
    </row>
    <row r="176" spans="2:50" x14ac:dyDescent="0.25">
      <c r="B176" s="151" t="s">
        <v>463</v>
      </c>
      <c r="C176" s="125">
        <v>171410371</v>
      </c>
      <c r="D176" s="125">
        <v>57118523.250000007</v>
      </c>
      <c r="E176" s="125">
        <v>25417.33</v>
      </c>
      <c r="F176" s="125">
        <v>368285.03</v>
      </c>
      <c r="G176" s="125">
        <v>2883651.21</v>
      </c>
      <c r="H176" s="125">
        <v>8228995.0999999996</v>
      </c>
      <c r="I176" s="125">
        <v>2506247.69</v>
      </c>
      <c r="J176" s="125">
        <v>2232392.66</v>
      </c>
      <c r="K176" s="125">
        <v>7809151.5700000003</v>
      </c>
      <c r="L176" s="125">
        <v>6505887.2199999997</v>
      </c>
      <c r="M176" s="125">
        <v>111813.54000000004</v>
      </c>
      <c r="N176" s="125">
        <v>10511803.310000001</v>
      </c>
      <c r="O176" s="125">
        <v>1936504.04</v>
      </c>
      <c r="P176" s="125">
        <v>9205928.5300000012</v>
      </c>
      <c r="Q176" s="125">
        <f t="shared" si="9"/>
        <v>52326077.229999997</v>
      </c>
      <c r="R176" s="3"/>
      <c r="S176" s="7"/>
      <c r="T176" s="118"/>
      <c r="U176" s="118"/>
      <c r="V176" s="118"/>
      <c r="W176" s="118"/>
    </row>
    <row r="177" spans="2:50" x14ac:dyDescent="0.25">
      <c r="B177" s="151" t="s">
        <v>464</v>
      </c>
      <c r="C177" s="125">
        <v>6558178</v>
      </c>
      <c r="D177" s="125">
        <v>6145265.9800000004</v>
      </c>
      <c r="E177" s="125">
        <v>123562.33</v>
      </c>
      <c r="F177" s="125">
        <v>923744.33</v>
      </c>
      <c r="G177" s="125">
        <v>451733.16000000003</v>
      </c>
      <c r="H177" s="125">
        <v>10458.33</v>
      </c>
      <c r="I177" s="125">
        <v>191100.33</v>
      </c>
      <c r="J177" s="125">
        <v>15458.33</v>
      </c>
      <c r="K177" s="125">
        <v>10458.33</v>
      </c>
      <c r="L177" s="125">
        <v>10458.33</v>
      </c>
      <c r="M177" s="125">
        <v>569221.32999999996</v>
      </c>
      <c r="N177" s="125">
        <v>11708.33</v>
      </c>
      <c r="O177" s="125">
        <v>80414.33</v>
      </c>
      <c r="P177" s="125">
        <v>191881.37</v>
      </c>
      <c r="Q177" s="125">
        <f t="shared" si="9"/>
        <v>2590198.8300000005</v>
      </c>
      <c r="R177" s="3"/>
      <c r="S177" s="7"/>
      <c r="T177" s="118"/>
      <c r="U177" s="118"/>
      <c r="V177" s="118"/>
      <c r="W177" s="118"/>
    </row>
    <row r="178" spans="2:50" s="67" customFormat="1" x14ac:dyDescent="0.25">
      <c r="B178" s="150" t="s">
        <v>465</v>
      </c>
      <c r="C178" s="134">
        <f>SUM(C179:C187)</f>
        <v>2876049697</v>
      </c>
      <c r="D178" s="134">
        <v>4011381335.7600002</v>
      </c>
      <c r="E178" s="134">
        <v>23510135.669999998</v>
      </c>
      <c r="F178" s="134">
        <v>568854708.60000002</v>
      </c>
      <c r="G178" s="134">
        <v>233237662.25999999</v>
      </c>
      <c r="H178" s="134">
        <v>293890870.09999996</v>
      </c>
      <c r="I178" s="134">
        <v>244503421.64999998</v>
      </c>
      <c r="J178" s="134">
        <v>251200983.99000001</v>
      </c>
      <c r="K178" s="134">
        <v>244681883.94999996</v>
      </c>
      <c r="L178" s="134">
        <v>454584238.84000003</v>
      </c>
      <c r="M178" s="134">
        <v>118659752.01000002</v>
      </c>
      <c r="N178" s="134">
        <v>301276573.94</v>
      </c>
      <c r="O178" s="134">
        <v>705429050.94000006</v>
      </c>
      <c r="P178" s="134">
        <v>328459075.74000001</v>
      </c>
      <c r="Q178" s="134">
        <f t="shared" si="9"/>
        <v>3768288357.6900005</v>
      </c>
      <c r="R178" s="3"/>
      <c r="S178" s="7"/>
      <c r="T178" s="118"/>
      <c r="U178" s="141"/>
      <c r="V178" s="141"/>
      <c r="W178" s="141"/>
      <c r="X178"/>
      <c r="Y178"/>
      <c r="Z178"/>
      <c r="AA178"/>
      <c r="AB178"/>
      <c r="AC178"/>
      <c r="AD178"/>
      <c r="AE178"/>
      <c r="AF178"/>
      <c r="AG178"/>
      <c r="AH178"/>
      <c r="AI178"/>
      <c r="AJ178"/>
      <c r="AK178"/>
      <c r="AL178"/>
      <c r="AM178"/>
      <c r="AN178"/>
      <c r="AO178"/>
      <c r="AP178"/>
      <c r="AQ178"/>
      <c r="AR178"/>
      <c r="AS178"/>
      <c r="AT178"/>
      <c r="AU178"/>
      <c r="AV178"/>
      <c r="AW178"/>
      <c r="AX178"/>
    </row>
    <row r="179" spans="2:50" x14ac:dyDescent="0.25">
      <c r="B179" s="151" t="s">
        <v>466</v>
      </c>
      <c r="C179" s="125">
        <v>40486373</v>
      </c>
      <c r="D179" s="125">
        <v>42746566.049999997</v>
      </c>
      <c r="E179" s="125">
        <v>1202326.33</v>
      </c>
      <c r="F179" s="125">
        <v>2536329.23</v>
      </c>
      <c r="G179" s="125">
        <v>842320.51</v>
      </c>
      <c r="H179" s="125">
        <v>3449499.7800000003</v>
      </c>
      <c r="I179" s="125">
        <v>3636039.7600000002</v>
      </c>
      <c r="J179" s="125">
        <v>2226141.92</v>
      </c>
      <c r="K179" s="125">
        <v>2649242.7799999998</v>
      </c>
      <c r="L179" s="125">
        <v>2205888.4300000002</v>
      </c>
      <c r="M179" s="125">
        <v>3406789.63</v>
      </c>
      <c r="N179" s="125">
        <v>5034339.3500000006</v>
      </c>
      <c r="O179" s="125">
        <v>3787467.8499999996</v>
      </c>
      <c r="P179" s="125">
        <v>6704153.4000000004</v>
      </c>
      <c r="Q179" s="125">
        <f t="shared" si="9"/>
        <v>37680538.969999999</v>
      </c>
      <c r="R179" s="3"/>
      <c r="S179" s="7"/>
      <c r="T179" s="118"/>
      <c r="U179" s="118"/>
      <c r="V179" s="118"/>
      <c r="W179" s="118"/>
    </row>
    <row r="180" spans="2:50" x14ac:dyDescent="0.25">
      <c r="B180" s="151" t="s">
        <v>467</v>
      </c>
      <c r="C180" s="125">
        <v>285955181</v>
      </c>
      <c r="D180" s="125">
        <v>437750173.43999988</v>
      </c>
      <c r="E180" s="125">
        <v>867282.33</v>
      </c>
      <c r="F180" s="125">
        <v>3598222.16</v>
      </c>
      <c r="G180" s="125">
        <v>2221544.2400000002</v>
      </c>
      <c r="H180" s="125">
        <v>34948430.819999993</v>
      </c>
      <c r="I180" s="125">
        <v>16620577.92</v>
      </c>
      <c r="J180" s="125">
        <v>7816237.5700000003</v>
      </c>
      <c r="K180" s="125">
        <v>9684893.8499999996</v>
      </c>
      <c r="L180" s="125">
        <v>227570608.49000001</v>
      </c>
      <c r="M180" s="125">
        <v>13661110.370000001</v>
      </c>
      <c r="N180" s="125">
        <v>14372542.98</v>
      </c>
      <c r="O180" s="125">
        <v>13245543.969999999</v>
      </c>
      <c r="P180" s="125">
        <v>73813948.399999991</v>
      </c>
      <c r="Q180" s="125">
        <f t="shared" si="9"/>
        <v>418420943.10000002</v>
      </c>
      <c r="R180" s="3"/>
      <c r="S180" s="7"/>
      <c r="T180" s="118"/>
      <c r="U180" s="118"/>
      <c r="V180" s="118"/>
      <c r="W180" s="118"/>
    </row>
    <row r="181" spans="2:50" x14ac:dyDescent="0.25">
      <c r="B181" s="151" t="s">
        <v>468</v>
      </c>
      <c r="C181" s="125">
        <v>2389996</v>
      </c>
      <c r="D181" s="125">
        <v>6693399.4100000001</v>
      </c>
      <c r="E181" s="125">
        <v>125000</v>
      </c>
      <c r="F181" s="125">
        <v>0</v>
      </c>
      <c r="G181" s="125">
        <v>176871.38</v>
      </c>
      <c r="H181" s="125">
        <v>955089.49</v>
      </c>
      <c r="I181" s="125">
        <v>0</v>
      </c>
      <c r="J181" s="125">
        <v>375000</v>
      </c>
      <c r="K181" s="125">
        <v>200000</v>
      </c>
      <c r="L181" s="125">
        <v>0</v>
      </c>
      <c r="M181" s="125">
        <v>200000</v>
      </c>
      <c r="N181" s="125">
        <v>200000</v>
      </c>
      <c r="O181" s="125">
        <v>200000</v>
      </c>
      <c r="P181" s="125">
        <v>200000</v>
      </c>
      <c r="Q181" s="125">
        <f t="shared" si="9"/>
        <v>2631960.87</v>
      </c>
      <c r="R181" s="3"/>
      <c r="S181" s="7"/>
      <c r="T181" s="118"/>
      <c r="U181" s="118"/>
      <c r="V181" s="118"/>
      <c r="W181" s="118"/>
    </row>
    <row r="182" spans="2:50" x14ac:dyDescent="0.25">
      <c r="B182" s="151" t="s">
        <v>469</v>
      </c>
      <c r="C182" s="125">
        <v>10764971</v>
      </c>
      <c r="D182" s="125">
        <v>13161116.640000004</v>
      </c>
      <c r="E182" s="125">
        <v>5033.33</v>
      </c>
      <c r="F182" s="125">
        <v>40433.33</v>
      </c>
      <c r="G182" s="125">
        <v>565596.6</v>
      </c>
      <c r="H182" s="125">
        <v>401124.87</v>
      </c>
      <c r="I182" s="125">
        <v>405232.17</v>
      </c>
      <c r="J182" s="125">
        <v>323650.53000000003</v>
      </c>
      <c r="K182" s="125">
        <v>248468.87</v>
      </c>
      <c r="L182" s="125">
        <v>293909.55</v>
      </c>
      <c r="M182" s="125">
        <v>161000.13</v>
      </c>
      <c r="N182" s="125">
        <v>201417.01</v>
      </c>
      <c r="O182" s="125">
        <v>1079492.45</v>
      </c>
      <c r="P182" s="125">
        <v>4035207.3600000003</v>
      </c>
      <c r="Q182" s="125">
        <f t="shared" si="9"/>
        <v>7760566.2000000002</v>
      </c>
      <c r="R182" s="3"/>
      <c r="S182" s="7"/>
      <c r="T182" s="118"/>
      <c r="U182" s="118"/>
      <c r="V182" s="118"/>
      <c r="W182" s="118"/>
    </row>
    <row r="183" spans="2:50" x14ac:dyDescent="0.25">
      <c r="B183" s="151" t="s">
        <v>924</v>
      </c>
      <c r="C183" s="125">
        <v>59444157</v>
      </c>
      <c r="D183" s="125">
        <v>26053671.449999999</v>
      </c>
      <c r="E183" s="125">
        <v>137570.22</v>
      </c>
      <c r="F183" s="125">
        <v>1958364.1</v>
      </c>
      <c r="G183" s="125">
        <v>312380.93</v>
      </c>
      <c r="H183" s="125">
        <v>3858838.16</v>
      </c>
      <c r="I183" s="125">
        <v>2515805.8199999998</v>
      </c>
      <c r="J183" s="125">
        <v>2700891.6199999996</v>
      </c>
      <c r="K183" s="125">
        <v>2298929.98</v>
      </c>
      <c r="L183" s="125">
        <v>4489142.1100000003</v>
      </c>
      <c r="M183" s="125">
        <v>490643.77</v>
      </c>
      <c r="N183" s="125">
        <v>865772.09</v>
      </c>
      <c r="O183" s="125">
        <v>852371.47</v>
      </c>
      <c r="P183" s="125">
        <v>2183100.4</v>
      </c>
      <c r="Q183" s="125">
        <f t="shared" si="9"/>
        <v>22663810.669999998</v>
      </c>
      <c r="R183" s="3"/>
      <c r="S183" s="7"/>
      <c r="T183" s="118"/>
      <c r="U183" s="118"/>
      <c r="V183" s="118"/>
      <c r="W183" s="118"/>
    </row>
    <row r="184" spans="2:50" x14ac:dyDescent="0.25">
      <c r="B184" s="151" t="s">
        <v>471</v>
      </c>
      <c r="C184" s="125">
        <v>1513104538</v>
      </c>
      <c r="D184" s="125">
        <v>2617700704.5100002</v>
      </c>
      <c r="E184" s="125">
        <v>17541178.669999998</v>
      </c>
      <c r="F184" s="125">
        <v>519631287.78999996</v>
      </c>
      <c r="G184" s="125">
        <v>170261865.22999999</v>
      </c>
      <c r="H184" s="125">
        <v>148029458.21000001</v>
      </c>
      <c r="I184" s="125">
        <v>150242345.78</v>
      </c>
      <c r="J184" s="125">
        <v>168822464.74000001</v>
      </c>
      <c r="K184" s="125">
        <v>160541661.56999996</v>
      </c>
      <c r="L184" s="125">
        <v>169895776.74000004</v>
      </c>
      <c r="M184" s="125">
        <v>88468330.430000022</v>
      </c>
      <c r="N184" s="125">
        <v>209273219.59999999</v>
      </c>
      <c r="O184" s="125">
        <v>485332307.18000001</v>
      </c>
      <c r="P184" s="125">
        <v>163462483.75</v>
      </c>
      <c r="Q184" s="125">
        <f t="shared" si="9"/>
        <v>2451502379.6900001</v>
      </c>
      <c r="R184" s="3"/>
      <c r="S184" s="7"/>
      <c r="T184" s="118"/>
      <c r="U184" s="118"/>
      <c r="V184" s="118"/>
      <c r="W184" s="118"/>
    </row>
    <row r="185" spans="2:50" x14ac:dyDescent="0.25">
      <c r="B185" s="151" t="s">
        <v>472</v>
      </c>
      <c r="C185" s="125">
        <v>49208060</v>
      </c>
      <c r="D185" s="125">
        <v>60662918.980000004</v>
      </c>
      <c r="E185" s="125">
        <v>1214433.51</v>
      </c>
      <c r="F185" s="125">
        <v>2259746.4300000002</v>
      </c>
      <c r="G185" s="125">
        <v>3045890.04</v>
      </c>
      <c r="H185" s="125">
        <v>4223644.8899999997</v>
      </c>
      <c r="I185" s="125">
        <v>2359757.36</v>
      </c>
      <c r="J185" s="125">
        <v>6574293.7999999998</v>
      </c>
      <c r="K185" s="125">
        <v>5419445.2399999993</v>
      </c>
      <c r="L185" s="125">
        <v>4463791.13</v>
      </c>
      <c r="M185" s="125">
        <v>3033166.56</v>
      </c>
      <c r="N185" s="125">
        <v>6185688.1900000004</v>
      </c>
      <c r="O185" s="125">
        <v>3058636.86</v>
      </c>
      <c r="P185" s="125">
        <v>7192233.1399999997</v>
      </c>
      <c r="Q185" s="125">
        <f t="shared" si="9"/>
        <v>49030727.149999999</v>
      </c>
      <c r="R185" s="3"/>
      <c r="S185" s="7"/>
      <c r="T185" s="118"/>
      <c r="U185" s="118"/>
      <c r="V185" s="118"/>
      <c r="W185" s="118"/>
    </row>
    <row r="186" spans="2:50" x14ac:dyDescent="0.25">
      <c r="B186" s="151" t="s">
        <v>473</v>
      </c>
      <c r="C186" s="125">
        <v>532841612</v>
      </c>
      <c r="D186" s="125">
        <v>797327807.36000001</v>
      </c>
      <c r="E186" s="125">
        <v>2032477.95</v>
      </c>
      <c r="F186" s="125">
        <v>38537334.230000004</v>
      </c>
      <c r="G186" s="125">
        <v>55543336</v>
      </c>
      <c r="H186" s="125">
        <v>97437178.420000002</v>
      </c>
      <c r="I186" s="125">
        <v>68252666.390000001</v>
      </c>
      <c r="J186" s="125">
        <v>62002573.410000004</v>
      </c>
      <c r="K186" s="125">
        <v>63275857.430000007</v>
      </c>
      <c r="L186" s="125">
        <v>45361324.060000002</v>
      </c>
      <c r="M186" s="125">
        <v>8852348.3300000001</v>
      </c>
      <c r="N186" s="125">
        <v>64446572.549999997</v>
      </c>
      <c r="O186" s="125">
        <v>197117453.13</v>
      </c>
      <c r="P186" s="125">
        <v>70159286.350000009</v>
      </c>
      <c r="Q186" s="125">
        <f t="shared" si="9"/>
        <v>773018408.25</v>
      </c>
      <c r="R186" s="3"/>
      <c r="S186" s="7"/>
      <c r="T186" s="118"/>
      <c r="U186" s="118"/>
      <c r="V186" s="118"/>
      <c r="W186" s="118"/>
    </row>
    <row r="187" spans="2:50" x14ac:dyDescent="0.25">
      <c r="B187" s="151" t="s">
        <v>474</v>
      </c>
      <c r="C187" s="125">
        <v>381854809</v>
      </c>
      <c r="D187" s="125">
        <v>9284977.9199999981</v>
      </c>
      <c r="E187" s="125">
        <v>384833.33</v>
      </c>
      <c r="F187" s="125">
        <v>292991.33</v>
      </c>
      <c r="G187" s="125">
        <v>267857.32999999996</v>
      </c>
      <c r="H187" s="125">
        <v>587605.46</v>
      </c>
      <c r="I187" s="125">
        <v>470996.45</v>
      </c>
      <c r="J187" s="125">
        <v>359730.4</v>
      </c>
      <c r="K187" s="125">
        <v>363384.23</v>
      </c>
      <c r="L187" s="125">
        <v>303798.33</v>
      </c>
      <c r="M187" s="125">
        <v>386362.79</v>
      </c>
      <c r="N187" s="125">
        <v>697022.17</v>
      </c>
      <c r="O187" s="125">
        <v>755778.03</v>
      </c>
      <c r="P187" s="125">
        <v>708662.94</v>
      </c>
      <c r="Q187" s="125">
        <f t="shared" si="9"/>
        <v>5579022.7899999991</v>
      </c>
      <c r="R187" s="3"/>
      <c r="S187" s="7"/>
      <c r="T187" s="118"/>
      <c r="U187" s="118"/>
      <c r="V187" s="118"/>
      <c r="W187" s="118"/>
    </row>
    <row r="188" spans="2:50" s="67" customFormat="1" x14ac:dyDescent="0.25">
      <c r="B188" s="150" t="s">
        <v>475</v>
      </c>
      <c r="C188" s="134">
        <f>SUM(C189)</f>
        <v>259633290</v>
      </c>
      <c r="D188" s="134">
        <v>41657218</v>
      </c>
      <c r="E188" s="134">
        <v>125000</v>
      </c>
      <c r="F188" s="134">
        <v>125000</v>
      </c>
      <c r="G188" s="134">
        <v>125000</v>
      </c>
      <c r="H188" s="134">
        <v>125000</v>
      </c>
      <c r="I188" s="134">
        <v>5022000</v>
      </c>
      <c r="J188" s="134">
        <v>125000</v>
      </c>
      <c r="K188" s="134">
        <v>574735</v>
      </c>
      <c r="L188" s="134">
        <v>213500</v>
      </c>
      <c r="M188" s="134">
        <v>362030</v>
      </c>
      <c r="N188" s="134">
        <v>5040753.5599999996</v>
      </c>
      <c r="O188" s="134">
        <v>14468802.710000001</v>
      </c>
      <c r="P188" s="134">
        <v>11946201.76</v>
      </c>
      <c r="Q188" s="134">
        <f t="shared" si="9"/>
        <v>38253023.030000001</v>
      </c>
      <c r="R188" s="3"/>
      <c r="S188" s="7"/>
      <c r="T188" s="118"/>
      <c r="U188" s="141"/>
      <c r="V188" s="141"/>
      <c r="W188" s="141"/>
      <c r="X188"/>
      <c r="Y188"/>
      <c r="Z188"/>
      <c r="AA188"/>
      <c r="AB188"/>
      <c r="AC188"/>
      <c r="AD188"/>
      <c r="AE188"/>
      <c r="AF188"/>
      <c r="AG188"/>
      <c r="AH188"/>
      <c r="AI188"/>
      <c r="AJ188"/>
      <c r="AK188"/>
      <c r="AL188"/>
      <c r="AM188"/>
      <c r="AN188"/>
      <c r="AO188"/>
      <c r="AP188"/>
      <c r="AQ188"/>
      <c r="AR188"/>
      <c r="AS188"/>
      <c r="AT188"/>
      <c r="AU188"/>
      <c r="AV188"/>
      <c r="AW188"/>
      <c r="AX188"/>
    </row>
    <row r="189" spans="2:50" x14ac:dyDescent="0.25">
      <c r="B189" s="151" t="s">
        <v>476</v>
      </c>
      <c r="C189" s="125">
        <v>259633290</v>
      </c>
      <c r="D189" s="125">
        <v>41657218</v>
      </c>
      <c r="E189" s="125">
        <v>125000</v>
      </c>
      <c r="F189" s="125">
        <v>125000</v>
      </c>
      <c r="G189" s="125">
        <v>125000</v>
      </c>
      <c r="H189" s="125">
        <v>125000</v>
      </c>
      <c r="I189" s="125">
        <v>5022000</v>
      </c>
      <c r="J189" s="125">
        <v>125000</v>
      </c>
      <c r="K189" s="125">
        <v>574735</v>
      </c>
      <c r="L189" s="125">
        <v>213500</v>
      </c>
      <c r="M189" s="125">
        <v>362030</v>
      </c>
      <c r="N189" s="125">
        <v>5040753.5599999996</v>
      </c>
      <c r="O189" s="125">
        <v>14468802.710000001</v>
      </c>
      <c r="P189" s="125">
        <v>11946201.76</v>
      </c>
      <c r="Q189" s="125">
        <f t="shared" si="9"/>
        <v>38253023.030000001</v>
      </c>
      <c r="R189" s="3"/>
      <c r="S189" s="7"/>
      <c r="T189" s="118"/>
      <c r="U189" s="118"/>
      <c r="V189" s="118"/>
      <c r="W189" s="118"/>
    </row>
    <row r="190" spans="2:50" s="67" customFormat="1" x14ac:dyDescent="0.25">
      <c r="B190" s="149" t="s">
        <v>153</v>
      </c>
      <c r="C190" s="134">
        <f>C191+C194+C196+C198+C200+C204+C209+C216+C220</f>
        <v>18201028610</v>
      </c>
      <c r="D190" s="134">
        <v>13997939353.119999</v>
      </c>
      <c r="E190" s="134">
        <v>241609500.28999996</v>
      </c>
      <c r="F190" s="134">
        <v>667875754.20000005</v>
      </c>
      <c r="G190" s="134">
        <v>664304746.51000011</v>
      </c>
      <c r="H190" s="134">
        <v>1242116532.4100001</v>
      </c>
      <c r="I190" s="134">
        <v>624393996.12</v>
      </c>
      <c r="J190" s="134">
        <v>663870442.92000008</v>
      </c>
      <c r="K190" s="134">
        <v>652515617.77999997</v>
      </c>
      <c r="L190" s="134">
        <v>887351897.27999997</v>
      </c>
      <c r="M190" s="134">
        <v>920860489.44000006</v>
      </c>
      <c r="N190" s="134">
        <v>762886655.1700002</v>
      </c>
      <c r="O190" s="134">
        <v>1720200404.3299997</v>
      </c>
      <c r="P190" s="134">
        <v>3436978774.9700003</v>
      </c>
      <c r="Q190" s="134">
        <f t="shared" si="9"/>
        <v>12484964811.419998</v>
      </c>
      <c r="R190" s="3"/>
      <c r="S190" s="7"/>
      <c r="T190" s="118"/>
      <c r="U190" s="141"/>
      <c r="V190" s="141"/>
      <c r="W190" s="141"/>
      <c r="X190"/>
      <c r="Y190"/>
      <c r="Z190"/>
      <c r="AA190"/>
      <c r="AB190"/>
      <c r="AC190"/>
      <c r="AD190"/>
      <c r="AE190"/>
      <c r="AF190"/>
      <c r="AG190"/>
      <c r="AH190"/>
      <c r="AI190"/>
      <c r="AJ190"/>
      <c r="AK190"/>
      <c r="AL190"/>
      <c r="AM190"/>
      <c r="AN190"/>
      <c r="AO190"/>
      <c r="AP190"/>
      <c r="AQ190"/>
      <c r="AR190"/>
      <c r="AS190"/>
      <c r="AT190"/>
      <c r="AU190"/>
      <c r="AV190"/>
      <c r="AW190"/>
      <c r="AX190"/>
    </row>
    <row r="191" spans="2:50" s="67" customFormat="1" x14ac:dyDescent="0.25">
      <c r="B191" s="150" t="s">
        <v>1019</v>
      </c>
      <c r="C191" s="134">
        <f>SUM(C192:C193)</f>
        <v>709626413</v>
      </c>
      <c r="D191" s="134">
        <v>316263636.95000005</v>
      </c>
      <c r="E191" s="134">
        <v>2937341.5</v>
      </c>
      <c r="F191" s="134">
        <v>8109329.2999999998</v>
      </c>
      <c r="G191" s="134">
        <v>8590096.8000000007</v>
      </c>
      <c r="H191" s="134">
        <v>1237341.5</v>
      </c>
      <c r="I191" s="134">
        <v>3760953.5</v>
      </c>
      <c r="J191" s="134">
        <v>6367849.5</v>
      </c>
      <c r="K191" s="134">
        <v>1200280.58</v>
      </c>
      <c r="L191" s="134">
        <v>1482841.5</v>
      </c>
      <c r="M191" s="134">
        <v>2107729.7800000003</v>
      </c>
      <c r="N191" s="134">
        <v>66102361.189999998</v>
      </c>
      <c r="O191" s="134">
        <v>1012271.5</v>
      </c>
      <c r="P191" s="134">
        <v>207938486.20999998</v>
      </c>
      <c r="Q191" s="134">
        <f t="shared" si="9"/>
        <v>310846882.86000001</v>
      </c>
      <c r="R191" s="3"/>
      <c r="S191" s="7"/>
      <c r="T191" s="118"/>
      <c r="U191" s="141"/>
      <c r="V191" s="141"/>
      <c r="W191" s="141"/>
      <c r="X191"/>
      <c r="Y191"/>
      <c r="Z191"/>
      <c r="AA191"/>
      <c r="AB191"/>
      <c r="AC191"/>
      <c r="AD191"/>
      <c r="AE191"/>
      <c r="AF191"/>
      <c r="AG191"/>
      <c r="AH191"/>
      <c r="AI191"/>
      <c r="AJ191"/>
      <c r="AK191"/>
      <c r="AL191"/>
      <c r="AM191"/>
      <c r="AN191"/>
      <c r="AO191"/>
      <c r="AP191"/>
      <c r="AQ191"/>
      <c r="AR191"/>
      <c r="AS191"/>
      <c r="AT191"/>
      <c r="AU191"/>
      <c r="AV191"/>
      <c r="AW191"/>
      <c r="AX191"/>
    </row>
    <row r="192" spans="2:50" x14ac:dyDescent="0.25">
      <c r="B192" s="151" t="s">
        <v>478</v>
      </c>
      <c r="C192" s="125">
        <v>707267113</v>
      </c>
      <c r="D192" s="125">
        <v>124413956.54000002</v>
      </c>
      <c r="E192" s="125">
        <v>937341.5</v>
      </c>
      <c r="F192" s="125">
        <v>7859329.2999999998</v>
      </c>
      <c r="G192" s="125">
        <v>1987341.5</v>
      </c>
      <c r="H192" s="125">
        <v>1237341.5</v>
      </c>
      <c r="I192" s="125">
        <v>937341.5</v>
      </c>
      <c r="J192" s="125">
        <v>937341.5</v>
      </c>
      <c r="K192" s="125">
        <v>937341.5</v>
      </c>
      <c r="L192" s="125">
        <v>937341.5</v>
      </c>
      <c r="M192" s="125">
        <v>937341.5</v>
      </c>
      <c r="N192" s="125">
        <v>55325162.5</v>
      </c>
      <c r="O192" s="125">
        <v>1012271.5</v>
      </c>
      <c r="P192" s="125">
        <v>46777172.579999998</v>
      </c>
      <c r="Q192" s="125">
        <f t="shared" si="9"/>
        <v>119822667.88</v>
      </c>
      <c r="R192" s="3"/>
      <c r="S192" s="7"/>
      <c r="T192" s="118"/>
      <c r="U192" s="118"/>
      <c r="V192" s="118"/>
      <c r="W192" s="118"/>
    </row>
    <row r="193" spans="2:50" x14ac:dyDescent="0.25">
      <c r="B193" s="151" t="s">
        <v>974</v>
      </c>
      <c r="C193" s="125">
        <v>2359300</v>
      </c>
      <c r="D193" s="125">
        <v>191849680.41000003</v>
      </c>
      <c r="E193" s="125">
        <v>2000000</v>
      </c>
      <c r="F193" s="125">
        <v>250000</v>
      </c>
      <c r="G193" s="125">
        <v>6602755.2999999998</v>
      </c>
      <c r="H193" s="125">
        <v>0</v>
      </c>
      <c r="I193" s="125">
        <v>2823612</v>
      </c>
      <c r="J193" s="125">
        <v>5430508</v>
      </c>
      <c r="K193" s="125">
        <v>262939.08</v>
      </c>
      <c r="L193" s="125">
        <v>545500</v>
      </c>
      <c r="M193" s="125">
        <v>1170388.28</v>
      </c>
      <c r="N193" s="125">
        <v>10777198.689999999</v>
      </c>
      <c r="O193" s="125">
        <v>0</v>
      </c>
      <c r="P193" s="125">
        <v>161161313.63</v>
      </c>
      <c r="Q193" s="125">
        <f t="shared" si="9"/>
        <v>191024214.97999999</v>
      </c>
      <c r="R193" s="3"/>
      <c r="S193" s="7"/>
      <c r="T193" s="118"/>
      <c r="U193" s="118"/>
      <c r="V193" s="118"/>
      <c r="W193" s="118"/>
    </row>
    <row r="194" spans="2:50" s="67" customFormat="1" x14ac:dyDescent="0.25">
      <c r="B194" s="150" t="s">
        <v>479</v>
      </c>
      <c r="C194" s="134">
        <f t="shared" ref="C194" si="23">SUM(C195)</f>
        <v>453442446</v>
      </c>
      <c r="D194" s="134">
        <v>1431507507.28</v>
      </c>
      <c r="E194" s="134">
        <v>5005452.91</v>
      </c>
      <c r="F194" s="134">
        <v>3087222.16</v>
      </c>
      <c r="G194" s="134">
        <v>4277112.7699999996</v>
      </c>
      <c r="H194" s="134">
        <v>235302001.09999999</v>
      </c>
      <c r="I194" s="134">
        <v>4348124.7</v>
      </c>
      <c r="J194" s="134">
        <v>4384853.07</v>
      </c>
      <c r="K194" s="134">
        <v>4861964.9499999993</v>
      </c>
      <c r="L194" s="134">
        <v>39040065.519999996</v>
      </c>
      <c r="M194" s="134">
        <v>212749333.71999997</v>
      </c>
      <c r="N194" s="134">
        <v>12587847.629999999</v>
      </c>
      <c r="O194" s="134">
        <v>792289431.75</v>
      </c>
      <c r="P194" s="134">
        <v>110509126.00000001</v>
      </c>
      <c r="Q194" s="134">
        <f t="shared" si="9"/>
        <v>1428442536.28</v>
      </c>
      <c r="R194" s="3"/>
      <c r="S194" s="7"/>
      <c r="T194" s="118"/>
      <c r="U194" s="141"/>
      <c r="V194" s="141"/>
      <c r="W194" s="141"/>
      <c r="X194"/>
      <c r="Y194"/>
      <c r="Z194"/>
      <c r="AA194"/>
      <c r="AB194"/>
      <c r="AC194"/>
      <c r="AD194"/>
      <c r="AE194"/>
      <c r="AF194"/>
      <c r="AG194"/>
      <c r="AH194"/>
      <c r="AI194"/>
      <c r="AJ194"/>
      <c r="AK194"/>
      <c r="AL194"/>
      <c r="AM194"/>
      <c r="AN194"/>
      <c r="AO194"/>
      <c r="AP194"/>
      <c r="AQ194"/>
      <c r="AR194"/>
      <c r="AS194"/>
      <c r="AT194"/>
      <c r="AU194"/>
      <c r="AV194"/>
      <c r="AW194"/>
      <c r="AX194"/>
    </row>
    <row r="195" spans="2:50" x14ac:dyDescent="0.25">
      <c r="B195" s="151" t="s">
        <v>480</v>
      </c>
      <c r="C195" s="125">
        <v>453442446</v>
      </c>
      <c r="D195" s="125">
        <v>1431507507.28</v>
      </c>
      <c r="E195" s="125">
        <v>5005452.91</v>
      </c>
      <c r="F195" s="125">
        <v>3087222.16</v>
      </c>
      <c r="G195" s="125">
        <v>4277112.7699999996</v>
      </c>
      <c r="H195" s="125">
        <v>235302001.09999999</v>
      </c>
      <c r="I195" s="125">
        <v>4348124.7</v>
      </c>
      <c r="J195" s="125">
        <v>4384853.07</v>
      </c>
      <c r="K195" s="125">
        <v>4861964.9499999993</v>
      </c>
      <c r="L195" s="125">
        <v>39040065.519999996</v>
      </c>
      <c r="M195" s="125">
        <v>212749333.71999997</v>
      </c>
      <c r="N195" s="125">
        <v>12587847.629999999</v>
      </c>
      <c r="O195" s="125">
        <v>792289431.75</v>
      </c>
      <c r="P195" s="125">
        <v>110509126.00000001</v>
      </c>
      <c r="Q195" s="125">
        <f t="shared" si="9"/>
        <v>1428442536.28</v>
      </c>
      <c r="R195" s="3"/>
      <c r="S195" s="7"/>
      <c r="T195" s="118"/>
      <c r="U195" s="118"/>
      <c r="V195" s="118"/>
      <c r="W195" s="118"/>
    </row>
    <row r="196" spans="2:50" s="67" customFormat="1" x14ac:dyDescent="0.25">
      <c r="B196" s="150" t="s">
        <v>482</v>
      </c>
      <c r="C196" s="134">
        <f t="shared" ref="C196" si="24">SUM(C197)</f>
        <v>93702278</v>
      </c>
      <c r="D196" s="134">
        <v>188880989.21000001</v>
      </c>
      <c r="E196" s="134">
        <v>12067258.050000001</v>
      </c>
      <c r="F196" s="134">
        <v>42551304.920000002</v>
      </c>
      <c r="G196" s="134">
        <v>3326351.87</v>
      </c>
      <c r="H196" s="134">
        <v>66472677.549999997</v>
      </c>
      <c r="I196" s="134">
        <v>7801383.6200000001</v>
      </c>
      <c r="J196" s="134">
        <v>7039337.3399999999</v>
      </c>
      <c r="K196" s="134">
        <v>13327746.109999999</v>
      </c>
      <c r="L196" s="134">
        <v>5360523.54</v>
      </c>
      <c r="M196" s="134">
        <v>6298863.7999999998</v>
      </c>
      <c r="N196" s="134">
        <v>3257143.3099999996</v>
      </c>
      <c r="O196" s="134">
        <v>7110176.5299999993</v>
      </c>
      <c r="P196" s="134">
        <v>6993227.8600000003</v>
      </c>
      <c r="Q196" s="134">
        <f t="shared" si="9"/>
        <v>181605994.5</v>
      </c>
      <c r="R196" s="3"/>
      <c r="S196" s="7"/>
      <c r="T196" s="118"/>
      <c r="U196" s="141"/>
      <c r="V196" s="141"/>
      <c r="W196" s="141"/>
      <c r="X196"/>
      <c r="Y196"/>
      <c r="Z196"/>
      <c r="AA196"/>
      <c r="AB196"/>
      <c r="AC196"/>
      <c r="AD196"/>
      <c r="AE196"/>
      <c r="AF196"/>
      <c r="AG196"/>
      <c r="AH196"/>
      <c r="AI196"/>
      <c r="AJ196"/>
      <c r="AK196"/>
      <c r="AL196"/>
      <c r="AM196"/>
      <c r="AN196"/>
      <c r="AO196"/>
      <c r="AP196"/>
      <c r="AQ196"/>
      <c r="AR196"/>
      <c r="AS196"/>
      <c r="AT196"/>
      <c r="AU196"/>
      <c r="AV196"/>
      <c r="AW196"/>
      <c r="AX196"/>
    </row>
    <row r="197" spans="2:50" x14ac:dyDescent="0.25">
      <c r="B197" s="151" t="s">
        <v>483</v>
      </c>
      <c r="C197" s="125">
        <v>93702278</v>
      </c>
      <c r="D197" s="125">
        <v>188880989.21000001</v>
      </c>
      <c r="E197" s="125">
        <v>12067258.050000001</v>
      </c>
      <c r="F197" s="125">
        <v>42551304.920000002</v>
      </c>
      <c r="G197" s="125">
        <v>3326351.87</v>
      </c>
      <c r="H197" s="125">
        <v>66472677.549999997</v>
      </c>
      <c r="I197" s="125">
        <v>7801383.6200000001</v>
      </c>
      <c r="J197" s="125">
        <v>7039337.3399999999</v>
      </c>
      <c r="K197" s="125">
        <v>13327746.109999999</v>
      </c>
      <c r="L197" s="125">
        <v>5360523.54</v>
      </c>
      <c r="M197" s="125">
        <v>6298863.7999999998</v>
      </c>
      <c r="N197" s="125">
        <v>3257143.3099999996</v>
      </c>
      <c r="O197" s="125">
        <v>7110176.5299999993</v>
      </c>
      <c r="P197" s="125">
        <v>6993227.8600000003</v>
      </c>
      <c r="Q197" s="125">
        <f t="shared" si="9"/>
        <v>181605994.5</v>
      </c>
      <c r="R197" s="3"/>
      <c r="S197" s="7"/>
      <c r="T197" s="118"/>
      <c r="U197" s="118"/>
      <c r="V197" s="118"/>
      <c r="W197" s="118"/>
    </row>
    <row r="198" spans="2:50" s="67" customFormat="1" x14ac:dyDescent="0.25">
      <c r="B198" s="150" t="s">
        <v>484</v>
      </c>
      <c r="C198" s="134">
        <f t="shared" ref="C198" si="25">SUM(C199)</f>
        <v>47413240</v>
      </c>
      <c r="D198" s="134">
        <v>60711992.079999998</v>
      </c>
      <c r="E198" s="134">
        <v>3200996.01</v>
      </c>
      <c r="F198" s="134">
        <v>3369474.49</v>
      </c>
      <c r="G198" s="134">
        <v>6582493.6600000001</v>
      </c>
      <c r="H198" s="134">
        <v>4581068.5699999994</v>
      </c>
      <c r="I198" s="134">
        <v>6525240.46</v>
      </c>
      <c r="J198" s="134">
        <v>1544769.99</v>
      </c>
      <c r="K198" s="134">
        <v>7314189.5800000001</v>
      </c>
      <c r="L198" s="134">
        <v>3988091.81</v>
      </c>
      <c r="M198" s="134">
        <v>7244531.3099999996</v>
      </c>
      <c r="N198" s="134">
        <v>6406641.29</v>
      </c>
      <c r="O198" s="134">
        <v>3440219.51</v>
      </c>
      <c r="P198" s="134">
        <v>5401174.5999999996</v>
      </c>
      <c r="Q198" s="134">
        <f t="shared" si="9"/>
        <v>59598891.280000001</v>
      </c>
      <c r="R198" s="3"/>
      <c r="S198" s="7"/>
      <c r="T198" s="118"/>
      <c r="U198" s="141"/>
      <c r="V198" s="141"/>
      <c r="W198" s="141"/>
      <c r="X198"/>
      <c r="Y198"/>
      <c r="Z198"/>
      <c r="AA198"/>
      <c r="AB198"/>
      <c r="AC198"/>
      <c r="AD198"/>
      <c r="AE198"/>
      <c r="AF198"/>
      <c r="AG198"/>
      <c r="AH198"/>
      <c r="AI198"/>
      <c r="AJ198"/>
      <c r="AK198"/>
      <c r="AL198"/>
      <c r="AM198"/>
      <c r="AN198"/>
      <c r="AO198"/>
      <c r="AP198"/>
      <c r="AQ198"/>
      <c r="AR198"/>
      <c r="AS198"/>
      <c r="AT198"/>
      <c r="AU198"/>
      <c r="AV198"/>
      <c r="AW198"/>
      <c r="AX198"/>
    </row>
    <row r="199" spans="2:50" x14ac:dyDescent="0.25">
      <c r="B199" s="151" t="s">
        <v>485</v>
      </c>
      <c r="C199" s="125">
        <v>47413240</v>
      </c>
      <c r="D199" s="125">
        <v>60711992.079999998</v>
      </c>
      <c r="E199" s="125">
        <v>3200996.01</v>
      </c>
      <c r="F199" s="125">
        <v>3369474.49</v>
      </c>
      <c r="G199" s="125">
        <v>6582493.6600000001</v>
      </c>
      <c r="H199" s="125">
        <v>4581068.5699999994</v>
      </c>
      <c r="I199" s="125">
        <v>6525240.46</v>
      </c>
      <c r="J199" s="125">
        <v>1544769.99</v>
      </c>
      <c r="K199" s="125">
        <v>7314189.5800000001</v>
      </c>
      <c r="L199" s="125">
        <v>3988091.81</v>
      </c>
      <c r="M199" s="125">
        <v>7244531.3099999996</v>
      </c>
      <c r="N199" s="125">
        <v>6406641.29</v>
      </c>
      <c r="O199" s="125">
        <v>3440219.51</v>
      </c>
      <c r="P199" s="125">
        <v>5401174.5999999996</v>
      </c>
      <c r="Q199" s="125">
        <f t="shared" si="9"/>
        <v>59598891.280000001</v>
      </c>
      <c r="R199" s="3"/>
      <c r="S199" s="7"/>
      <c r="T199" s="118"/>
      <c r="U199" s="118"/>
      <c r="V199" s="118"/>
      <c r="W199" s="118"/>
    </row>
    <row r="200" spans="2:50" s="67" customFormat="1" x14ac:dyDescent="0.25">
      <c r="B200" s="150" t="s">
        <v>486</v>
      </c>
      <c r="C200" s="134">
        <f>SUM(C201:C203)</f>
        <v>341747307</v>
      </c>
      <c r="D200" s="134">
        <v>296769103.49000001</v>
      </c>
      <c r="E200" s="134">
        <v>12532371.889999999</v>
      </c>
      <c r="F200" s="134">
        <v>12560445.579999998</v>
      </c>
      <c r="G200" s="134">
        <v>20915203.969999999</v>
      </c>
      <c r="H200" s="134">
        <v>22834091.359999999</v>
      </c>
      <c r="I200" s="134">
        <v>17153245.550000001</v>
      </c>
      <c r="J200" s="134">
        <v>15810394.030000001</v>
      </c>
      <c r="K200" s="134">
        <v>9623294.8399999999</v>
      </c>
      <c r="L200" s="134">
        <v>20008729.189999998</v>
      </c>
      <c r="M200" s="134">
        <v>9062073.7400000002</v>
      </c>
      <c r="N200" s="134">
        <v>16332005.24</v>
      </c>
      <c r="O200" s="134">
        <v>33384388.859999999</v>
      </c>
      <c r="P200" s="134">
        <v>56692221.230000004</v>
      </c>
      <c r="Q200" s="134">
        <f t="shared" si="9"/>
        <v>246908465.48000002</v>
      </c>
      <c r="R200" s="3"/>
      <c r="S200" s="7"/>
      <c r="T200" s="118"/>
      <c r="U200" s="141"/>
      <c r="V200" s="141"/>
      <c r="W200" s="141"/>
      <c r="X200"/>
      <c r="Y200"/>
      <c r="Z200"/>
      <c r="AA200"/>
      <c r="AB200"/>
      <c r="AC200"/>
      <c r="AD200"/>
      <c r="AE200"/>
      <c r="AF200"/>
      <c r="AG200"/>
      <c r="AH200"/>
      <c r="AI200"/>
      <c r="AJ200"/>
      <c r="AK200"/>
      <c r="AL200"/>
      <c r="AM200"/>
      <c r="AN200"/>
      <c r="AO200"/>
      <c r="AP200"/>
      <c r="AQ200"/>
      <c r="AR200"/>
      <c r="AS200"/>
      <c r="AT200"/>
      <c r="AU200"/>
      <c r="AV200"/>
      <c r="AW200"/>
      <c r="AX200"/>
    </row>
    <row r="201" spans="2:50" x14ac:dyDescent="0.25">
      <c r="B201" s="151" t="s">
        <v>487</v>
      </c>
      <c r="C201" s="125">
        <v>159851085</v>
      </c>
      <c r="D201" s="125">
        <v>108957153.80000001</v>
      </c>
      <c r="E201" s="125">
        <v>1210174.1399999999</v>
      </c>
      <c r="F201" s="125">
        <v>2601082.9</v>
      </c>
      <c r="G201" s="125">
        <v>6109421.9300000006</v>
      </c>
      <c r="H201" s="125">
        <v>8893179.2100000009</v>
      </c>
      <c r="I201" s="125">
        <v>8207349.7300000004</v>
      </c>
      <c r="J201" s="125">
        <v>4042029.34</v>
      </c>
      <c r="K201" s="125">
        <v>4775782.6500000004</v>
      </c>
      <c r="L201" s="125">
        <v>9788005.9299999997</v>
      </c>
      <c r="M201" s="125">
        <v>3337356.61</v>
      </c>
      <c r="N201" s="125">
        <v>4798726.95</v>
      </c>
      <c r="O201" s="125">
        <v>7646842.4900000002</v>
      </c>
      <c r="P201" s="125">
        <v>19498770.669999998</v>
      </c>
      <c r="Q201" s="125">
        <f t="shared" si="9"/>
        <v>80908722.549999997</v>
      </c>
      <c r="R201" s="3"/>
      <c r="S201" s="7"/>
      <c r="T201" s="118"/>
      <c r="U201" s="118"/>
      <c r="V201" s="118"/>
      <c r="W201" s="118"/>
    </row>
    <row r="202" spans="2:50" x14ac:dyDescent="0.25">
      <c r="B202" s="151" t="s">
        <v>488</v>
      </c>
      <c r="C202" s="125">
        <v>28799894</v>
      </c>
      <c r="D202" s="125">
        <v>10456490.049999999</v>
      </c>
      <c r="E202" s="125">
        <v>195965.62</v>
      </c>
      <c r="F202" s="125">
        <v>584571.29</v>
      </c>
      <c r="G202" s="125">
        <v>350452.67</v>
      </c>
      <c r="H202" s="125">
        <v>781065.69000000006</v>
      </c>
      <c r="I202" s="125">
        <v>352431.23</v>
      </c>
      <c r="J202" s="125">
        <v>283994.21000000002</v>
      </c>
      <c r="K202" s="125">
        <v>360242.38</v>
      </c>
      <c r="L202" s="125">
        <v>924900.68</v>
      </c>
      <c r="M202" s="125">
        <v>662105.93000000005</v>
      </c>
      <c r="N202" s="125">
        <v>766882.03</v>
      </c>
      <c r="O202" s="125">
        <v>772585.55</v>
      </c>
      <c r="P202" s="125">
        <v>1039764.75</v>
      </c>
      <c r="Q202" s="125">
        <f t="shared" si="9"/>
        <v>7074962.0300000003</v>
      </c>
      <c r="R202" s="3"/>
      <c r="S202" s="7"/>
      <c r="T202" s="118"/>
      <c r="U202" s="118"/>
      <c r="V202" s="118"/>
      <c r="W202" s="118"/>
    </row>
    <row r="203" spans="2:50" x14ac:dyDescent="0.25">
      <c r="B203" s="151" t="s">
        <v>489</v>
      </c>
      <c r="C203" s="125">
        <v>153096328</v>
      </c>
      <c r="D203" s="125">
        <v>177355459.64000002</v>
      </c>
      <c r="E203" s="125">
        <v>11126232.129999999</v>
      </c>
      <c r="F203" s="125">
        <v>9374791.3899999987</v>
      </c>
      <c r="G203" s="125">
        <v>14455329.369999999</v>
      </c>
      <c r="H203" s="125">
        <v>13159846.460000001</v>
      </c>
      <c r="I203" s="125">
        <v>8593464.5899999999</v>
      </c>
      <c r="J203" s="125">
        <v>11484370.48</v>
      </c>
      <c r="K203" s="125">
        <v>4487269.8099999996</v>
      </c>
      <c r="L203" s="125">
        <v>9295822.5800000001</v>
      </c>
      <c r="M203" s="125">
        <v>5062611.2</v>
      </c>
      <c r="N203" s="125">
        <v>10766396.26</v>
      </c>
      <c r="O203" s="125">
        <v>24964960.82</v>
      </c>
      <c r="P203" s="125">
        <v>36153685.810000002</v>
      </c>
      <c r="Q203" s="125">
        <f t="shared" ref="Q203:Q264" si="26">E203+F203+G203+H203+I203+J203+K203+L203+M203+O203+N203+P203</f>
        <v>158924780.90000004</v>
      </c>
      <c r="R203" s="3"/>
      <c r="S203" s="7"/>
      <c r="T203" s="118"/>
      <c r="U203" s="118"/>
      <c r="V203" s="118"/>
      <c r="W203" s="118"/>
    </row>
    <row r="204" spans="2:50" s="67" customFormat="1" x14ac:dyDescent="0.25">
      <c r="B204" s="150" t="s">
        <v>490</v>
      </c>
      <c r="C204" s="134">
        <f>SUM(C205:C208)</f>
        <v>2951088163</v>
      </c>
      <c r="D204" s="134">
        <v>3427073323.23</v>
      </c>
      <c r="E204" s="134">
        <v>93721317.730000004</v>
      </c>
      <c r="F204" s="134">
        <v>138275791.06</v>
      </c>
      <c r="G204" s="134">
        <v>332906459.77000004</v>
      </c>
      <c r="H204" s="134">
        <v>518935437.60000002</v>
      </c>
      <c r="I204" s="134">
        <v>195989090.95000002</v>
      </c>
      <c r="J204" s="134">
        <v>157966092.27000001</v>
      </c>
      <c r="K204" s="134">
        <v>148939501.41000003</v>
      </c>
      <c r="L204" s="134">
        <v>217406900.77999997</v>
      </c>
      <c r="M204" s="134">
        <v>178807453.13</v>
      </c>
      <c r="N204" s="134">
        <v>113976093.58</v>
      </c>
      <c r="O204" s="134">
        <v>209013215.85999998</v>
      </c>
      <c r="P204" s="134">
        <v>935762048.61000001</v>
      </c>
      <c r="Q204" s="134">
        <f t="shared" si="26"/>
        <v>3241699402.7500005</v>
      </c>
      <c r="R204" s="3"/>
      <c r="S204" s="7"/>
      <c r="T204" s="118"/>
      <c r="U204" s="141"/>
      <c r="V204" s="141"/>
      <c r="W204" s="141"/>
      <c r="X204"/>
      <c r="Y204"/>
      <c r="Z204"/>
      <c r="AA204"/>
      <c r="AB204"/>
      <c r="AC204"/>
      <c r="AD204"/>
      <c r="AE204"/>
      <c r="AF204"/>
      <c r="AG204"/>
      <c r="AH204"/>
      <c r="AI204"/>
      <c r="AJ204"/>
      <c r="AK204"/>
      <c r="AL204"/>
      <c r="AM204"/>
      <c r="AN204"/>
      <c r="AO204"/>
      <c r="AP204"/>
      <c r="AQ204"/>
      <c r="AR204"/>
      <c r="AS204"/>
      <c r="AT204"/>
      <c r="AU204"/>
      <c r="AV204"/>
      <c r="AW204"/>
      <c r="AX204"/>
    </row>
    <row r="205" spans="2:50" x14ac:dyDescent="0.25">
      <c r="B205" s="151" t="s">
        <v>491</v>
      </c>
      <c r="C205" s="125">
        <v>2798080905</v>
      </c>
      <c r="D205" s="125">
        <v>3335983360.5999999</v>
      </c>
      <c r="E205" s="125">
        <v>87686652.730000004</v>
      </c>
      <c r="F205" s="125">
        <v>133568799.06</v>
      </c>
      <c r="G205" s="125">
        <v>331074167.77000004</v>
      </c>
      <c r="H205" s="125">
        <v>514420397.5</v>
      </c>
      <c r="I205" s="125">
        <v>193685608.96000001</v>
      </c>
      <c r="J205" s="125">
        <v>155624336.27000001</v>
      </c>
      <c r="K205" s="125">
        <v>144985389.05000001</v>
      </c>
      <c r="L205" s="125">
        <v>214709826.77999997</v>
      </c>
      <c r="M205" s="125">
        <v>177139019.13</v>
      </c>
      <c r="N205" s="125">
        <v>108028860.94</v>
      </c>
      <c r="O205" s="125">
        <v>206840362.45999998</v>
      </c>
      <c r="P205" s="125">
        <v>929459271.06999993</v>
      </c>
      <c r="Q205" s="125">
        <f t="shared" si="26"/>
        <v>3197222691.7200003</v>
      </c>
      <c r="R205" s="3"/>
      <c r="S205" s="7"/>
      <c r="T205" s="118"/>
      <c r="U205" s="118"/>
      <c r="V205" s="118"/>
      <c r="W205" s="118"/>
    </row>
    <row r="206" spans="2:50" x14ac:dyDescent="0.25">
      <c r="B206" s="151" t="s">
        <v>492</v>
      </c>
      <c r="C206" s="125">
        <v>110867097</v>
      </c>
      <c r="D206" s="125">
        <v>54509892.060000002</v>
      </c>
      <c r="E206" s="125">
        <v>2466246</v>
      </c>
      <c r="F206" s="125">
        <v>3466246</v>
      </c>
      <c r="G206" s="125">
        <v>1466246</v>
      </c>
      <c r="H206" s="125">
        <v>4199358.0999999996</v>
      </c>
      <c r="I206" s="125">
        <v>1481978</v>
      </c>
      <c r="J206" s="125">
        <v>1596900</v>
      </c>
      <c r="K206" s="125">
        <v>416666</v>
      </c>
      <c r="L206" s="125">
        <v>1218478</v>
      </c>
      <c r="M206" s="125">
        <v>1218478</v>
      </c>
      <c r="N206" s="125">
        <v>2518168.58</v>
      </c>
      <c r="O206" s="125">
        <v>1731885.4</v>
      </c>
      <c r="P206" s="125">
        <v>3783557.96</v>
      </c>
      <c r="Q206" s="125">
        <f t="shared" si="26"/>
        <v>25564208.039999999</v>
      </c>
      <c r="R206" s="3"/>
      <c r="S206" s="7"/>
      <c r="T206" s="118"/>
      <c r="U206" s="118"/>
      <c r="V206" s="118"/>
      <c r="W206" s="118"/>
    </row>
    <row r="207" spans="2:50" x14ac:dyDescent="0.25">
      <c r="B207" s="151" t="s">
        <v>493</v>
      </c>
      <c r="C207" s="125">
        <v>1826000</v>
      </c>
      <c r="D207" s="125">
        <v>5819960</v>
      </c>
      <c r="E207" s="125">
        <v>12500</v>
      </c>
      <c r="F207" s="125">
        <v>0</v>
      </c>
      <c r="G207" s="125">
        <v>0</v>
      </c>
      <c r="H207" s="125">
        <v>0</v>
      </c>
      <c r="I207" s="125">
        <v>169648</v>
      </c>
      <c r="J207" s="125">
        <v>0</v>
      </c>
      <c r="K207" s="125">
        <v>0</v>
      </c>
      <c r="L207" s="125">
        <v>0</v>
      </c>
      <c r="M207" s="125">
        <v>0</v>
      </c>
      <c r="N207" s="125">
        <v>0</v>
      </c>
      <c r="O207" s="125">
        <v>47746</v>
      </c>
      <c r="P207" s="125">
        <v>47746</v>
      </c>
      <c r="Q207" s="125">
        <f t="shared" si="26"/>
        <v>277640</v>
      </c>
      <c r="R207" s="3"/>
      <c r="S207" s="7"/>
      <c r="T207" s="118"/>
      <c r="U207" s="118"/>
      <c r="V207" s="118"/>
      <c r="W207" s="118"/>
    </row>
    <row r="208" spans="2:50" x14ac:dyDescent="0.25">
      <c r="B208" s="151" t="s">
        <v>494</v>
      </c>
      <c r="C208" s="125">
        <v>40314161</v>
      </c>
      <c r="D208" s="125">
        <v>30760110.57</v>
      </c>
      <c r="E208" s="125">
        <v>3555919</v>
      </c>
      <c r="F208" s="125">
        <v>1240746</v>
      </c>
      <c r="G208" s="125">
        <v>366046</v>
      </c>
      <c r="H208" s="125">
        <v>315682</v>
      </c>
      <c r="I208" s="125">
        <v>651855.99</v>
      </c>
      <c r="J208" s="125">
        <v>744856</v>
      </c>
      <c r="K208" s="125">
        <v>3537446.36</v>
      </c>
      <c r="L208" s="125">
        <v>1478596</v>
      </c>
      <c r="M208" s="125">
        <v>449956</v>
      </c>
      <c r="N208" s="125">
        <v>3429064.06</v>
      </c>
      <c r="O208" s="125">
        <v>393222</v>
      </c>
      <c r="P208" s="125">
        <v>2471473.58</v>
      </c>
      <c r="Q208" s="125">
        <f t="shared" si="26"/>
        <v>18634862.990000002</v>
      </c>
      <c r="R208" s="3"/>
      <c r="S208" s="7"/>
      <c r="T208" s="118"/>
      <c r="U208" s="118"/>
      <c r="V208" s="118"/>
      <c r="W208" s="118"/>
    </row>
    <row r="209" spans="2:50" s="67" customFormat="1" x14ac:dyDescent="0.25">
      <c r="B209" s="150" t="s">
        <v>495</v>
      </c>
      <c r="C209" s="134">
        <f>SUM(C210:C215)</f>
        <v>13313942968</v>
      </c>
      <c r="D209" s="134">
        <v>7647107105.4699993</v>
      </c>
      <c r="E209" s="134">
        <v>80521906.289999992</v>
      </c>
      <c r="F209" s="134">
        <v>416867089.62</v>
      </c>
      <c r="G209" s="134">
        <v>267973595.03999999</v>
      </c>
      <c r="H209" s="134">
        <v>347604167.72000003</v>
      </c>
      <c r="I209" s="134">
        <v>324503824.87</v>
      </c>
      <c r="J209" s="134">
        <v>440658877.83999997</v>
      </c>
      <c r="K209" s="134">
        <v>440708134.5</v>
      </c>
      <c r="L209" s="134">
        <v>550035237.4000001</v>
      </c>
      <c r="M209" s="134">
        <v>479586793.69999993</v>
      </c>
      <c r="N209" s="134">
        <v>498427786.38</v>
      </c>
      <c r="O209" s="134">
        <v>623081362.23000002</v>
      </c>
      <c r="P209" s="134">
        <v>1975256762.9900002</v>
      </c>
      <c r="Q209" s="134">
        <f t="shared" si="26"/>
        <v>6445225538.5799999</v>
      </c>
      <c r="R209" s="3"/>
      <c r="S209" s="7"/>
      <c r="T209" s="118"/>
      <c r="U209" s="141"/>
      <c r="V209" s="141"/>
      <c r="W209" s="141"/>
      <c r="X209"/>
      <c r="Y209"/>
      <c r="Z209"/>
      <c r="AA209"/>
      <c r="AB209"/>
      <c r="AC209"/>
      <c r="AD209"/>
      <c r="AE209"/>
      <c r="AF209"/>
      <c r="AG209"/>
      <c r="AH209"/>
      <c r="AI209"/>
      <c r="AJ209"/>
      <c r="AK209"/>
      <c r="AL209"/>
      <c r="AM209"/>
      <c r="AN209"/>
      <c r="AO209"/>
      <c r="AP209"/>
      <c r="AQ209"/>
      <c r="AR209"/>
      <c r="AS209"/>
      <c r="AT209"/>
      <c r="AU209"/>
      <c r="AV209"/>
      <c r="AW209"/>
      <c r="AX209"/>
    </row>
    <row r="210" spans="2:50" x14ac:dyDescent="0.25">
      <c r="B210" s="151" t="s">
        <v>496</v>
      </c>
      <c r="C210" s="125">
        <v>2035833953</v>
      </c>
      <c r="D210" s="125">
        <v>1833056954.0599999</v>
      </c>
      <c r="E210" s="125">
        <v>4969478.63</v>
      </c>
      <c r="F210" s="125">
        <v>124299496.83000001</v>
      </c>
      <c r="G210" s="125">
        <v>19149475.920000002</v>
      </c>
      <c r="H210" s="125">
        <v>44049186.089999989</v>
      </c>
      <c r="I210" s="125">
        <v>40336574.24000001</v>
      </c>
      <c r="J210" s="125">
        <v>123734991.78999999</v>
      </c>
      <c r="K210" s="125">
        <v>186240978.72999999</v>
      </c>
      <c r="L210" s="125">
        <v>178007718.26999998</v>
      </c>
      <c r="M210" s="125">
        <v>65227724.859999999</v>
      </c>
      <c r="N210" s="125">
        <v>86119966.700000003</v>
      </c>
      <c r="O210" s="125">
        <v>193880347.12</v>
      </c>
      <c r="P210" s="125">
        <v>600133904.63999999</v>
      </c>
      <c r="Q210" s="125">
        <f t="shared" si="26"/>
        <v>1666149843.8200002</v>
      </c>
      <c r="R210" s="3"/>
      <c r="S210" s="7"/>
      <c r="T210" s="118"/>
      <c r="U210" s="118"/>
      <c r="V210" s="118"/>
      <c r="W210" s="118"/>
    </row>
    <row r="211" spans="2:50" x14ac:dyDescent="0.25">
      <c r="B211" s="151" t="s">
        <v>497</v>
      </c>
      <c r="C211" s="125">
        <v>429440825</v>
      </c>
      <c r="D211" s="125">
        <v>384886586.96999997</v>
      </c>
      <c r="E211" s="125">
        <v>9893896.25</v>
      </c>
      <c r="F211" s="125">
        <v>26583159.879999999</v>
      </c>
      <c r="G211" s="125">
        <v>24120593.91</v>
      </c>
      <c r="H211" s="125">
        <v>26579822.130000003</v>
      </c>
      <c r="I211" s="125">
        <v>28426656.849999998</v>
      </c>
      <c r="J211" s="125">
        <v>32489173.600000001</v>
      </c>
      <c r="K211" s="125">
        <v>30800069.699999999</v>
      </c>
      <c r="L211" s="125">
        <v>41047821.740000002</v>
      </c>
      <c r="M211" s="125">
        <v>28520242.739999998</v>
      </c>
      <c r="N211" s="125">
        <v>47652862.109999999</v>
      </c>
      <c r="O211" s="125">
        <v>34414418.800000004</v>
      </c>
      <c r="P211" s="125">
        <v>60749920.579999998</v>
      </c>
      <c r="Q211" s="125">
        <f t="shared" si="26"/>
        <v>391278638.28999996</v>
      </c>
      <c r="R211" s="3"/>
      <c r="S211" s="7"/>
      <c r="T211" s="118"/>
      <c r="U211" s="118"/>
      <c r="V211" s="118"/>
      <c r="W211" s="118"/>
    </row>
    <row r="212" spans="2:50" x14ac:dyDescent="0.25">
      <c r="B212" s="151" t="s">
        <v>498</v>
      </c>
      <c r="C212" s="125">
        <v>153979837</v>
      </c>
      <c r="D212" s="125">
        <v>78912725.689999983</v>
      </c>
      <c r="E212" s="125">
        <v>328720.25</v>
      </c>
      <c r="F212" s="125">
        <v>3669787.2199999997</v>
      </c>
      <c r="G212" s="125">
        <v>3617703.3800000004</v>
      </c>
      <c r="H212" s="125">
        <v>1734886.99</v>
      </c>
      <c r="I212" s="125">
        <v>3287271.47</v>
      </c>
      <c r="J212" s="125">
        <v>7806496.2400000002</v>
      </c>
      <c r="K212" s="125">
        <v>975316.74</v>
      </c>
      <c r="L212" s="125">
        <v>2835804.24</v>
      </c>
      <c r="M212" s="125">
        <v>7373076.9000000004</v>
      </c>
      <c r="N212" s="125">
        <v>1600799.54</v>
      </c>
      <c r="O212" s="125">
        <v>3884520.5300000003</v>
      </c>
      <c r="P212" s="125">
        <v>23036814.5</v>
      </c>
      <c r="Q212" s="125">
        <f t="shared" si="26"/>
        <v>60151198</v>
      </c>
      <c r="R212" s="3"/>
      <c r="S212" s="7"/>
      <c r="T212" s="118"/>
      <c r="U212" s="118"/>
      <c r="V212" s="118"/>
      <c r="W212" s="118"/>
    </row>
    <row r="213" spans="2:50" x14ac:dyDescent="0.25">
      <c r="B213" s="151" t="s">
        <v>499</v>
      </c>
      <c r="C213" s="125">
        <v>1461962631</v>
      </c>
      <c r="D213" s="125">
        <v>1235751840.7600002</v>
      </c>
      <c r="E213" s="125">
        <v>11201039.529999999</v>
      </c>
      <c r="F213" s="125">
        <v>80838465.5</v>
      </c>
      <c r="G213" s="125">
        <v>47103665.560000002</v>
      </c>
      <c r="H213" s="125">
        <v>81476946.929999992</v>
      </c>
      <c r="I213" s="125">
        <v>51788447.129999995</v>
      </c>
      <c r="J213" s="125">
        <v>78985523.469999999</v>
      </c>
      <c r="K213" s="125">
        <v>54870730.339999989</v>
      </c>
      <c r="L213" s="125">
        <v>81777151.719999999</v>
      </c>
      <c r="M213" s="125">
        <v>149822518.94999999</v>
      </c>
      <c r="N213" s="125">
        <v>120029031.04000001</v>
      </c>
      <c r="O213" s="125">
        <v>122265169.28</v>
      </c>
      <c r="P213" s="125">
        <v>214295393.19999999</v>
      </c>
      <c r="Q213" s="125">
        <f t="shared" si="26"/>
        <v>1094454082.6499999</v>
      </c>
      <c r="R213" s="3"/>
      <c r="S213" s="7"/>
      <c r="T213" s="118"/>
      <c r="U213" s="118"/>
      <c r="V213" s="118"/>
      <c r="W213" s="118"/>
    </row>
    <row r="214" spans="2:50" x14ac:dyDescent="0.25">
      <c r="B214" s="151" t="s">
        <v>500</v>
      </c>
      <c r="C214" s="125">
        <v>2271460599</v>
      </c>
      <c r="D214" s="125">
        <v>812233073.54999983</v>
      </c>
      <c r="E214" s="125">
        <v>2532279.4</v>
      </c>
      <c r="F214" s="125">
        <v>8438568.370000001</v>
      </c>
      <c r="G214" s="125">
        <v>31562752.039999999</v>
      </c>
      <c r="H214" s="125">
        <v>60124805.299999997</v>
      </c>
      <c r="I214" s="125">
        <v>15548532.57</v>
      </c>
      <c r="J214" s="125">
        <v>23537972.350000001</v>
      </c>
      <c r="K214" s="125">
        <v>16129353.329999998</v>
      </c>
      <c r="L214" s="125">
        <v>55137501.120000005</v>
      </c>
      <c r="M214" s="125">
        <v>41463808.200000003</v>
      </c>
      <c r="N214" s="125">
        <v>50971699.090000004</v>
      </c>
      <c r="O214" s="125">
        <v>88745233.049999997</v>
      </c>
      <c r="P214" s="125">
        <v>315155477.02999997</v>
      </c>
      <c r="Q214" s="125">
        <f t="shared" si="26"/>
        <v>709347981.85000002</v>
      </c>
      <c r="R214" s="3"/>
      <c r="S214" s="7"/>
      <c r="T214" s="118"/>
      <c r="U214" s="118"/>
      <c r="V214" s="118"/>
      <c r="W214" s="118"/>
    </row>
    <row r="215" spans="2:50" x14ac:dyDescent="0.25">
      <c r="B215" s="151" t="s">
        <v>501</v>
      </c>
      <c r="C215" s="125">
        <v>6961265123</v>
      </c>
      <c r="D215" s="125">
        <v>3302265924.4399991</v>
      </c>
      <c r="E215" s="125">
        <v>51596492.229999997</v>
      </c>
      <c r="F215" s="125">
        <v>173037611.81999999</v>
      </c>
      <c r="G215" s="125">
        <v>142419404.22999999</v>
      </c>
      <c r="H215" s="125">
        <v>133638520.28</v>
      </c>
      <c r="I215" s="125">
        <v>185116342.61000001</v>
      </c>
      <c r="J215" s="125">
        <v>174104720.38999999</v>
      </c>
      <c r="K215" s="125">
        <v>151691685.66</v>
      </c>
      <c r="L215" s="125">
        <v>191229240.31</v>
      </c>
      <c r="M215" s="125">
        <v>187179422.04999998</v>
      </c>
      <c r="N215" s="125">
        <v>192053427.90000001</v>
      </c>
      <c r="O215" s="125">
        <v>179891673.44999999</v>
      </c>
      <c r="P215" s="125">
        <v>761885253.04000008</v>
      </c>
      <c r="Q215" s="125">
        <f t="shared" si="26"/>
        <v>2523843793.9700003</v>
      </c>
      <c r="R215" s="3"/>
      <c r="S215" s="7"/>
      <c r="T215" s="118"/>
      <c r="U215" s="118"/>
      <c r="V215" s="118"/>
      <c r="W215" s="118"/>
    </row>
    <row r="216" spans="2:50" s="67" customFormat="1" x14ac:dyDescent="0.25">
      <c r="B216" s="150" t="s">
        <v>502</v>
      </c>
      <c r="C216" s="134">
        <f>SUM(C217:C219)</f>
        <v>290065795</v>
      </c>
      <c r="D216" s="134">
        <v>483736955.95000011</v>
      </c>
      <c r="E216" s="134">
        <v>16595697.869999999</v>
      </c>
      <c r="F216" s="134">
        <v>43055097.069999993</v>
      </c>
      <c r="G216" s="134">
        <v>16117214.009999998</v>
      </c>
      <c r="H216" s="134">
        <v>44002647.010000005</v>
      </c>
      <c r="I216" s="134">
        <v>50933992.580000006</v>
      </c>
      <c r="J216" s="134">
        <v>28804268.770000003</v>
      </c>
      <c r="K216" s="134">
        <v>18505775.330000002</v>
      </c>
      <c r="L216" s="134">
        <v>47263867.540000007</v>
      </c>
      <c r="M216" s="134">
        <v>21953048.270000003</v>
      </c>
      <c r="N216" s="134">
        <v>43046669.840000004</v>
      </c>
      <c r="O216" s="134">
        <v>22421858.370000001</v>
      </c>
      <c r="P216" s="134">
        <v>132487590.16</v>
      </c>
      <c r="Q216" s="134">
        <f t="shared" si="26"/>
        <v>485187726.81999993</v>
      </c>
      <c r="R216" s="3"/>
      <c r="S216" s="7"/>
      <c r="T216" s="118"/>
      <c r="U216" s="141"/>
      <c r="V216" s="141"/>
      <c r="W216" s="141"/>
      <c r="X216"/>
      <c r="Y216"/>
      <c r="Z216"/>
      <c r="AA216"/>
      <c r="AB216"/>
      <c r="AC216"/>
      <c r="AD216"/>
      <c r="AE216"/>
      <c r="AF216"/>
      <c r="AG216"/>
      <c r="AH216"/>
      <c r="AI216"/>
      <c r="AJ216"/>
      <c r="AK216"/>
      <c r="AL216"/>
      <c r="AM216"/>
      <c r="AN216"/>
      <c r="AO216"/>
      <c r="AP216"/>
      <c r="AQ216"/>
      <c r="AR216"/>
      <c r="AS216"/>
      <c r="AT216"/>
      <c r="AU216"/>
      <c r="AV216"/>
      <c r="AW216"/>
      <c r="AX216"/>
    </row>
    <row r="217" spans="2:50" x14ac:dyDescent="0.25">
      <c r="B217" s="151" t="s">
        <v>503</v>
      </c>
      <c r="C217" s="125">
        <v>279258595</v>
      </c>
      <c r="D217" s="125">
        <v>470728271.93000013</v>
      </c>
      <c r="E217" s="125">
        <v>15129983.1</v>
      </c>
      <c r="F217" s="125">
        <v>35304184.669999994</v>
      </c>
      <c r="G217" s="125">
        <v>15416343.879999999</v>
      </c>
      <c r="H217" s="125">
        <v>43336136.630000003</v>
      </c>
      <c r="I217" s="125">
        <v>50212024.740000002</v>
      </c>
      <c r="J217" s="125">
        <v>27220429.57</v>
      </c>
      <c r="K217" s="125">
        <v>17436065.640000001</v>
      </c>
      <c r="L217" s="125">
        <v>46614892.990000002</v>
      </c>
      <c r="M217" s="125">
        <v>20622151.02</v>
      </c>
      <c r="N217" s="125">
        <v>41564699.480000004</v>
      </c>
      <c r="O217" s="125">
        <v>21354533.990000002</v>
      </c>
      <c r="P217" s="125">
        <v>130409556.40000001</v>
      </c>
      <c r="Q217" s="125">
        <f t="shared" si="26"/>
        <v>464621002.11000001</v>
      </c>
      <c r="R217" s="3"/>
      <c r="S217" s="7"/>
      <c r="T217" s="118"/>
      <c r="U217" s="118"/>
      <c r="V217" s="118"/>
      <c r="W217" s="118"/>
    </row>
    <row r="218" spans="2:50" x14ac:dyDescent="0.25">
      <c r="B218" s="151" t="s">
        <v>504</v>
      </c>
      <c r="C218" s="125">
        <v>1488100</v>
      </c>
      <c r="D218" s="125">
        <v>1338510</v>
      </c>
      <c r="E218" s="125">
        <v>104166.67</v>
      </c>
      <c r="F218" s="125">
        <v>104166.67</v>
      </c>
      <c r="G218" s="125">
        <v>104166.67</v>
      </c>
      <c r="H218" s="125">
        <v>104166.67</v>
      </c>
      <c r="I218" s="125">
        <v>104166.67</v>
      </c>
      <c r="J218" s="125">
        <v>104166.67</v>
      </c>
      <c r="K218" s="125">
        <v>104166.67</v>
      </c>
      <c r="L218" s="125">
        <v>104166.67</v>
      </c>
      <c r="M218" s="125">
        <v>128034.67</v>
      </c>
      <c r="N218" s="125">
        <v>104666.67</v>
      </c>
      <c r="O218" s="125">
        <v>4223.82</v>
      </c>
      <c r="P218" s="125">
        <v>208333.3</v>
      </c>
      <c r="Q218" s="125">
        <f t="shared" si="26"/>
        <v>1278591.82</v>
      </c>
      <c r="R218" s="3"/>
      <c r="S218" s="7"/>
      <c r="T218" s="118"/>
      <c r="U218" s="118"/>
      <c r="V218" s="118"/>
      <c r="W218" s="118"/>
    </row>
    <row r="219" spans="2:50" x14ac:dyDescent="0.25">
      <c r="B219" s="151" t="s">
        <v>505</v>
      </c>
      <c r="C219" s="125">
        <v>9319100</v>
      </c>
      <c r="D219" s="125">
        <v>11670174.02</v>
      </c>
      <c r="E219" s="125">
        <v>1361548.1</v>
      </c>
      <c r="F219" s="125">
        <v>7646745.7300000004</v>
      </c>
      <c r="G219" s="125">
        <v>596703.46</v>
      </c>
      <c r="H219" s="125">
        <v>562343.71</v>
      </c>
      <c r="I219" s="125">
        <v>617801.17000000004</v>
      </c>
      <c r="J219" s="125">
        <v>1479672.53</v>
      </c>
      <c r="K219" s="125">
        <v>965543.02</v>
      </c>
      <c r="L219" s="125">
        <v>544807.88</v>
      </c>
      <c r="M219" s="125">
        <v>1202862.58</v>
      </c>
      <c r="N219" s="125">
        <v>1377303.69</v>
      </c>
      <c r="O219" s="125">
        <v>1063100.56</v>
      </c>
      <c r="P219" s="125">
        <v>1869700.46</v>
      </c>
      <c r="Q219" s="125">
        <f t="shared" si="26"/>
        <v>19288132.890000001</v>
      </c>
      <c r="R219" s="3"/>
      <c r="S219" s="7"/>
      <c r="T219" s="118"/>
      <c r="U219" s="118"/>
      <c r="V219" s="118"/>
      <c r="W219" s="118"/>
    </row>
    <row r="220" spans="2:50" s="67" customFormat="1" x14ac:dyDescent="0.25">
      <c r="B220" s="150" t="s">
        <v>506</v>
      </c>
      <c r="C220" s="134">
        <f>SUM(C221:C222)</f>
        <v>0</v>
      </c>
      <c r="D220" s="134">
        <v>145888739.45999998</v>
      </c>
      <c r="E220" s="134">
        <v>15027158.039999999</v>
      </c>
      <c r="F220" s="134">
        <v>0</v>
      </c>
      <c r="G220" s="134">
        <v>3616218.62</v>
      </c>
      <c r="H220" s="134">
        <v>1147100</v>
      </c>
      <c r="I220" s="134">
        <v>13378139.890000001</v>
      </c>
      <c r="J220" s="134">
        <v>1294000.1100000001</v>
      </c>
      <c r="K220" s="134">
        <v>8034730.4799999995</v>
      </c>
      <c r="L220" s="134">
        <v>2765640</v>
      </c>
      <c r="M220" s="134">
        <v>3050661.99</v>
      </c>
      <c r="N220" s="134">
        <v>2750106.71</v>
      </c>
      <c r="O220" s="134">
        <v>28447479.719999999</v>
      </c>
      <c r="P220" s="134">
        <v>5938137.3099999996</v>
      </c>
      <c r="Q220" s="134">
        <f t="shared" si="26"/>
        <v>85449372.86999999</v>
      </c>
      <c r="R220" s="3"/>
      <c r="S220" s="7"/>
      <c r="T220" s="118"/>
      <c r="U220" s="141"/>
      <c r="V220" s="141"/>
      <c r="W220" s="141"/>
      <c r="X220"/>
      <c r="Y220"/>
      <c r="Z220"/>
      <c r="AA220"/>
      <c r="AB220"/>
      <c r="AC220"/>
      <c r="AD220"/>
      <c r="AE220"/>
      <c r="AF220"/>
      <c r="AG220"/>
      <c r="AH220"/>
      <c r="AI220"/>
      <c r="AJ220"/>
      <c r="AK220"/>
      <c r="AL220"/>
      <c r="AM220"/>
      <c r="AN220"/>
      <c r="AO220"/>
      <c r="AP220"/>
      <c r="AQ220"/>
      <c r="AR220"/>
      <c r="AS220"/>
      <c r="AT220"/>
      <c r="AU220"/>
      <c r="AV220"/>
      <c r="AW220"/>
      <c r="AX220"/>
    </row>
    <row r="221" spans="2:50" x14ac:dyDescent="0.25">
      <c r="B221" s="151" t="s">
        <v>508</v>
      </c>
      <c r="C221" s="125">
        <v>0</v>
      </c>
      <c r="D221" s="125">
        <v>140041995.03999999</v>
      </c>
      <c r="E221" s="125">
        <v>15027158.039999999</v>
      </c>
      <c r="F221" s="129">
        <v>0</v>
      </c>
      <c r="G221" s="143">
        <v>3616218.62</v>
      </c>
      <c r="H221" s="143">
        <v>0</v>
      </c>
      <c r="I221" s="143">
        <v>12409039.890000001</v>
      </c>
      <c r="J221" s="143">
        <v>103301.11</v>
      </c>
      <c r="K221" s="143">
        <v>7017883.0199999996</v>
      </c>
      <c r="L221" s="143">
        <v>1656000</v>
      </c>
      <c r="M221" s="143">
        <v>3050661.99</v>
      </c>
      <c r="N221" s="143">
        <v>2652106.71</v>
      </c>
      <c r="O221" s="143">
        <v>28318479.719999999</v>
      </c>
      <c r="P221" s="125">
        <v>5609137.3099999996</v>
      </c>
      <c r="Q221" s="143">
        <f t="shared" si="26"/>
        <v>79459986.409999996</v>
      </c>
      <c r="R221" s="3"/>
      <c r="S221" s="7"/>
      <c r="T221" s="118"/>
      <c r="U221" s="118"/>
      <c r="V221" s="118"/>
      <c r="W221" s="118"/>
    </row>
    <row r="222" spans="2:50" x14ac:dyDescent="0.25">
      <c r="B222" s="151" t="s">
        <v>509</v>
      </c>
      <c r="C222" s="143">
        <v>0</v>
      </c>
      <c r="D222" s="143">
        <v>5846744.4199999999</v>
      </c>
      <c r="E222" s="143">
        <v>0</v>
      </c>
      <c r="F222" s="143">
        <v>0</v>
      </c>
      <c r="G222" s="143">
        <v>0</v>
      </c>
      <c r="H222" s="143">
        <v>1147100</v>
      </c>
      <c r="I222" s="143">
        <v>969100</v>
      </c>
      <c r="J222" s="143">
        <v>1190699</v>
      </c>
      <c r="K222" s="143">
        <v>1016847.46</v>
      </c>
      <c r="L222" s="143">
        <v>1109640</v>
      </c>
      <c r="M222" s="143">
        <v>0</v>
      </c>
      <c r="N222" s="143">
        <v>98000</v>
      </c>
      <c r="O222" s="143">
        <v>129000</v>
      </c>
      <c r="P222" s="125">
        <v>329000</v>
      </c>
      <c r="Q222" s="143">
        <f t="shared" si="26"/>
        <v>5989386.46</v>
      </c>
      <c r="R222" s="3"/>
      <c r="S222" s="7"/>
      <c r="T222" s="118"/>
      <c r="U222" s="118"/>
      <c r="V222" s="118"/>
      <c r="W222" s="118"/>
    </row>
    <row r="223" spans="2:50" s="67" customFormat="1" x14ac:dyDescent="0.25">
      <c r="B223" s="149" t="s">
        <v>244</v>
      </c>
      <c r="C223" s="134">
        <f>C224+C227</f>
        <v>36156274638</v>
      </c>
      <c r="D223" s="134">
        <v>32955284016.439999</v>
      </c>
      <c r="E223" s="134">
        <v>1707253922.0599997</v>
      </c>
      <c r="F223" s="134">
        <v>2385229356.4300003</v>
      </c>
      <c r="G223" s="134">
        <v>3185839730.4499993</v>
      </c>
      <c r="H223" s="134">
        <v>2446203563.1900001</v>
      </c>
      <c r="I223" s="134">
        <v>2556440714.75</v>
      </c>
      <c r="J223" s="134">
        <v>2911313560.6500001</v>
      </c>
      <c r="K223" s="134">
        <v>3125284691.75</v>
      </c>
      <c r="L223" s="134">
        <v>4284048625.3500004</v>
      </c>
      <c r="M223" s="134">
        <v>2540024089.3099995</v>
      </c>
      <c r="N223" s="134">
        <v>1897072753.5700002</v>
      </c>
      <c r="O223" s="134">
        <v>3230508105.98</v>
      </c>
      <c r="P223" s="134">
        <v>959822676.48000002</v>
      </c>
      <c r="Q223" s="134">
        <f t="shared" si="26"/>
        <v>31229041789.969994</v>
      </c>
      <c r="R223" s="3"/>
      <c r="S223" s="7"/>
      <c r="T223" s="118"/>
      <c r="U223" s="141"/>
      <c r="V223" s="141"/>
      <c r="W223" s="141"/>
      <c r="X223"/>
      <c r="Y223"/>
      <c r="Z223"/>
      <c r="AA223"/>
      <c r="AB223"/>
      <c r="AC223"/>
      <c r="AD223"/>
      <c r="AE223"/>
      <c r="AF223"/>
      <c r="AG223"/>
      <c r="AH223"/>
      <c r="AI223"/>
      <c r="AJ223"/>
      <c r="AK223"/>
      <c r="AL223"/>
      <c r="AM223"/>
      <c r="AN223"/>
      <c r="AO223"/>
      <c r="AP223"/>
      <c r="AQ223"/>
      <c r="AR223"/>
      <c r="AS223"/>
      <c r="AT223"/>
      <c r="AU223"/>
      <c r="AV223"/>
      <c r="AW223"/>
      <c r="AX223"/>
    </row>
    <row r="224" spans="2:50" s="67" customFormat="1" x14ac:dyDescent="0.25">
      <c r="B224" s="150" t="s">
        <v>511</v>
      </c>
      <c r="C224" s="134">
        <f>SUM(C225:C226)</f>
        <v>8214730736</v>
      </c>
      <c r="D224" s="134">
        <v>1984002718.3000009</v>
      </c>
      <c r="E224" s="134">
        <v>5024610.12</v>
      </c>
      <c r="F224" s="134">
        <v>16825636.830000002</v>
      </c>
      <c r="G224" s="134">
        <v>22305200.859999999</v>
      </c>
      <c r="H224" s="134">
        <v>31738145.030000001</v>
      </c>
      <c r="I224" s="134">
        <v>26843480.879999999</v>
      </c>
      <c r="J224" s="134">
        <v>46629608.069999993</v>
      </c>
      <c r="K224" s="134">
        <v>33135532.399999999</v>
      </c>
      <c r="L224" s="134">
        <v>49932214.219999999</v>
      </c>
      <c r="M224" s="134">
        <v>77345825.200000003</v>
      </c>
      <c r="N224" s="134">
        <v>50648336.439999998</v>
      </c>
      <c r="O224" s="134">
        <v>14036654.030000001</v>
      </c>
      <c r="P224" s="134">
        <v>131273983.73999999</v>
      </c>
      <c r="Q224" s="134">
        <f t="shared" si="26"/>
        <v>505739227.81999999</v>
      </c>
      <c r="R224" s="3"/>
      <c r="S224" s="7"/>
      <c r="T224" s="118"/>
      <c r="U224" s="141"/>
      <c r="V224" s="141"/>
      <c r="W224" s="141"/>
      <c r="X224"/>
      <c r="Y224"/>
      <c r="Z224"/>
      <c r="AA224"/>
      <c r="AB224"/>
      <c r="AC224"/>
      <c r="AD224"/>
      <c r="AE224"/>
      <c r="AF224"/>
      <c r="AG224"/>
      <c r="AH224"/>
      <c r="AI224"/>
      <c r="AJ224"/>
      <c r="AK224"/>
      <c r="AL224"/>
      <c r="AM224"/>
      <c r="AN224"/>
      <c r="AO224"/>
      <c r="AP224"/>
      <c r="AQ224"/>
      <c r="AR224"/>
      <c r="AS224"/>
      <c r="AT224"/>
      <c r="AU224"/>
      <c r="AV224"/>
      <c r="AW224"/>
      <c r="AX224"/>
    </row>
    <row r="225" spans="2:50" x14ac:dyDescent="0.25">
      <c r="B225" s="151" t="s">
        <v>512</v>
      </c>
      <c r="C225" s="125">
        <v>8214621259</v>
      </c>
      <c r="D225" s="125">
        <v>1848878825.3000009</v>
      </c>
      <c r="E225" s="125">
        <v>5024610.12</v>
      </c>
      <c r="F225" s="125">
        <v>16825636.830000002</v>
      </c>
      <c r="G225" s="125">
        <v>22305200.859999999</v>
      </c>
      <c r="H225" s="125">
        <v>16738145.029999999</v>
      </c>
      <c r="I225" s="125">
        <v>26843480.879999999</v>
      </c>
      <c r="J225" s="125">
        <v>31629608.069999997</v>
      </c>
      <c r="K225" s="125">
        <v>18135532.399999999</v>
      </c>
      <c r="L225" s="125">
        <v>34932214.219999999</v>
      </c>
      <c r="M225" s="125">
        <v>62345825.200000003</v>
      </c>
      <c r="N225" s="125">
        <v>20648336.439999998</v>
      </c>
      <c r="O225" s="125">
        <v>14036654.030000001</v>
      </c>
      <c r="P225" s="125">
        <v>101273983.73999999</v>
      </c>
      <c r="Q225" s="125">
        <f t="shared" si="26"/>
        <v>370739227.82000005</v>
      </c>
      <c r="R225" s="3"/>
      <c r="S225" s="7"/>
      <c r="T225" s="118"/>
      <c r="U225" s="118"/>
      <c r="V225" s="118"/>
      <c r="W225" s="118"/>
    </row>
    <row r="226" spans="2:50" x14ac:dyDescent="0.25">
      <c r="B226" s="151" t="s">
        <v>513</v>
      </c>
      <c r="C226" s="125">
        <v>109477</v>
      </c>
      <c r="D226" s="125">
        <v>135123893</v>
      </c>
      <c r="E226" s="125">
        <v>0</v>
      </c>
      <c r="F226" s="125">
        <v>0</v>
      </c>
      <c r="G226" s="125">
        <v>0</v>
      </c>
      <c r="H226" s="125">
        <v>15000000</v>
      </c>
      <c r="I226" s="125">
        <v>0</v>
      </c>
      <c r="J226" s="125">
        <v>15000000</v>
      </c>
      <c r="K226" s="125">
        <v>15000000</v>
      </c>
      <c r="L226" s="125">
        <v>15000000</v>
      </c>
      <c r="M226" s="125">
        <v>15000000</v>
      </c>
      <c r="N226" s="125">
        <v>30000000</v>
      </c>
      <c r="O226" s="125">
        <v>0</v>
      </c>
      <c r="P226" s="125">
        <v>30000000</v>
      </c>
      <c r="Q226" s="125">
        <f t="shared" si="26"/>
        <v>135000000</v>
      </c>
      <c r="R226" s="3"/>
      <c r="S226" s="7"/>
      <c r="T226" s="118"/>
      <c r="U226" s="118"/>
      <c r="V226" s="118"/>
      <c r="W226" s="118"/>
    </row>
    <row r="227" spans="2:50" s="67" customFormat="1" x14ac:dyDescent="0.25">
      <c r="B227" s="150" t="s">
        <v>514</v>
      </c>
      <c r="C227" s="134">
        <f>SUM(C228:C230)</f>
        <v>27941543902</v>
      </c>
      <c r="D227" s="134">
        <v>30971281298.139999</v>
      </c>
      <c r="E227" s="134">
        <v>1702229311.9399998</v>
      </c>
      <c r="F227" s="134">
        <v>2368403719.6000004</v>
      </c>
      <c r="G227" s="134">
        <v>3163534529.5899997</v>
      </c>
      <c r="H227" s="134">
        <v>2414465418.1599998</v>
      </c>
      <c r="I227" s="134">
        <v>2529597233.8699999</v>
      </c>
      <c r="J227" s="134">
        <v>2864683952.5799999</v>
      </c>
      <c r="K227" s="134">
        <v>3092149159.3499999</v>
      </c>
      <c r="L227" s="134">
        <v>4234116411.1300006</v>
      </c>
      <c r="M227" s="134">
        <v>2462678264.1099997</v>
      </c>
      <c r="N227" s="134">
        <v>1846424417.1300001</v>
      </c>
      <c r="O227" s="134">
        <v>3216471451.9500003</v>
      </c>
      <c r="P227" s="134">
        <v>828548692.74000001</v>
      </c>
      <c r="Q227" s="134">
        <f t="shared" si="26"/>
        <v>30723302562.150005</v>
      </c>
      <c r="R227" s="3"/>
      <c r="S227" s="7"/>
      <c r="T227" s="118"/>
      <c r="U227" s="141"/>
      <c r="V227" s="141"/>
      <c r="W227" s="141"/>
      <c r="X227"/>
      <c r="Y227"/>
      <c r="Z227"/>
      <c r="AA227"/>
      <c r="AB227"/>
      <c r="AC227"/>
      <c r="AD227"/>
      <c r="AE227"/>
      <c r="AF227"/>
      <c r="AG227"/>
      <c r="AH227"/>
      <c r="AI227"/>
      <c r="AJ227"/>
      <c r="AK227"/>
      <c r="AL227"/>
      <c r="AM227"/>
      <c r="AN227"/>
      <c r="AO227"/>
      <c r="AP227"/>
      <c r="AQ227"/>
      <c r="AR227"/>
      <c r="AS227"/>
      <c r="AT227"/>
      <c r="AU227"/>
      <c r="AV227"/>
      <c r="AW227"/>
      <c r="AX227"/>
    </row>
    <row r="228" spans="2:50" x14ac:dyDescent="0.25">
      <c r="B228" s="151" t="s">
        <v>515</v>
      </c>
      <c r="C228" s="125">
        <v>1411853657</v>
      </c>
      <c r="D228" s="125">
        <v>1671519167.4700003</v>
      </c>
      <c r="E228" s="125">
        <v>36622686.969999999</v>
      </c>
      <c r="F228" s="125">
        <v>92508270.439999998</v>
      </c>
      <c r="G228" s="125">
        <v>111971069.84</v>
      </c>
      <c r="H228" s="125">
        <v>86076013.600000009</v>
      </c>
      <c r="I228" s="125">
        <v>123252982.14</v>
      </c>
      <c r="J228" s="125">
        <v>137754289.69999999</v>
      </c>
      <c r="K228" s="125">
        <v>145683373.59999999</v>
      </c>
      <c r="L228" s="125">
        <v>117746612.88000001</v>
      </c>
      <c r="M228" s="125">
        <v>132463980.95999999</v>
      </c>
      <c r="N228" s="125">
        <v>135181057.45000002</v>
      </c>
      <c r="O228" s="125">
        <v>97887413.939999998</v>
      </c>
      <c r="P228" s="125">
        <v>302508288.64999998</v>
      </c>
      <c r="Q228" s="125">
        <f t="shared" si="26"/>
        <v>1519656040.1700001</v>
      </c>
      <c r="R228" s="3"/>
      <c r="S228" s="7"/>
      <c r="T228" s="118"/>
      <c r="U228" s="118"/>
      <c r="V228" s="118"/>
      <c r="W228" s="118"/>
    </row>
    <row r="229" spans="2:50" x14ac:dyDescent="0.25">
      <c r="B229" s="151" t="s">
        <v>516</v>
      </c>
      <c r="C229" s="125">
        <v>25666349891</v>
      </c>
      <c r="D229" s="125">
        <v>28442902835.16</v>
      </c>
      <c r="E229" s="125">
        <v>1660975020.8699999</v>
      </c>
      <c r="F229" s="125">
        <v>2253783695.7200003</v>
      </c>
      <c r="G229" s="125">
        <v>3003013642.2699995</v>
      </c>
      <c r="H229" s="125">
        <v>2270869729.1100001</v>
      </c>
      <c r="I229" s="125">
        <v>2358416161.1700001</v>
      </c>
      <c r="J229" s="125">
        <v>2631856700.9100003</v>
      </c>
      <c r="K229" s="125">
        <v>2901494282.25</v>
      </c>
      <c r="L229" s="125">
        <v>3949891334.3300004</v>
      </c>
      <c r="M229" s="125">
        <v>2268886466.7399998</v>
      </c>
      <c r="N229" s="125">
        <v>1638188271.02</v>
      </c>
      <c r="O229" s="125">
        <v>3046143474.4000001</v>
      </c>
      <c r="P229" s="125">
        <v>367893816.31999999</v>
      </c>
      <c r="Q229" s="125">
        <f t="shared" si="26"/>
        <v>28351412595.110004</v>
      </c>
      <c r="R229" s="3"/>
      <c r="S229" s="7"/>
      <c r="T229" s="118"/>
      <c r="U229" s="118"/>
      <c r="V229" s="118"/>
      <c r="W229" s="118"/>
    </row>
    <row r="230" spans="2:50" x14ac:dyDescent="0.25">
      <c r="B230" s="151" t="s">
        <v>517</v>
      </c>
      <c r="C230" s="125">
        <v>863340354</v>
      </c>
      <c r="D230" s="125">
        <v>856859295.50999999</v>
      </c>
      <c r="E230" s="125">
        <v>4631604.0999999996</v>
      </c>
      <c r="F230" s="125">
        <v>22111753.440000001</v>
      </c>
      <c r="G230" s="125">
        <v>48549817.480000004</v>
      </c>
      <c r="H230" s="125">
        <v>57519675.449999996</v>
      </c>
      <c r="I230" s="125">
        <v>47928090.560000002</v>
      </c>
      <c r="J230" s="125">
        <v>95072961.969999999</v>
      </c>
      <c r="K230" s="125">
        <v>44971503.5</v>
      </c>
      <c r="L230" s="125">
        <v>166478463.91999999</v>
      </c>
      <c r="M230" s="125">
        <v>61327816.410000004</v>
      </c>
      <c r="N230" s="125">
        <v>73055088.660000011</v>
      </c>
      <c r="O230" s="125">
        <v>72440563.609999999</v>
      </c>
      <c r="P230" s="125">
        <v>158146587.77000001</v>
      </c>
      <c r="Q230" s="125">
        <f t="shared" si="26"/>
        <v>852233926.86999989</v>
      </c>
      <c r="R230" s="3"/>
      <c r="S230" s="7"/>
      <c r="T230" s="118"/>
      <c r="U230" s="118"/>
      <c r="V230" s="118"/>
      <c r="W230" s="118"/>
    </row>
    <row r="231" spans="2:50" x14ac:dyDescent="0.25">
      <c r="B231" s="23" t="s">
        <v>154</v>
      </c>
      <c r="C231" s="124">
        <f t="shared" ref="C231" si="27">C232+C244+C253+C266+C271+C282+C307++C326+C331</f>
        <v>64350109950</v>
      </c>
      <c r="D231" s="124">
        <v>56039586107.099976</v>
      </c>
      <c r="E231" s="124">
        <v>893731504.73000026</v>
      </c>
      <c r="F231" s="124">
        <v>3496876359.9399996</v>
      </c>
      <c r="G231" s="124">
        <v>3123689243.8300004</v>
      </c>
      <c r="H231" s="124">
        <v>4094039763.750001</v>
      </c>
      <c r="I231" s="124">
        <v>4330308911.5100012</v>
      </c>
      <c r="J231" s="124">
        <v>6279961410.1400032</v>
      </c>
      <c r="K231" s="124">
        <v>4710260077.9799995</v>
      </c>
      <c r="L231" s="124">
        <v>4432609833.0400019</v>
      </c>
      <c r="M231" s="124">
        <v>4339252424.5100002</v>
      </c>
      <c r="N231" s="124">
        <v>5746251434.8100004</v>
      </c>
      <c r="O231" s="124">
        <v>4059149404.3700008</v>
      </c>
      <c r="P231" s="124">
        <v>8045961508.0699978</v>
      </c>
      <c r="Q231" s="124">
        <f t="shared" si="26"/>
        <v>53552091876.680008</v>
      </c>
      <c r="R231" s="3"/>
      <c r="S231" s="7"/>
      <c r="T231" s="118"/>
      <c r="U231" s="118"/>
      <c r="V231" s="118"/>
      <c r="W231" s="118"/>
    </row>
    <row r="232" spans="2:50" s="67" customFormat="1" x14ac:dyDescent="0.25">
      <c r="B232" s="149" t="s">
        <v>155</v>
      </c>
      <c r="C232" s="134">
        <f t="shared" ref="C232" si="28">C233+C236+C238+C242</f>
        <v>9622130690</v>
      </c>
      <c r="D232" s="134">
        <v>12092437108.759998</v>
      </c>
      <c r="E232" s="134">
        <v>310212752.31999999</v>
      </c>
      <c r="F232" s="134">
        <v>754255831.57999992</v>
      </c>
      <c r="G232" s="134">
        <v>721142372.82999992</v>
      </c>
      <c r="H232" s="134">
        <v>865497664.82999992</v>
      </c>
      <c r="I232" s="134">
        <v>914928455.08999991</v>
      </c>
      <c r="J232" s="134">
        <v>637477447.55999994</v>
      </c>
      <c r="K232" s="134">
        <v>833168737.80999994</v>
      </c>
      <c r="L232" s="134">
        <v>1342866182.8800001</v>
      </c>
      <c r="M232" s="134">
        <v>1071025296.42</v>
      </c>
      <c r="N232" s="134">
        <v>1284764009.55</v>
      </c>
      <c r="O232" s="134">
        <v>684855673.6099999</v>
      </c>
      <c r="P232" s="134">
        <v>2116198027.79</v>
      </c>
      <c r="Q232" s="134">
        <f t="shared" si="26"/>
        <v>11536392452.27</v>
      </c>
      <c r="R232" s="3"/>
      <c r="S232" s="7"/>
      <c r="T232" s="118"/>
      <c r="U232" s="141"/>
      <c r="V232" s="141"/>
      <c r="W232" s="141"/>
      <c r="X232"/>
      <c r="Y232"/>
      <c r="Z232"/>
      <c r="AA232"/>
      <c r="AB232"/>
      <c r="AC232"/>
      <c r="AD232"/>
      <c r="AE232"/>
      <c r="AF232"/>
      <c r="AG232"/>
      <c r="AH232"/>
      <c r="AI232"/>
      <c r="AJ232"/>
      <c r="AK232"/>
      <c r="AL232"/>
      <c r="AM232"/>
      <c r="AN232"/>
      <c r="AO232"/>
      <c r="AP232"/>
      <c r="AQ232"/>
      <c r="AR232"/>
      <c r="AS232"/>
      <c r="AT232"/>
      <c r="AU232"/>
      <c r="AV232"/>
      <c r="AW232"/>
      <c r="AX232"/>
    </row>
    <row r="233" spans="2:50" s="67" customFormat="1" x14ac:dyDescent="0.25">
      <c r="B233" s="150" t="s">
        <v>518</v>
      </c>
      <c r="C233" s="134">
        <f t="shared" ref="C233" si="29">SUM(C234:C235)</f>
        <v>9408426427</v>
      </c>
      <c r="D233" s="134">
        <v>11715468455.629999</v>
      </c>
      <c r="E233" s="134">
        <v>307858041.07999998</v>
      </c>
      <c r="F233" s="134">
        <v>741486024.01999998</v>
      </c>
      <c r="G233" s="134">
        <v>674283807.66999996</v>
      </c>
      <c r="H233" s="134">
        <v>840787160.5</v>
      </c>
      <c r="I233" s="134">
        <v>892415094.53999996</v>
      </c>
      <c r="J233" s="134">
        <v>574957909.80999994</v>
      </c>
      <c r="K233" s="134">
        <v>822682067.42999995</v>
      </c>
      <c r="L233" s="134">
        <v>1337671850.71</v>
      </c>
      <c r="M233" s="134">
        <v>1015174248.97</v>
      </c>
      <c r="N233" s="134">
        <v>1262365650.5799999</v>
      </c>
      <c r="O233" s="134">
        <v>653879086.01999998</v>
      </c>
      <c r="P233" s="134">
        <v>2082760552.6700001</v>
      </c>
      <c r="Q233" s="134">
        <f t="shared" si="26"/>
        <v>11206321494</v>
      </c>
      <c r="R233" s="3"/>
      <c r="S233" s="7"/>
      <c r="T233" s="118"/>
      <c r="U233" s="141"/>
      <c r="V233" s="141"/>
      <c r="W233" s="141"/>
      <c r="X233"/>
      <c r="Y233"/>
      <c r="Z233"/>
      <c r="AA233"/>
      <c r="AB233"/>
      <c r="AC233"/>
      <c r="AD233"/>
      <c r="AE233"/>
      <c r="AF233"/>
      <c r="AG233"/>
      <c r="AH233"/>
      <c r="AI233"/>
      <c r="AJ233"/>
      <c r="AK233"/>
      <c r="AL233"/>
      <c r="AM233"/>
      <c r="AN233"/>
      <c r="AO233"/>
      <c r="AP233"/>
      <c r="AQ233"/>
      <c r="AR233"/>
      <c r="AS233"/>
      <c r="AT233"/>
      <c r="AU233"/>
      <c r="AV233"/>
      <c r="AW233"/>
      <c r="AX233"/>
    </row>
    <row r="234" spans="2:50" x14ac:dyDescent="0.25">
      <c r="B234" s="151" t="s">
        <v>519</v>
      </c>
      <c r="C234" s="125">
        <v>9402786427</v>
      </c>
      <c r="D234" s="125">
        <v>11710218455.629999</v>
      </c>
      <c r="E234" s="125">
        <v>307388041.07999998</v>
      </c>
      <c r="F234" s="125">
        <v>741016024.01999998</v>
      </c>
      <c r="G234" s="125">
        <v>673813807.66999996</v>
      </c>
      <c r="H234" s="125">
        <v>840317160.5</v>
      </c>
      <c r="I234" s="125">
        <v>891945094.53999996</v>
      </c>
      <c r="J234" s="125">
        <v>574487909.80999994</v>
      </c>
      <c r="K234" s="125">
        <v>822212067.42999995</v>
      </c>
      <c r="L234" s="125">
        <v>1337201850.71</v>
      </c>
      <c r="M234" s="125">
        <v>1014704248.97</v>
      </c>
      <c r="N234" s="125">
        <v>1261895650.5799999</v>
      </c>
      <c r="O234" s="125">
        <v>653799086.01999998</v>
      </c>
      <c r="P234" s="125">
        <v>2082290552.6700001</v>
      </c>
      <c r="Q234" s="125">
        <f t="shared" si="26"/>
        <v>11201071494</v>
      </c>
      <c r="R234" s="3"/>
      <c r="S234" s="7"/>
      <c r="T234" s="118"/>
      <c r="U234" s="118"/>
      <c r="V234" s="118"/>
      <c r="W234" s="118"/>
    </row>
    <row r="235" spans="2:50" x14ac:dyDescent="0.25">
      <c r="B235" s="151" t="s">
        <v>520</v>
      </c>
      <c r="C235" s="125">
        <v>5640000</v>
      </c>
      <c r="D235" s="125">
        <v>5250000</v>
      </c>
      <c r="E235" s="125">
        <v>470000</v>
      </c>
      <c r="F235" s="125">
        <v>470000</v>
      </c>
      <c r="G235" s="125">
        <v>470000</v>
      </c>
      <c r="H235" s="125">
        <v>470000</v>
      </c>
      <c r="I235" s="125">
        <v>470000</v>
      </c>
      <c r="J235" s="125">
        <v>470000</v>
      </c>
      <c r="K235" s="125">
        <v>470000</v>
      </c>
      <c r="L235" s="125">
        <v>470000</v>
      </c>
      <c r="M235" s="125">
        <v>470000</v>
      </c>
      <c r="N235" s="125">
        <v>470000</v>
      </c>
      <c r="O235" s="125">
        <v>80000</v>
      </c>
      <c r="P235" s="125">
        <v>470000</v>
      </c>
      <c r="Q235" s="125">
        <f t="shared" si="26"/>
        <v>5250000</v>
      </c>
      <c r="R235" s="3"/>
      <c r="S235" s="7"/>
      <c r="T235" s="118"/>
      <c r="U235" s="118"/>
      <c r="V235" s="118"/>
      <c r="W235" s="118"/>
    </row>
    <row r="236" spans="2:50" s="67" customFormat="1" x14ac:dyDescent="0.25">
      <c r="B236" s="150" t="s">
        <v>521</v>
      </c>
      <c r="C236" s="134">
        <f t="shared" ref="C236" si="30">SUM(C237)</f>
        <v>25839443</v>
      </c>
      <c r="D236" s="134">
        <v>32752001.120000001</v>
      </c>
      <c r="E236" s="134">
        <v>0</v>
      </c>
      <c r="F236" s="134">
        <v>520970</v>
      </c>
      <c r="G236" s="134">
        <v>1325775</v>
      </c>
      <c r="H236" s="134">
        <v>2637578.84</v>
      </c>
      <c r="I236" s="134">
        <v>828121.75</v>
      </c>
      <c r="J236" s="134">
        <v>554531.5</v>
      </c>
      <c r="K236" s="134">
        <v>4079984.25</v>
      </c>
      <c r="L236" s="134">
        <v>482861.75</v>
      </c>
      <c r="M236" s="134">
        <v>554531.5</v>
      </c>
      <c r="N236" s="134">
        <v>5317630.49</v>
      </c>
      <c r="O236" s="134">
        <v>2849845.55</v>
      </c>
      <c r="P236" s="134">
        <v>10508577.390000001</v>
      </c>
      <c r="Q236" s="134">
        <f t="shared" si="26"/>
        <v>29660408.020000003</v>
      </c>
      <c r="R236" s="3"/>
      <c r="S236" s="7"/>
      <c r="T236" s="118"/>
      <c r="U236" s="141"/>
      <c r="V236" s="141"/>
      <c r="W236" s="141"/>
      <c r="X236"/>
      <c r="Y236"/>
      <c r="Z236"/>
      <c r="AA236"/>
      <c r="AB236"/>
      <c r="AC236"/>
      <c r="AD236"/>
      <c r="AE236"/>
      <c r="AF236"/>
      <c r="AG236"/>
      <c r="AH236"/>
      <c r="AI236"/>
      <c r="AJ236"/>
      <c r="AK236"/>
      <c r="AL236"/>
      <c r="AM236"/>
      <c r="AN236"/>
      <c r="AO236"/>
      <c r="AP236"/>
      <c r="AQ236"/>
      <c r="AR236"/>
      <c r="AS236"/>
      <c r="AT236"/>
      <c r="AU236"/>
      <c r="AV236"/>
      <c r="AW236"/>
      <c r="AX236"/>
    </row>
    <row r="237" spans="2:50" x14ac:dyDescent="0.25">
      <c r="B237" s="151" t="s">
        <v>522</v>
      </c>
      <c r="C237" s="125">
        <v>25839443</v>
      </c>
      <c r="D237" s="125">
        <v>32752001.120000001</v>
      </c>
      <c r="E237" s="125">
        <v>0</v>
      </c>
      <c r="F237" s="125">
        <v>520970</v>
      </c>
      <c r="G237" s="125">
        <v>1325775</v>
      </c>
      <c r="H237" s="125">
        <v>2637578.84</v>
      </c>
      <c r="I237" s="125">
        <v>828121.75</v>
      </c>
      <c r="J237" s="125">
        <v>554531.5</v>
      </c>
      <c r="K237" s="125">
        <v>4079984.25</v>
      </c>
      <c r="L237" s="125">
        <v>482861.75</v>
      </c>
      <c r="M237" s="125">
        <v>554531.5</v>
      </c>
      <c r="N237" s="125">
        <v>5317630.49</v>
      </c>
      <c r="O237" s="125">
        <v>2849845.55</v>
      </c>
      <c r="P237" s="125">
        <v>10508577.390000001</v>
      </c>
      <c r="Q237" s="125">
        <f t="shared" si="26"/>
        <v>29660408.020000003</v>
      </c>
      <c r="R237" s="3"/>
      <c r="S237" s="7"/>
      <c r="T237" s="118"/>
      <c r="U237" s="118"/>
      <c r="V237" s="118"/>
      <c r="W237" s="118"/>
    </row>
    <row r="238" spans="2:50" s="67" customFormat="1" x14ac:dyDescent="0.25">
      <c r="B238" s="150" t="s">
        <v>523</v>
      </c>
      <c r="C238" s="134">
        <f t="shared" ref="C238" si="31">SUM(C239:C241)</f>
        <v>77176514</v>
      </c>
      <c r="D238" s="134">
        <v>58214528.800000004</v>
      </c>
      <c r="E238" s="134">
        <v>870665.24</v>
      </c>
      <c r="F238" s="134">
        <v>2654838.5099999998</v>
      </c>
      <c r="G238" s="134">
        <v>5622986.1799999997</v>
      </c>
      <c r="H238" s="134">
        <v>3431596.19</v>
      </c>
      <c r="I238" s="134">
        <v>2843622.5</v>
      </c>
      <c r="J238" s="134">
        <v>3368842.52</v>
      </c>
      <c r="K238" s="134">
        <v>2646136.23</v>
      </c>
      <c r="L238" s="134">
        <v>2267107.5700000003</v>
      </c>
      <c r="M238" s="134">
        <v>3531581.9</v>
      </c>
      <c r="N238" s="134">
        <v>6298587.2999999998</v>
      </c>
      <c r="O238" s="134">
        <v>2913640.3</v>
      </c>
      <c r="P238" s="134">
        <v>10271427.67</v>
      </c>
      <c r="Q238" s="134">
        <f t="shared" si="26"/>
        <v>46721032.109999999</v>
      </c>
      <c r="R238" s="3"/>
      <c r="S238" s="7"/>
      <c r="T238" s="118"/>
      <c r="U238" s="141"/>
      <c r="V238" s="141"/>
      <c r="W238" s="141"/>
      <c r="X238"/>
      <c r="Y238"/>
      <c r="Z238"/>
      <c r="AA238"/>
      <c r="AB238"/>
      <c r="AC238"/>
      <c r="AD238"/>
      <c r="AE238"/>
      <c r="AF238"/>
      <c r="AG238"/>
      <c r="AH238"/>
      <c r="AI238"/>
      <c r="AJ238"/>
      <c r="AK238"/>
      <c r="AL238"/>
      <c r="AM238"/>
      <c r="AN238"/>
      <c r="AO238"/>
      <c r="AP238"/>
      <c r="AQ238"/>
      <c r="AR238"/>
      <c r="AS238"/>
      <c r="AT238"/>
      <c r="AU238"/>
      <c r="AV238"/>
      <c r="AW238"/>
      <c r="AX238"/>
    </row>
    <row r="239" spans="2:50" x14ac:dyDescent="0.25">
      <c r="B239" s="151" t="s">
        <v>524</v>
      </c>
      <c r="C239" s="125">
        <v>3254700</v>
      </c>
      <c r="D239" s="125">
        <v>462053.72</v>
      </c>
      <c r="E239" s="125">
        <v>6666.67</v>
      </c>
      <c r="F239" s="125">
        <v>6666.67</v>
      </c>
      <c r="G239" s="125">
        <v>19866.669999999998</v>
      </c>
      <c r="H239" s="125">
        <v>6666.67</v>
      </c>
      <c r="I239" s="125">
        <v>27186.67</v>
      </c>
      <c r="J239" s="125">
        <v>6666.67</v>
      </c>
      <c r="K239" s="125">
        <v>91825.39</v>
      </c>
      <c r="L239" s="125">
        <v>6666.67</v>
      </c>
      <c r="M239" s="125">
        <v>36940.67</v>
      </c>
      <c r="N239" s="125">
        <v>0</v>
      </c>
      <c r="O239" s="125">
        <v>13305.67</v>
      </c>
      <c r="P239" s="125">
        <v>24543.3</v>
      </c>
      <c r="Q239" s="125">
        <f t="shared" si="26"/>
        <v>247001.72</v>
      </c>
      <c r="R239" s="3"/>
      <c r="S239" s="7"/>
      <c r="T239" s="118"/>
      <c r="U239" s="118"/>
      <c r="V239" s="118"/>
      <c r="W239" s="118"/>
    </row>
    <row r="240" spans="2:50" x14ac:dyDescent="0.25">
      <c r="B240" s="151" t="s">
        <v>525</v>
      </c>
      <c r="C240" s="125">
        <v>21808522</v>
      </c>
      <c r="D240" s="125">
        <v>4500640.16</v>
      </c>
      <c r="E240" s="125">
        <v>0</v>
      </c>
      <c r="F240" s="125">
        <v>0</v>
      </c>
      <c r="G240" s="125">
        <v>137136</v>
      </c>
      <c r="H240" s="125">
        <v>51236.99</v>
      </c>
      <c r="I240" s="125">
        <v>12292.11</v>
      </c>
      <c r="J240" s="125">
        <v>18083</v>
      </c>
      <c r="K240" s="125">
        <v>42841.5</v>
      </c>
      <c r="L240" s="125">
        <v>14396.009999999998</v>
      </c>
      <c r="M240" s="125">
        <v>193891.88</v>
      </c>
      <c r="N240" s="125">
        <v>10310</v>
      </c>
      <c r="O240" s="125">
        <v>16994</v>
      </c>
      <c r="P240" s="125">
        <v>2768918.5700000003</v>
      </c>
      <c r="Q240" s="125">
        <f t="shared" si="26"/>
        <v>3266100.0600000005</v>
      </c>
      <c r="R240" s="3"/>
      <c r="S240" s="7"/>
      <c r="T240" s="118"/>
      <c r="U240" s="118"/>
      <c r="V240" s="118"/>
      <c r="W240" s="118"/>
    </row>
    <row r="241" spans="2:50" x14ac:dyDescent="0.25">
      <c r="B241" s="151" t="s">
        <v>526</v>
      </c>
      <c r="C241" s="125">
        <v>52113292</v>
      </c>
      <c r="D241" s="125">
        <v>53251834.920000002</v>
      </c>
      <c r="E241" s="125">
        <v>863998.57</v>
      </c>
      <c r="F241" s="125">
        <v>2648171.84</v>
      </c>
      <c r="G241" s="125">
        <v>5465983.5099999998</v>
      </c>
      <c r="H241" s="125">
        <v>3373692.53</v>
      </c>
      <c r="I241" s="125">
        <v>2804143.72</v>
      </c>
      <c r="J241" s="125">
        <v>3344092.85</v>
      </c>
      <c r="K241" s="125">
        <v>2511469.34</v>
      </c>
      <c r="L241" s="125">
        <v>2246044.89</v>
      </c>
      <c r="M241" s="125">
        <v>3300749.35</v>
      </c>
      <c r="N241" s="125">
        <v>6288277.2999999998</v>
      </c>
      <c r="O241" s="125">
        <v>2883340.63</v>
      </c>
      <c r="P241" s="125">
        <v>7477965.7999999998</v>
      </c>
      <c r="Q241" s="125">
        <f t="shared" si="26"/>
        <v>43207930.329999998</v>
      </c>
      <c r="R241" s="3"/>
      <c r="S241" s="7"/>
      <c r="T241" s="118"/>
      <c r="U241" s="118"/>
      <c r="V241" s="118"/>
      <c r="W241" s="118"/>
    </row>
    <row r="242" spans="2:50" s="67" customFormat="1" x14ac:dyDescent="0.25">
      <c r="B242" s="150" t="s">
        <v>527</v>
      </c>
      <c r="C242" s="134">
        <f>SUM(C243)</f>
        <v>110688306</v>
      </c>
      <c r="D242" s="134">
        <v>286002123.21000004</v>
      </c>
      <c r="E242" s="134">
        <v>1484046</v>
      </c>
      <c r="F242" s="134">
        <v>9593999.0500000007</v>
      </c>
      <c r="G242" s="134">
        <v>39909803.980000004</v>
      </c>
      <c r="H242" s="134">
        <v>18641329.300000001</v>
      </c>
      <c r="I242" s="134">
        <v>18841616.300000001</v>
      </c>
      <c r="J242" s="134">
        <v>58596163.730000004</v>
      </c>
      <c r="K242" s="134">
        <v>3760549.9</v>
      </c>
      <c r="L242" s="134">
        <v>2444362.85</v>
      </c>
      <c r="M242" s="134">
        <v>51764934.049999997</v>
      </c>
      <c r="N242" s="134">
        <v>10782141.18</v>
      </c>
      <c r="O242" s="134">
        <v>25213101.740000002</v>
      </c>
      <c r="P242" s="134">
        <v>12657470.060000002</v>
      </c>
      <c r="Q242" s="134">
        <f t="shared" si="26"/>
        <v>253689518.14000005</v>
      </c>
      <c r="R242" s="3"/>
      <c r="S242" s="7"/>
      <c r="T242" s="118"/>
      <c r="U242" s="141"/>
      <c r="V242" s="141"/>
      <c r="W242" s="141"/>
      <c r="X242"/>
      <c r="Y242"/>
      <c r="Z242"/>
      <c r="AA242"/>
      <c r="AB242"/>
      <c r="AC242"/>
      <c r="AD242"/>
      <c r="AE242"/>
      <c r="AF242"/>
      <c r="AG242"/>
      <c r="AH242"/>
      <c r="AI242"/>
      <c r="AJ242"/>
      <c r="AK242"/>
      <c r="AL242"/>
      <c r="AM242"/>
      <c r="AN242"/>
      <c r="AO242"/>
      <c r="AP242"/>
      <c r="AQ242"/>
      <c r="AR242"/>
      <c r="AS242"/>
      <c r="AT242"/>
      <c r="AU242"/>
      <c r="AV242"/>
      <c r="AW242"/>
      <c r="AX242"/>
    </row>
    <row r="243" spans="2:50" x14ac:dyDescent="0.25">
      <c r="B243" s="151" t="s">
        <v>528</v>
      </c>
      <c r="C243" s="125">
        <v>110688306</v>
      </c>
      <c r="D243" s="125">
        <v>286002123.21000004</v>
      </c>
      <c r="E243" s="125">
        <v>1484046</v>
      </c>
      <c r="F243" s="125">
        <v>9593999.0500000007</v>
      </c>
      <c r="G243" s="125">
        <v>39909803.980000004</v>
      </c>
      <c r="H243" s="125">
        <v>18641329.300000001</v>
      </c>
      <c r="I243" s="125">
        <v>18841616.300000001</v>
      </c>
      <c r="J243" s="125">
        <v>58596163.730000004</v>
      </c>
      <c r="K243" s="125">
        <v>3760549.9</v>
      </c>
      <c r="L243" s="125">
        <v>2444362.85</v>
      </c>
      <c r="M243" s="125">
        <v>51764934.049999997</v>
      </c>
      <c r="N243" s="125">
        <v>10782141.18</v>
      </c>
      <c r="O243" s="125">
        <v>25213101.740000002</v>
      </c>
      <c r="P243" s="125">
        <v>12657470.060000002</v>
      </c>
      <c r="Q243" s="125">
        <f t="shared" si="26"/>
        <v>253689518.14000005</v>
      </c>
      <c r="R243" s="3"/>
      <c r="S243" s="7"/>
      <c r="T243" s="118"/>
      <c r="U243" s="118"/>
      <c r="V243" s="118"/>
      <c r="W243" s="118"/>
    </row>
    <row r="244" spans="2:50" s="67" customFormat="1" x14ac:dyDescent="0.25">
      <c r="B244" s="149" t="s">
        <v>156</v>
      </c>
      <c r="C244" s="134">
        <f t="shared" ref="C244" si="32">C245+C247+C249+C251</f>
        <v>4322001834</v>
      </c>
      <c r="D244" s="134">
        <v>6204158488.6500006</v>
      </c>
      <c r="E244" s="134">
        <v>38223967.799999997</v>
      </c>
      <c r="F244" s="134">
        <v>339712995.42000002</v>
      </c>
      <c r="G244" s="134">
        <v>475140480.51999998</v>
      </c>
      <c r="H244" s="134">
        <v>431635903.71000004</v>
      </c>
      <c r="I244" s="134">
        <v>633660957.06999993</v>
      </c>
      <c r="J244" s="134">
        <v>464962067.55000001</v>
      </c>
      <c r="K244" s="134">
        <v>507689703.97000003</v>
      </c>
      <c r="L244" s="134">
        <v>668304509.07999992</v>
      </c>
      <c r="M244" s="134">
        <v>644520352.42000008</v>
      </c>
      <c r="N244" s="134">
        <v>605851028.49000001</v>
      </c>
      <c r="O244" s="134">
        <v>429502027.93999994</v>
      </c>
      <c r="P244" s="134">
        <v>824020014.6400001</v>
      </c>
      <c r="Q244" s="134">
        <f t="shared" si="26"/>
        <v>6063224008.6099997</v>
      </c>
      <c r="R244" s="3"/>
      <c r="S244" s="7"/>
      <c r="T244" s="118"/>
      <c r="U244" s="141"/>
      <c r="V244" s="141"/>
      <c r="W244" s="141"/>
      <c r="X244"/>
      <c r="Y244"/>
      <c r="Z244"/>
      <c r="AA244"/>
      <c r="AB244"/>
      <c r="AC244"/>
      <c r="AD244"/>
      <c r="AE244"/>
      <c r="AF244"/>
      <c r="AG244"/>
      <c r="AH244"/>
      <c r="AI244"/>
      <c r="AJ244"/>
      <c r="AK244"/>
      <c r="AL244"/>
      <c r="AM244"/>
      <c r="AN244"/>
      <c r="AO244"/>
      <c r="AP244"/>
      <c r="AQ244"/>
      <c r="AR244"/>
      <c r="AS244"/>
      <c r="AT244"/>
      <c r="AU244"/>
      <c r="AV244"/>
      <c r="AW244"/>
      <c r="AX244"/>
    </row>
    <row r="245" spans="2:50" s="67" customFormat="1" x14ac:dyDescent="0.25">
      <c r="B245" s="150" t="s">
        <v>926</v>
      </c>
      <c r="C245" s="134">
        <f t="shared" ref="C245" si="33">SUM(C246)</f>
        <v>79996051</v>
      </c>
      <c r="D245" s="134">
        <v>257806529.79999995</v>
      </c>
      <c r="E245" s="134">
        <v>197785.67</v>
      </c>
      <c r="F245" s="134">
        <v>6299024.9900000002</v>
      </c>
      <c r="G245" s="134">
        <v>14992672.310000001</v>
      </c>
      <c r="H245" s="134">
        <v>4150023.2900000005</v>
      </c>
      <c r="I245" s="134">
        <v>7586904.04</v>
      </c>
      <c r="J245" s="134">
        <v>26248453.650000002</v>
      </c>
      <c r="K245" s="134">
        <v>22118202.960000001</v>
      </c>
      <c r="L245" s="134">
        <v>14344258.939999999</v>
      </c>
      <c r="M245" s="134">
        <v>10171569.66</v>
      </c>
      <c r="N245" s="134">
        <v>94581370.540000007</v>
      </c>
      <c r="O245" s="134">
        <v>10154458.210000001</v>
      </c>
      <c r="P245" s="134">
        <v>29582909.809999999</v>
      </c>
      <c r="Q245" s="134">
        <f t="shared" si="26"/>
        <v>240427634.06999999</v>
      </c>
      <c r="R245" s="3"/>
      <c r="S245" s="7"/>
      <c r="T245" s="118"/>
      <c r="U245" s="141"/>
      <c r="V245" s="141"/>
      <c r="W245" s="141"/>
      <c r="X245"/>
      <c r="Y245"/>
      <c r="Z245"/>
      <c r="AA245"/>
      <c r="AB245"/>
      <c r="AC245"/>
      <c r="AD245"/>
      <c r="AE245"/>
      <c r="AF245"/>
      <c r="AG245"/>
      <c r="AH245"/>
      <c r="AI245"/>
      <c r="AJ245"/>
      <c r="AK245"/>
      <c r="AL245"/>
      <c r="AM245"/>
      <c r="AN245"/>
      <c r="AO245"/>
      <c r="AP245"/>
      <c r="AQ245"/>
      <c r="AR245"/>
      <c r="AS245"/>
      <c r="AT245"/>
      <c r="AU245"/>
      <c r="AV245"/>
      <c r="AW245"/>
      <c r="AX245"/>
    </row>
    <row r="246" spans="2:50" x14ac:dyDescent="0.25">
      <c r="B246" s="151" t="s">
        <v>927</v>
      </c>
      <c r="C246" s="125">
        <v>79996051</v>
      </c>
      <c r="D246" s="125">
        <v>257806529.79999995</v>
      </c>
      <c r="E246" s="125">
        <v>197785.67</v>
      </c>
      <c r="F246" s="125">
        <v>6299024.9900000002</v>
      </c>
      <c r="G246" s="125">
        <v>14992672.310000001</v>
      </c>
      <c r="H246" s="125">
        <v>4150023.2900000005</v>
      </c>
      <c r="I246" s="125">
        <v>7586904.04</v>
      </c>
      <c r="J246" s="125">
        <v>26248453.650000002</v>
      </c>
      <c r="K246" s="125">
        <v>22118202.960000001</v>
      </c>
      <c r="L246" s="125">
        <v>14344258.939999999</v>
      </c>
      <c r="M246" s="125">
        <v>10171569.66</v>
      </c>
      <c r="N246" s="125">
        <v>94581370.540000007</v>
      </c>
      <c r="O246" s="125">
        <v>10154458.210000001</v>
      </c>
      <c r="P246" s="125">
        <v>29582909.809999999</v>
      </c>
      <c r="Q246" s="125">
        <f t="shared" si="26"/>
        <v>240427634.06999999</v>
      </c>
      <c r="R246" s="3"/>
      <c r="S246" s="7"/>
      <c r="T246" s="118"/>
      <c r="U246" s="118"/>
      <c r="V246" s="118"/>
      <c r="W246" s="118"/>
    </row>
    <row r="247" spans="2:50" s="67" customFormat="1" x14ac:dyDescent="0.25">
      <c r="B247" s="150" t="s">
        <v>531</v>
      </c>
      <c r="C247" s="134">
        <f t="shared" ref="C247" si="34">SUM(C248)</f>
        <v>131650285</v>
      </c>
      <c r="D247" s="134">
        <v>361025120.73000008</v>
      </c>
      <c r="E247" s="134">
        <v>2149767.0699999998</v>
      </c>
      <c r="F247" s="134">
        <v>30043527</v>
      </c>
      <c r="G247" s="134">
        <v>11386324.09</v>
      </c>
      <c r="H247" s="134">
        <v>26756228.32</v>
      </c>
      <c r="I247" s="134">
        <v>26804734.460000001</v>
      </c>
      <c r="J247" s="134">
        <v>22339732.229999997</v>
      </c>
      <c r="K247" s="134">
        <v>32068197.460000001</v>
      </c>
      <c r="L247" s="134">
        <v>25145903.700000003</v>
      </c>
      <c r="M247" s="134">
        <v>12651831.1</v>
      </c>
      <c r="N247" s="134">
        <v>37083359.129999995</v>
      </c>
      <c r="O247" s="134">
        <v>21121821.049999997</v>
      </c>
      <c r="P247" s="134">
        <v>58346947.679999992</v>
      </c>
      <c r="Q247" s="134">
        <f t="shared" si="26"/>
        <v>305898373.28999996</v>
      </c>
      <c r="R247" s="3"/>
      <c r="S247" s="7"/>
      <c r="T247" s="118"/>
      <c r="U247" s="141"/>
      <c r="V247" s="141"/>
      <c r="W247" s="141"/>
      <c r="X247"/>
      <c r="Y247"/>
      <c r="Z247"/>
      <c r="AA247"/>
      <c r="AB247"/>
      <c r="AC247"/>
      <c r="AD247"/>
      <c r="AE247"/>
      <c r="AF247"/>
      <c r="AG247"/>
      <c r="AH247"/>
      <c r="AI247"/>
      <c r="AJ247"/>
      <c r="AK247"/>
      <c r="AL247"/>
      <c r="AM247"/>
      <c r="AN247"/>
      <c r="AO247"/>
      <c r="AP247"/>
      <c r="AQ247"/>
      <c r="AR247"/>
      <c r="AS247"/>
      <c r="AT247"/>
      <c r="AU247"/>
      <c r="AV247"/>
      <c r="AW247"/>
      <c r="AX247"/>
    </row>
    <row r="248" spans="2:50" x14ac:dyDescent="0.25">
      <c r="B248" s="151" t="s">
        <v>532</v>
      </c>
      <c r="C248" s="125">
        <v>131650285</v>
      </c>
      <c r="D248" s="125">
        <v>361025120.73000008</v>
      </c>
      <c r="E248" s="125">
        <v>2149767.0699999998</v>
      </c>
      <c r="F248" s="125">
        <v>30043527</v>
      </c>
      <c r="G248" s="125">
        <v>11386324.09</v>
      </c>
      <c r="H248" s="125">
        <v>26756228.32</v>
      </c>
      <c r="I248" s="125">
        <v>26804734.460000001</v>
      </c>
      <c r="J248" s="125">
        <v>22339732.229999997</v>
      </c>
      <c r="K248" s="125">
        <v>32068197.460000001</v>
      </c>
      <c r="L248" s="125">
        <v>25145903.700000003</v>
      </c>
      <c r="M248" s="125">
        <v>12651831.1</v>
      </c>
      <c r="N248" s="125">
        <v>37083359.129999995</v>
      </c>
      <c r="O248" s="125">
        <v>21121821.049999997</v>
      </c>
      <c r="P248" s="125">
        <v>58346947.679999992</v>
      </c>
      <c r="Q248" s="125">
        <f t="shared" si="26"/>
        <v>305898373.28999996</v>
      </c>
      <c r="R248" s="3"/>
      <c r="S248" s="7"/>
      <c r="T248" s="118"/>
      <c r="U248" s="118"/>
      <c r="V248" s="118"/>
      <c r="W248" s="118"/>
    </row>
    <row r="249" spans="2:50" s="67" customFormat="1" x14ac:dyDescent="0.25">
      <c r="B249" s="150" t="s">
        <v>533</v>
      </c>
      <c r="C249" s="134">
        <f t="shared" ref="C249" si="35">SUM(C250)</f>
        <v>2473776336</v>
      </c>
      <c r="D249" s="134">
        <v>3362947945.5800004</v>
      </c>
      <c r="E249" s="134">
        <v>10336245.77</v>
      </c>
      <c r="F249" s="134">
        <v>204702496.39000002</v>
      </c>
      <c r="G249" s="134">
        <v>207879272.43000001</v>
      </c>
      <c r="H249" s="134">
        <v>201740506.84</v>
      </c>
      <c r="I249" s="134">
        <v>220944055.31999999</v>
      </c>
      <c r="J249" s="134">
        <v>235348730.09999999</v>
      </c>
      <c r="K249" s="134">
        <v>251721451.97</v>
      </c>
      <c r="L249" s="134">
        <v>355231645.45999998</v>
      </c>
      <c r="M249" s="134">
        <v>482730770.54000002</v>
      </c>
      <c r="N249" s="134">
        <v>299319419.79000002</v>
      </c>
      <c r="O249" s="134">
        <v>225200802.77999997</v>
      </c>
      <c r="P249" s="134">
        <v>555369485.71000004</v>
      </c>
      <c r="Q249" s="134">
        <f t="shared" si="26"/>
        <v>3250524883.1000004</v>
      </c>
      <c r="R249" s="3"/>
      <c r="S249" s="7"/>
      <c r="T249" s="118"/>
      <c r="U249" s="141"/>
      <c r="V249" s="141"/>
      <c r="W249" s="141"/>
      <c r="X249"/>
      <c r="Y249"/>
      <c r="Z249"/>
      <c r="AA249"/>
      <c r="AB249"/>
      <c r="AC249"/>
      <c r="AD249"/>
      <c r="AE249"/>
      <c r="AF249"/>
      <c r="AG249"/>
      <c r="AH249"/>
      <c r="AI249"/>
      <c r="AJ249"/>
      <c r="AK249"/>
      <c r="AL249"/>
      <c r="AM249"/>
      <c r="AN249"/>
      <c r="AO249"/>
      <c r="AP249"/>
      <c r="AQ249"/>
      <c r="AR249"/>
      <c r="AS249"/>
      <c r="AT249"/>
      <c r="AU249"/>
      <c r="AV249"/>
      <c r="AW249"/>
      <c r="AX249"/>
    </row>
    <row r="250" spans="2:50" x14ac:dyDescent="0.25">
      <c r="B250" s="151" t="s">
        <v>534</v>
      </c>
      <c r="C250" s="125">
        <v>2473776336</v>
      </c>
      <c r="D250" s="125">
        <v>3362947945.5800004</v>
      </c>
      <c r="E250" s="125">
        <v>10336245.77</v>
      </c>
      <c r="F250" s="125">
        <v>204702496.39000002</v>
      </c>
      <c r="G250" s="125">
        <v>207879272.43000001</v>
      </c>
      <c r="H250" s="125">
        <v>201740506.84</v>
      </c>
      <c r="I250" s="125">
        <v>220944055.31999999</v>
      </c>
      <c r="J250" s="125">
        <v>235348730.09999999</v>
      </c>
      <c r="K250" s="125">
        <v>251721451.97</v>
      </c>
      <c r="L250" s="125">
        <v>355231645.45999998</v>
      </c>
      <c r="M250" s="125">
        <v>482730770.54000002</v>
      </c>
      <c r="N250" s="125">
        <v>299319419.79000002</v>
      </c>
      <c r="O250" s="125">
        <v>225200802.77999997</v>
      </c>
      <c r="P250" s="125">
        <v>555369485.71000004</v>
      </c>
      <c r="Q250" s="125">
        <f t="shared" si="26"/>
        <v>3250524883.1000004</v>
      </c>
      <c r="R250" s="3"/>
      <c r="S250" s="7"/>
      <c r="T250" s="118"/>
      <c r="U250" s="118"/>
      <c r="V250" s="118"/>
      <c r="W250" s="118"/>
    </row>
    <row r="251" spans="2:50" s="67" customFormat="1" x14ac:dyDescent="0.25">
      <c r="B251" s="150" t="s">
        <v>535</v>
      </c>
      <c r="C251" s="134">
        <f t="shared" ref="C251" si="36">SUM(C252)</f>
        <v>1636579162</v>
      </c>
      <c r="D251" s="134">
        <v>2222378892.54</v>
      </c>
      <c r="E251" s="134">
        <v>25540169.289999999</v>
      </c>
      <c r="F251" s="134">
        <v>98667947.039999992</v>
      </c>
      <c r="G251" s="134">
        <v>240882211.69</v>
      </c>
      <c r="H251" s="134">
        <v>198989145.26000002</v>
      </c>
      <c r="I251" s="134">
        <v>378325263.25</v>
      </c>
      <c r="J251" s="134">
        <v>181025151.56999999</v>
      </c>
      <c r="K251" s="134">
        <v>201781851.58000001</v>
      </c>
      <c r="L251" s="134">
        <v>273582700.98000002</v>
      </c>
      <c r="M251" s="134">
        <v>138966181.12</v>
      </c>
      <c r="N251" s="134">
        <v>174866879.03</v>
      </c>
      <c r="O251" s="134">
        <v>173024945.90000001</v>
      </c>
      <c r="P251" s="134">
        <v>180720671.44</v>
      </c>
      <c r="Q251" s="134">
        <f t="shared" si="26"/>
        <v>2266373118.1499996</v>
      </c>
      <c r="R251" s="3"/>
      <c r="S251" s="7"/>
      <c r="T251" s="118"/>
      <c r="U251" s="141"/>
      <c r="V251" s="141"/>
      <c r="W251" s="141"/>
      <c r="X251"/>
      <c r="Y251"/>
      <c r="Z251"/>
      <c r="AA251"/>
      <c r="AB251"/>
      <c r="AC251"/>
      <c r="AD251"/>
      <c r="AE251"/>
      <c r="AF251"/>
      <c r="AG251"/>
      <c r="AH251"/>
      <c r="AI251"/>
      <c r="AJ251"/>
      <c r="AK251"/>
      <c r="AL251"/>
      <c r="AM251"/>
      <c r="AN251"/>
      <c r="AO251"/>
      <c r="AP251"/>
      <c r="AQ251"/>
      <c r="AR251"/>
      <c r="AS251"/>
      <c r="AT251"/>
      <c r="AU251"/>
      <c r="AV251"/>
      <c r="AW251"/>
      <c r="AX251"/>
    </row>
    <row r="252" spans="2:50" x14ac:dyDescent="0.25">
      <c r="B252" s="151" t="s">
        <v>536</v>
      </c>
      <c r="C252" s="125">
        <v>1636579162</v>
      </c>
      <c r="D252" s="125">
        <v>2222378892.54</v>
      </c>
      <c r="E252" s="125">
        <v>25540169.289999999</v>
      </c>
      <c r="F252" s="125">
        <v>98667947.039999992</v>
      </c>
      <c r="G252" s="125">
        <v>240882211.69</v>
      </c>
      <c r="H252" s="125">
        <v>198989145.26000002</v>
      </c>
      <c r="I252" s="125">
        <v>378325263.25</v>
      </c>
      <c r="J252" s="125">
        <v>181025151.56999999</v>
      </c>
      <c r="K252" s="125">
        <v>201781851.58000001</v>
      </c>
      <c r="L252" s="125">
        <v>273582700.98000002</v>
      </c>
      <c r="M252" s="125">
        <v>138966181.12</v>
      </c>
      <c r="N252" s="125">
        <v>174866879.03</v>
      </c>
      <c r="O252" s="125">
        <v>173024945.90000001</v>
      </c>
      <c r="P252" s="125">
        <v>180720671.44</v>
      </c>
      <c r="Q252" s="125">
        <f t="shared" si="26"/>
        <v>2266373118.1499996</v>
      </c>
      <c r="R252" s="3"/>
      <c r="S252" s="7"/>
      <c r="T252" s="118"/>
      <c r="U252" s="118"/>
      <c r="V252" s="118"/>
      <c r="W252" s="118"/>
    </row>
    <row r="253" spans="2:50" s="67" customFormat="1" x14ac:dyDescent="0.25">
      <c r="B253" s="149" t="s">
        <v>537</v>
      </c>
      <c r="C253" s="134">
        <f t="shared" ref="C253" si="37">C254+C256+C258+C260+C262+C264</f>
        <v>6116854622</v>
      </c>
      <c r="D253" s="134">
        <v>2801533204.6499996</v>
      </c>
      <c r="E253" s="134">
        <v>116637380.35000001</v>
      </c>
      <c r="F253" s="134">
        <v>129940521.10000001</v>
      </c>
      <c r="G253" s="134">
        <v>394111979.88999999</v>
      </c>
      <c r="H253" s="134">
        <v>297244170.92000002</v>
      </c>
      <c r="I253" s="134">
        <v>158401648.69</v>
      </c>
      <c r="J253" s="134">
        <v>455144521.41000003</v>
      </c>
      <c r="K253" s="134">
        <v>156197888.05000001</v>
      </c>
      <c r="L253" s="134">
        <v>149840510.07999998</v>
      </c>
      <c r="M253" s="134">
        <v>177436296.19</v>
      </c>
      <c r="N253" s="134">
        <v>149747222.53</v>
      </c>
      <c r="O253" s="134">
        <v>218100216.11999997</v>
      </c>
      <c r="P253" s="134">
        <v>315487136.35000002</v>
      </c>
      <c r="Q253" s="134">
        <f t="shared" si="26"/>
        <v>2718289491.6800003</v>
      </c>
      <c r="R253" s="3"/>
      <c r="S253" s="7"/>
      <c r="T253" s="118"/>
      <c r="U253" s="141"/>
      <c r="V253" s="141"/>
      <c r="W253" s="141"/>
      <c r="X253"/>
      <c r="Y253"/>
      <c r="Z253"/>
      <c r="AA253"/>
      <c r="AB253"/>
      <c r="AC253"/>
      <c r="AD253"/>
      <c r="AE253"/>
      <c r="AF253"/>
      <c r="AG253"/>
      <c r="AH253"/>
      <c r="AI253"/>
      <c r="AJ253"/>
      <c r="AK253"/>
      <c r="AL253"/>
      <c r="AM253"/>
      <c r="AN253"/>
      <c r="AO253"/>
      <c r="AP253"/>
      <c r="AQ253"/>
      <c r="AR253"/>
      <c r="AS253"/>
      <c r="AT253"/>
      <c r="AU253"/>
      <c r="AV253"/>
      <c r="AW253"/>
      <c r="AX253"/>
    </row>
    <row r="254" spans="2:50" s="67" customFormat="1" x14ac:dyDescent="0.25">
      <c r="B254" s="150" t="s">
        <v>538</v>
      </c>
      <c r="C254" s="134">
        <f t="shared" ref="C254" si="38">SUM(C255)</f>
        <v>1781096155</v>
      </c>
      <c r="D254" s="134">
        <v>1298267873.0199995</v>
      </c>
      <c r="E254" s="134">
        <v>95194966.670000002</v>
      </c>
      <c r="F254" s="134">
        <v>95484813.180000007</v>
      </c>
      <c r="G254" s="134">
        <v>100354871.61999999</v>
      </c>
      <c r="H254" s="134">
        <v>101520670.15000001</v>
      </c>
      <c r="I254" s="134">
        <v>100221079.37</v>
      </c>
      <c r="J254" s="134">
        <v>107782133.96000001</v>
      </c>
      <c r="K254" s="134">
        <v>107726391.51000001</v>
      </c>
      <c r="L254" s="134">
        <v>107763728.48</v>
      </c>
      <c r="M254" s="134">
        <v>104895566.71000001</v>
      </c>
      <c r="N254" s="134">
        <v>106569800.61</v>
      </c>
      <c r="O254" s="134">
        <v>107144273.97</v>
      </c>
      <c r="P254" s="134">
        <v>138928786.28</v>
      </c>
      <c r="Q254" s="134">
        <f t="shared" si="26"/>
        <v>1273587082.51</v>
      </c>
      <c r="R254" s="3"/>
      <c r="S254" s="7"/>
      <c r="T254" s="118"/>
      <c r="U254" s="141"/>
      <c r="V254" s="141"/>
      <c r="W254" s="141"/>
      <c r="X254"/>
      <c r="Y254"/>
      <c r="Z254"/>
      <c r="AA254"/>
      <c r="AB254"/>
      <c r="AC254"/>
      <c r="AD254"/>
      <c r="AE254"/>
      <c r="AF254"/>
      <c r="AG254"/>
      <c r="AH254"/>
      <c r="AI254"/>
      <c r="AJ254"/>
      <c r="AK254"/>
      <c r="AL254"/>
      <c r="AM254"/>
      <c r="AN254"/>
      <c r="AO254"/>
      <c r="AP254"/>
      <c r="AQ254"/>
      <c r="AR254"/>
      <c r="AS254"/>
      <c r="AT254"/>
      <c r="AU254"/>
      <c r="AV254"/>
      <c r="AW254"/>
      <c r="AX254"/>
    </row>
    <row r="255" spans="2:50" x14ac:dyDescent="0.25">
      <c r="B255" s="151" t="s">
        <v>539</v>
      </c>
      <c r="C255" s="125">
        <v>1781096155</v>
      </c>
      <c r="D255" s="125">
        <v>1298267873.0199995</v>
      </c>
      <c r="E255" s="125">
        <v>95194966.670000002</v>
      </c>
      <c r="F255" s="125">
        <v>95484813.180000007</v>
      </c>
      <c r="G255" s="125">
        <v>100354871.61999999</v>
      </c>
      <c r="H255" s="125">
        <v>101520670.15000001</v>
      </c>
      <c r="I255" s="125">
        <v>100221079.37</v>
      </c>
      <c r="J255" s="125">
        <v>107782133.96000001</v>
      </c>
      <c r="K255" s="125">
        <v>107726391.51000001</v>
      </c>
      <c r="L255" s="125">
        <v>107763728.48</v>
      </c>
      <c r="M255" s="125">
        <v>104895566.71000001</v>
      </c>
      <c r="N255" s="125">
        <v>106569800.61</v>
      </c>
      <c r="O255" s="125">
        <v>107144273.97</v>
      </c>
      <c r="P255" s="125">
        <v>138928786.28</v>
      </c>
      <c r="Q255" s="125">
        <f t="shared" si="26"/>
        <v>1273587082.51</v>
      </c>
      <c r="R255" s="3"/>
      <c r="S255" s="7"/>
      <c r="T255" s="118"/>
      <c r="U255" s="118"/>
      <c r="V255" s="118"/>
      <c r="W255" s="118"/>
    </row>
    <row r="256" spans="2:50" s="67" customFormat="1" x14ac:dyDescent="0.25">
      <c r="B256" s="150" t="s">
        <v>540</v>
      </c>
      <c r="C256" s="134">
        <f t="shared" ref="C256" si="39">SUM(C257)</f>
        <v>444902072</v>
      </c>
      <c r="D256" s="134">
        <v>392226134.41000003</v>
      </c>
      <c r="E256" s="134">
        <v>11391827.74</v>
      </c>
      <c r="F256" s="134">
        <v>17820953.859999999</v>
      </c>
      <c r="G256" s="134">
        <v>21819446.02</v>
      </c>
      <c r="H256" s="134">
        <v>79929251.120000005</v>
      </c>
      <c r="I256" s="134">
        <v>27660164.150000002</v>
      </c>
      <c r="J256" s="134">
        <v>17063712.780000001</v>
      </c>
      <c r="K256" s="134">
        <v>19996701.030000001</v>
      </c>
      <c r="L256" s="134">
        <v>19102816.079999998</v>
      </c>
      <c r="M256" s="134">
        <v>21139330.649999999</v>
      </c>
      <c r="N256" s="134">
        <v>28657106.830000002</v>
      </c>
      <c r="O256" s="134">
        <v>35279661.560000002</v>
      </c>
      <c r="P256" s="134">
        <v>68673861.429999992</v>
      </c>
      <c r="Q256" s="134">
        <f t="shared" si="26"/>
        <v>368534833.25</v>
      </c>
      <c r="R256" s="3"/>
      <c r="S256" s="7"/>
      <c r="T256" s="118"/>
      <c r="U256" s="141"/>
      <c r="V256" s="141"/>
      <c r="W256" s="141"/>
      <c r="X256"/>
      <c r="Y256"/>
      <c r="Z256"/>
      <c r="AA256"/>
      <c r="AB256"/>
      <c r="AC256"/>
      <c r="AD256"/>
      <c r="AE256"/>
      <c r="AF256"/>
      <c r="AG256"/>
      <c r="AH256"/>
      <c r="AI256"/>
      <c r="AJ256"/>
      <c r="AK256"/>
      <c r="AL256"/>
      <c r="AM256"/>
      <c r="AN256"/>
      <c r="AO256"/>
      <c r="AP256"/>
      <c r="AQ256"/>
      <c r="AR256"/>
      <c r="AS256"/>
      <c r="AT256"/>
      <c r="AU256"/>
      <c r="AV256"/>
      <c r="AW256"/>
      <c r="AX256"/>
    </row>
    <row r="257" spans="2:50" x14ac:dyDescent="0.25">
      <c r="B257" s="151" t="s">
        <v>541</v>
      </c>
      <c r="C257" s="125">
        <v>444902072</v>
      </c>
      <c r="D257" s="125">
        <v>392226134.41000003</v>
      </c>
      <c r="E257" s="125">
        <v>11391827.74</v>
      </c>
      <c r="F257" s="125">
        <v>17820953.859999999</v>
      </c>
      <c r="G257" s="125">
        <v>21819446.02</v>
      </c>
      <c r="H257" s="125">
        <v>79929251.120000005</v>
      </c>
      <c r="I257" s="125">
        <v>27660164.150000002</v>
      </c>
      <c r="J257" s="125">
        <v>17063712.780000001</v>
      </c>
      <c r="K257" s="125">
        <v>19996701.030000001</v>
      </c>
      <c r="L257" s="125">
        <v>19102816.079999998</v>
      </c>
      <c r="M257" s="125">
        <v>21139330.649999999</v>
      </c>
      <c r="N257" s="125">
        <v>28657106.830000002</v>
      </c>
      <c r="O257" s="125">
        <v>35279661.560000002</v>
      </c>
      <c r="P257" s="125">
        <v>68673861.429999992</v>
      </c>
      <c r="Q257" s="125">
        <f t="shared" si="26"/>
        <v>368534833.25</v>
      </c>
      <c r="R257" s="3"/>
      <c r="S257" s="7"/>
      <c r="T257" s="118"/>
      <c r="U257" s="118"/>
      <c r="V257" s="118"/>
      <c r="W257" s="118"/>
    </row>
    <row r="258" spans="2:50" s="67" customFormat="1" x14ac:dyDescent="0.25">
      <c r="B258" s="150" t="s">
        <v>542</v>
      </c>
      <c r="C258" s="134">
        <f t="shared" ref="C258" si="40">SUM(C259)</f>
        <v>186901576</v>
      </c>
      <c r="D258" s="134">
        <v>95963144.60999997</v>
      </c>
      <c r="E258" s="134">
        <v>7795025.3399999999</v>
      </c>
      <c r="F258" s="134">
        <v>3870483.12</v>
      </c>
      <c r="G258" s="134">
        <v>6119474.6299999999</v>
      </c>
      <c r="H258" s="134">
        <v>10275231.92</v>
      </c>
      <c r="I258" s="134">
        <v>6549548.79</v>
      </c>
      <c r="J258" s="134">
        <v>4323828.33</v>
      </c>
      <c r="K258" s="134">
        <v>6105026.71</v>
      </c>
      <c r="L258" s="134">
        <v>9542954.7300000004</v>
      </c>
      <c r="M258" s="134">
        <v>4300649.55</v>
      </c>
      <c r="N258" s="134">
        <v>2601133.09</v>
      </c>
      <c r="O258" s="134">
        <v>3672958.4099999997</v>
      </c>
      <c r="P258" s="134">
        <v>17433475.449999999</v>
      </c>
      <c r="Q258" s="134">
        <f t="shared" si="26"/>
        <v>82589790.069999993</v>
      </c>
      <c r="R258" s="3"/>
      <c r="S258" s="7"/>
      <c r="T258" s="118"/>
      <c r="U258" s="141"/>
      <c r="V258" s="141"/>
      <c r="W258" s="141"/>
      <c r="X258"/>
      <c r="Y258"/>
      <c r="Z258"/>
      <c r="AA258"/>
      <c r="AB258"/>
      <c r="AC258"/>
      <c r="AD258"/>
      <c r="AE258"/>
      <c r="AF258"/>
      <c r="AG258"/>
      <c r="AH258"/>
      <c r="AI258"/>
      <c r="AJ258"/>
      <c r="AK258"/>
      <c r="AL258"/>
      <c r="AM258"/>
      <c r="AN258"/>
      <c r="AO258"/>
      <c r="AP258"/>
      <c r="AQ258"/>
      <c r="AR258"/>
      <c r="AS258"/>
      <c r="AT258"/>
      <c r="AU258"/>
      <c r="AV258"/>
      <c r="AW258"/>
      <c r="AX258"/>
    </row>
    <row r="259" spans="2:50" x14ac:dyDescent="0.25">
      <c r="B259" s="151" t="s">
        <v>543</v>
      </c>
      <c r="C259" s="125">
        <v>186901576</v>
      </c>
      <c r="D259" s="125">
        <v>95963144.60999997</v>
      </c>
      <c r="E259" s="125">
        <v>7795025.3399999999</v>
      </c>
      <c r="F259" s="125">
        <v>3870483.12</v>
      </c>
      <c r="G259" s="125">
        <v>6119474.6299999999</v>
      </c>
      <c r="H259" s="125">
        <v>10275231.92</v>
      </c>
      <c r="I259" s="125">
        <v>6549548.79</v>
      </c>
      <c r="J259" s="125">
        <v>4323828.33</v>
      </c>
      <c r="K259" s="125">
        <v>6105026.71</v>
      </c>
      <c r="L259" s="125">
        <v>9542954.7300000004</v>
      </c>
      <c r="M259" s="125">
        <v>4300649.55</v>
      </c>
      <c r="N259" s="125">
        <v>2601133.09</v>
      </c>
      <c r="O259" s="125">
        <v>3672958.4099999997</v>
      </c>
      <c r="P259" s="125">
        <v>17433475.449999999</v>
      </c>
      <c r="Q259" s="125">
        <f t="shared" si="26"/>
        <v>82589790.069999993</v>
      </c>
      <c r="R259" s="3"/>
      <c r="S259" s="7"/>
      <c r="T259" s="118"/>
      <c r="U259" s="118"/>
      <c r="V259" s="118"/>
      <c r="W259" s="118"/>
    </row>
    <row r="260" spans="2:50" s="67" customFormat="1" x14ac:dyDescent="0.25">
      <c r="B260" s="150" t="s">
        <v>544</v>
      </c>
      <c r="C260" s="134">
        <f t="shared" ref="C260" si="41">SUM(C261)</f>
        <v>44407625</v>
      </c>
      <c r="D260" s="134">
        <v>32826009.349999994</v>
      </c>
      <c r="E260" s="134">
        <v>2124893.9300000002</v>
      </c>
      <c r="F260" s="134">
        <v>883983.67</v>
      </c>
      <c r="G260" s="134">
        <v>10145869.43</v>
      </c>
      <c r="H260" s="134">
        <v>1702243.74</v>
      </c>
      <c r="I260" s="134">
        <v>2226078.9300000002</v>
      </c>
      <c r="J260" s="134">
        <v>466179.67</v>
      </c>
      <c r="K260" s="134">
        <v>5048406.54</v>
      </c>
      <c r="L260" s="134">
        <v>2911250.25</v>
      </c>
      <c r="M260" s="134">
        <v>912981.57</v>
      </c>
      <c r="N260" s="134">
        <v>690042</v>
      </c>
      <c r="O260" s="134">
        <v>1050980.51</v>
      </c>
      <c r="P260" s="134">
        <v>3949406.27</v>
      </c>
      <c r="Q260" s="134">
        <f t="shared" si="26"/>
        <v>32112316.510000002</v>
      </c>
      <c r="R260" s="3"/>
      <c r="S260" s="7"/>
      <c r="T260" s="118"/>
      <c r="U260" s="141"/>
      <c r="V260" s="141"/>
      <c r="W260" s="141"/>
      <c r="X260"/>
      <c r="Y260"/>
      <c r="Z260"/>
      <c r="AA260"/>
      <c r="AB260"/>
      <c r="AC260"/>
      <c r="AD260"/>
      <c r="AE260"/>
      <c r="AF260"/>
      <c r="AG260"/>
      <c r="AH260"/>
      <c r="AI260"/>
      <c r="AJ260"/>
      <c r="AK260"/>
      <c r="AL260"/>
      <c r="AM260"/>
      <c r="AN260"/>
      <c r="AO260"/>
      <c r="AP260"/>
      <c r="AQ260"/>
      <c r="AR260"/>
      <c r="AS260"/>
      <c r="AT260"/>
      <c r="AU260"/>
      <c r="AV260"/>
      <c r="AW260"/>
      <c r="AX260"/>
    </row>
    <row r="261" spans="2:50" x14ac:dyDescent="0.25">
      <c r="B261" s="151" t="s">
        <v>545</v>
      </c>
      <c r="C261" s="125">
        <v>44407625</v>
      </c>
      <c r="D261" s="125">
        <v>32826009.349999994</v>
      </c>
      <c r="E261" s="125">
        <v>2124893.9300000002</v>
      </c>
      <c r="F261" s="125">
        <v>883983.67</v>
      </c>
      <c r="G261" s="125">
        <v>10145869.43</v>
      </c>
      <c r="H261" s="125">
        <v>1702243.74</v>
      </c>
      <c r="I261" s="125">
        <v>2226078.9300000002</v>
      </c>
      <c r="J261" s="125">
        <v>466179.67</v>
      </c>
      <c r="K261" s="125">
        <v>5048406.54</v>
      </c>
      <c r="L261" s="125">
        <v>2911250.25</v>
      </c>
      <c r="M261" s="125">
        <v>912981.57</v>
      </c>
      <c r="N261" s="125">
        <v>690042</v>
      </c>
      <c r="O261" s="125">
        <v>1050980.51</v>
      </c>
      <c r="P261" s="125">
        <v>3949406.27</v>
      </c>
      <c r="Q261" s="125">
        <f t="shared" si="26"/>
        <v>32112316.510000002</v>
      </c>
      <c r="R261" s="3"/>
      <c r="S261" s="7"/>
      <c r="T261" s="118"/>
      <c r="U261" s="118"/>
      <c r="V261" s="118"/>
      <c r="W261" s="118"/>
    </row>
    <row r="262" spans="2:50" s="67" customFormat="1" x14ac:dyDescent="0.25">
      <c r="B262" s="150" t="s">
        <v>546</v>
      </c>
      <c r="C262" s="134">
        <f t="shared" ref="C262" si="42">SUM(C263)</f>
        <v>2502973110</v>
      </c>
      <c r="D262" s="134">
        <v>247760269.61999989</v>
      </c>
      <c r="E262" s="134">
        <v>125625</v>
      </c>
      <c r="F262" s="134">
        <v>1539956</v>
      </c>
      <c r="G262" s="134">
        <v>180140</v>
      </c>
      <c r="H262" s="134">
        <v>50068840</v>
      </c>
      <c r="I262" s="134">
        <v>17131575</v>
      </c>
      <c r="J262" s="134">
        <v>503525</v>
      </c>
      <c r="K262" s="134">
        <v>7551033.9899999984</v>
      </c>
      <c r="L262" s="134">
        <v>10514468.869999999</v>
      </c>
      <c r="M262" s="134">
        <v>803697</v>
      </c>
      <c r="N262" s="134">
        <v>2416640</v>
      </c>
      <c r="O262" s="134">
        <v>70947300</v>
      </c>
      <c r="P262" s="134">
        <v>82018938.260000005</v>
      </c>
      <c r="Q262" s="134">
        <f t="shared" si="26"/>
        <v>243801739.12</v>
      </c>
      <c r="R262" s="3"/>
      <c r="S262" s="7"/>
      <c r="T262" s="118"/>
      <c r="U262" s="141"/>
      <c r="V262" s="141"/>
      <c r="W262" s="141"/>
      <c r="X262"/>
      <c r="Y262"/>
      <c r="Z262"/>
      <c r="AA262"/>
      <c r="AB262"/>
      <c r="AC262"/>
      <c r="AD262"/>
      <c r="AE262"/>
      <c r="AF262"/>
      <c r="AG262"/>
      <c r="AH262"/>
      <c r="AI262"/>
      <c r="AJ262"/>
      <c r="AK262"/>
      <c r="AL262"/>
      <c r="AM262"/>
      <c r="AN262"/>
      <c r="AO262"/>
      <c r="AP262"/>
      <c r="AQ262"/>
      <c r="AR262"/>
      <c r="AS262"/>
      <c r="AT262"/>
      <c r="AU262"/>
      <c r="AV262"/>
      <c r="AW262"/>
      <c r="AX262"/>
    </row>
    <row r="263" spans="2:50" x14ac:dyDescent="0.25">
      <c r="B263" s="151" t="s">
        <v>547</v>
      </c>
      <c r="C263" s="125">
        <v>2502973110</v>
      </c>
      <c r="D263" s="125">
        <v>247760269.61999989</v>
      </c>
      <c r="E263" s="125">
        <v>125625</v>
      </c>
      <c r="F263" s="125">
        <v>1539956</v>
      </c>
      <c r="G263" s="125">
        <v>180140</v>
      </c>
      <c r="H263" s="125">
        <v>50068840</v>
      </c>
      <c r="I263" s="125">
        <v>17131575</v>
      </c>
      <c r="J263" s="125">
        <v>503525</v>
      </c>
      <c r="K263" s="125">
        <v>7551033.9899999984</v>
      </c>
      <c r="L263" s="125">
        <v>10514468.869999999</v>
      </c>
      <c r="M263" s="125">
        <v>803697</v>
      </c>
      <c r="N263" s="125">
        <v>2416640</v>
      </c>
      <c r="O263" s="125">
        <v>70947300</v>
      </c>
      <c r="P263" s="125">
        <v>82018938.260000005</v>
      </c>
      <c r="Q263" s="125">
        <f t="shared" si="26"/>
        <v>243801739.12</v>
      </c>
      <c r="R263" s="3"/>
      <c r="S263" s="7"/>
      <c r="T263" s="118"/>
      <c r="U263" s="118"/>
      <c r="V263" s="118"/>
      <c r="W263" s="118"/>
    </row>
    <row r="264" spans="2:50" s="67" customFormat="1" x14ac:dyDescent="0.25">
      <c r="B264" s="150" t="s">
        <v>548</v>
      </c>
      <c r="C264" s="134">
        <f t="shared" ref="C264" si="43">SUM(C265)</f>
        <v>1156574084</v>
      </c>
      <c r="D264" s="134">
        <v>734489773.6400001</v>
      </c>
      <c r="E264" s="134">
        <v>5041.67</v>
      </c>
      <c r="F264" s="134">
        <v>10340331.27</v>
      </c>
      <c r="G264" s="134">
        <v>255492178.19</v>
      </c>
      <c r="H264" s="134">
        <v>53747933.990000002</v>
      </c>
      <c r="I264" s="134">
        <v>4613202.45</v>
      </c>
      <c r="J264" s="134">
        <v>325005141.67000002</v>
      </c>
      <c r="K264" s="134">
        <v>9770328.2699999996</v>
      </c>
      <c r="L264" s="134">
        <v>5291.67</v>
      </c>
      <c r="M264" s="134">
        <v>45384070.710000001</v>
      </c>
      <c r="N264" s="134">
        <v>8812500</v>
      </c>
      <c r="O264" s="134">
        <v>5041.67</v>
      </c>
      <c r="P264" s="134">
        <v>4482668.66</v>
      </c>
      <c r="Q264" s="134">
        <f t="shared" si="26"/>
        <v>717663730.21999991</v>
      </c>
      <c r="R264" s="3"/>
      <c r="S264" s="7"/>
      <c r="T264" s="118"/>
      <c r="U264" s="141"/>
      <c r="V264" s="141"/>
      <c r="W264" s="141"/>
      <c r="X264"/>
      <c r="Y264"/>
      <c r="Z264"/>
      <c r="AA264"/>
      <c r="AB264"/>
      <c r="AC264"/>
      <c r="AD264"/>
      <c r="AE264"/>
      <c r="AF264"/>
      <c r="AG264"/>
      <c r="AH264"/>
      <c r="AI264"/>
      <c r="AJ264"/>
      <c r="AK264"/>
      <c r="AL264"/>
      <c r="AM264"/>
      <c r="AN264"/>
      <c r="AO264"/>
      <c r="AP264"/>
      <c r="AQ264"/>
      <c r="AR264"/>
      <c r="AS264"/>
      <c r="AT264"/>
      <c r="AU264"/>
      <c r="AV264"/>
      <c r="AW264"/>
      <c r="AX264"/>
    </row>
    <row r="265" spans="2:50" x14ac:dyDescent="0.25">
      <c r="B265" s="151" t="s">
        <v>549</v>
      </c>
      <c r="C265" s="125">
        <v>1156574084</v>
      </c>
      <c r="D265" s="125">
        <v>734489773.6400001</v>
      </c>
      <c r="E265" s="125">
        <v>5041.67</v>
      </c>
      <c r="F265" s="125">
        <v>10340331.27</v>
      </c>
      <c r="G265" s="125">
        <v>255492178.19</v>
      </c>
      <c r="H265" s="125">
        <v>53747933.990000002</v>
      </c>
      <c r="I265" s="125">
        <v>4613202.45</v>
      </c>
      <c r="J265" s="125">
        <v>325005141.67000002</v>
      </c>
      <c r="K265" s="125">
        <v>9770328.2699999996</v>
      </c>
      <c r="L265" s="125">
        <v>5291.67</v>
      </c>
      <c r="M265" s="125">
        <v>45384070.710000001</v>
      </c>
      <c r="N265" s="125">
        <v>8812500</v>
      </c>
      <c r="O265" s="125">
        <v>5041.67</v>
      </c>
      <c r="P265" s="125">
        <v>4482668.66</v>
      </c>
      <c r="Q265" s="125">
        <f t="shared" ref="Q265:Q324" si="44">E265+F265+G265+H265+I265+J265+K265+L265+M265+O265+N265+P265</f>
        <v>717663730.21999991</v>
      </c>
      <c r="R265" s="3"/>
      <c r="S265" s="7"/>
      <c r="T265" s="118"/>
      <c r="U265" s="118"/>
      <c r="V265" s="118"/>
      <c r="W265" s="118"/>
    </row>
    <row r="266" spans="2:50" s="67" customFormat="1" x14ac:dyDescent="0.25">
      <c r="B266" s="149" t="s">
        <v>158</v>
      </c>
      <c r="C266" s="192">
        <f t="shared" ref="C266" si="45">C267+C269</f>
        <v>12381168839</v>
      </c>
      <c r="D266" s="192">
        <v>13669002494.869999</v>
      </c>
      <c r="E266" s="192">
        <v>20401780.029999997</v>
      </c>
      <c r="F266" s="192">
        <v>805655576.12</v>
      </c>
      <c r="G266" s="192">
        <v>304062084.5</v>
      </c>
      <c r="H266" s="192">
        <v>486053029.45999998</v>
      </c>
      <c r="I266" s="192">
        <v>705892398.95000005</v>
      </c>
      <c r="J266" s="192">
        <v>2940529615.5099998</v>
      </c>
      <c r="K266" s="192">
        <v>1332261313.9499998</v>
      </c>
      <c r="L266" s="192">
        <v>636139255.5</v>
      </c>
      <c r="M266" s="192">
        <v>1065701673.99</v>
      </c>
      <c r="N266" s="192">
        <v>2202227642.54</v>
      </c>
      <c r="O266" s="192">
        <v>1299939125.76</v>
      </c>
      <c r="P266" s="192">
        <v>1667140589.73</v>
      </c>
      <c r="Q266" s="192">
        <f t="shared" si="44"/>
        <v>13466004086.039997</v>
      </c>
      <c r="R266" s="3"/>
      <c r="S266" s="7"/>
      <c r="T266" s="118"/>
      <c r="U266" s="141"/>
      <c r="V266" s="141"/>
      <c r="W266" s="141"/>
      <c r="X266"/>
      <c r="Y266"/>
      <c r="Z266"/>
      <c r="AA266"/>
      <c r="AB266"/>
      <c r="AC266"/>
      <c r="AD266"/>
      <c r="AE266"/>
      <c r="AF266"/>
      <c r="AG266"/>
      <c r="AH266"/>
      <c r="AI266"/>
      <c r="AJ266"/>
      <c r="AK266"/>
      <c r="AL266"/>
      <c r="AM266"/>
      <c r="AN266"/>
      <c r="AO266"/>
      <c r="AP266"/>
      <c r="AQ266"/>
      <c r="AR266"/>
      <c r="AS266"/>
      <c r="AT266"/>
      <c r="AU266"/>
      <c r="AV266"/>
      <c r="AW266"/>
      <c r="AX266"/>
    </row>
    <row r="267" spans="2:50" s="67" customFormat="1" x14ac:dyDescent="0.25">
      <c r="B267" s="150" t="s">
        <v>550</v>
      </c>
      <c r="C267" s="134">
        <f t="shared" ref="C267" si="46">SUM(C268)</f>
        <v>12364173202</v>
      </c>
      <c r="D267" s="134">
        <v>13629896136.879999</v>
      </c>
      <c r="E267" s="134">
        <v>20393446.699999999</v>
      </c>
      <c r="F267" s="134">
        <v>805641706.78999996</v>
      </c>
      <c r="G267" s="134">
        <v>301653189.61000001</v>
      </c>
      <c r="H267" s="134">
        <v>484849807.18000001</v>
      </c>
      <c r="I267" s="134">
        <v>705810068.62</v>
      </c>
      <c r="J267" s="134">
        <v>2940438474.1799998</v>
      </c>
      <c r="K267" s="134">
        <v>1320651233.6199999</v>
      </c>
      <c r="L267" s="134">
        <v>636004267.97000003</v>
      </c>
      <c r="M267" s="134">
        <v>1065619343.66</v>
      </c>
      <c r="N267" s="134">
        <v>2200607652.6500001</v>
      </c>
      <c r="O267" s="134">
        <v>1281385380.0699999</v>
      </c>
      <c r="P267" s="134">
        <v>1665629037.8199999</v>
      </c>
      <c r="Q267" s="134">
        <f t="shared" si="44"/>
        <v>13428683608.869999</v>
      </c>
      <c r="R267" s="3"/>
      <c r="S267" s="7"/>
      <c r="T267" s="118"/>
      <c r="U267" s="141"/>
      <c r="V267" s="141"/>
      <c r="W267" s="141"/>
      <c r="X267"/>
      <c r="Y267"/>
      <c r="Z267"/>
      <c r="AA267"/>
      <c r="AB267"/>
      <c r="AC267"/>
      <c r="AD267"/>
      <c r="AE267"/>
      <c r="AF267"/>
      <c r="AG267"/>
      <c r="AH267"/>
      <c r="AI267"/>
      <c r="AJ267"/>
      <c r="AK267"/>
      <c r="AL267"/>
      <c r="AM267"/>
      <c r="AN267"/>
      <c r="AO267"/>
      <c r="AP267"/>
      <c r="AQ267"/>
      <c r="AR267"/>
      <c r="AS267"/>
      <c r="AT267"/>
      <c r="AU267"/>
      <c r="AV267"/>
      <c r="AW267"/>
      <c r="AX267"/>
    </row>
    <row r="268" spans="2:50" x14ac:dyDescent="0.25">
      <c r="B268" s="151" t="s">
        <v>551</v>
      </c>
      <c r="C268" s="125">
        <v>12364173202</v>
      </c>
      <c r="D268" s="125">
        <v>13629896136.879999</v>
      </c>
      <c r="E268" s="125">
        <v>20393446.699999999</v>
      </c>
      <c r="F268" s="125">
        <v>805641706.78999996</v>
      </c>
      <c r="G268" s="125">
        <v>301653189.61000001</v>
      </c>
      <c r="H268" s="125">
        <v>484849807.18000001</v>
      </c>
      <c r="I268" s="125">
        <v>705810068.62</v>
      </c>
      <c r="J268" s="125">
        <v>2940438474.1799998</v>
      </c>
      <c r="K268" s="125">
        <v>1320651233.6199999</v>
      </c>
      <c r="L268" s="125">
        <v>636004267.97000003</v>
      </c>
      <c r="M268" s="125">
        <v>1065619343.66</v>
      </c>
      <c r="N268" s="125">
        <v>2200607652.6500001</v>
      </c>
      <c r="O268" s="125">
        <v>1281385380.0699999</v>
      </c>
      <c r="P268" s="125">
        <v>1665629037.8199999</v>
      </c>
      <c r="Q268" s="125">
        <f t="shared" si="44"/>
        <v>13428683608.869999</v>
      </c>
      <c r="R268" s="3"/>
      <c r="S268" s="7"/>
      <c r="T268" s="118"/>
      <c r="U268" s="118"/>
      <c r="V268" s="118"/>
      <c r="W268" s="118"/>
    </row>
    <row r="269" spans="2:50" s="67" customFormat="1" x14ac:dyDescent="0.25">
      <c r="B269" s="150" t="s">
        <v>552</v>
      </c>
      <c r="C269" s="134">
        <f t="shared" ref="C269" si="47">SUM(C270)</f>
        <v>16995637</v>
      </c>
      <c r="D269" s="134">
        <v>39106357.990000002</v>
      </c>
      <c r="E269" s="134">
        <v>8333.33</v>
      </c>
      <c r="F269" s="134">
        <v>13869.33</v>
      </c>
      <c r="G269" s="134">
        <v>2408894.89</v>
      </c>
      <c r="H269" s="134">
        <v>1203222.28</v>
      </c>
      <c r="I269" s="134">
        <v>82330.33</v>
      </c>
      <c r="J269" s="134">
        <v>91141.33</v>
      </c>
      <c r="K269" s="134">
        <v>11610080.33</v>
      </c>
      <c r="L269" s="134">
        <v>134987.53</v>
      </c>
      <c r="M269" s="134">
        <v>82330.33</v>
      </c>
      <c r="N269" s="134">
        <v>1619989.8900000001</v>
      </c>
      <c r="O269" s="134">
        <v>18553745.690000001</v>
      </c>
      <c r="P269" s="134">
        <v>1511551.91</v>
      </c>
      <c r="Q269" s="134">
        <f t="shared" si="44"/>
        <v>37320477.170000002</v>
      </c>
      <c r="R269" s="3"/>
      <c r="S269" s="7"/>
      <c r="T269" s="118"/>
      <c r="U269" s="141"/>
      <c r="V269" s="141"/>
      <c r="W269" s="141"/>
      <c r="X269"/>
      <c r="Y269"/>
      <c r="Z269"/>
      <c r="AA269"/>
      <c r="AB269"/>
      <c r="AC269"/>
      <c r="AD269"/>
      <c r="AE269"/>
      <c r="AF269"/>
      <c r="AG269"/>
      <c r="AH269"/>
      <c r="AI269"/>
      <c r="AJ269"/>
      <c r="AK269"/>
      <c r="AL269"/>
      <c r="AM269"/>
      <c r="AN269"/>
      <c r="AO269"/>
      <c r="AP269"/>
      <c r="AQ269"/>
      <c r="AR269"/>
      <c r="AS269"/>
      <c r="AT269"/>
      <c r="AU269"/>
      <c r="AV269"/>
      <c r="AW269"/>
      <c r="AX269"/>
    </row>
    <row r="270" spans="2:50" x14ac:dyDescent="0.25">
      <c r="B270" s="151" t="s">
        <v>553</v>
      </c>
      <c r="C270" s="125">
        <v>16995637</v>
      </c>
      <c r="D270" s="125">
        <v>39106357.990000002</v>
      </c>
      <c r="E270" s="125">
        <v>8333.33</v>
      </c>
      <c r="F270" s="125">
        <v>13869.33</v>
      </c>
      <c r="G270" s="125">
        <v>2408894.89</v>
      </c>
      <c r="H270" s="125">
        <v>1203222.28</v>
      </c>
      <c r="I270" s="125">
        <v>82330.33</v>
      </c>
      <c r="J270" s="125">
        <v>91141.33</v>
      </c>
      <c r="K270" s="125">
        <v>11610080.33</v>
      </c>
      <c r="L270" s="125">
        <v>134987.53</v>
      </c>
      <c r="M270" s="125">
        <v>82330.33</v>
      </c>
      <c r="N270" s="125">
        <v>1619989.8900000001</v>
      </c>
      <c r="O270" s="125">
        <v>18553745.690000001</v>
      </c>
      <c r="P270" s="125">
        <v>1511551.91</v>
      </c>
      <c r="Q270" s="125">
        <f t="shared" si="44"/>
        <v>37320477.170000002</v>
      </c>
      <c r="R270" s="3"/>
      <c r="S270" s="7"/>
      <c r="T270" s="118"/>
      <c r="U270" s="118"/>
      <c r="V270" s="118"/>
      <c r="W270" s="118"/>
    </row>
    <row r="271" spans="2:50" s="67" customFormat="1" x14ac:dyDescent="0.25">
      <c r="B271" s="149" t="s">
        <v>554</v>
      </c>
      <c r="C271" s="134">
        <f t="shared" ref="C271" si="48">C272+C274+C276+C278+C280</f>
        <v>713083291</v>
      </c>
      <c r="D271" s="134">
        <v>486655682.62000012</v>
      </c>
      <c r="E271" s="134">
        <v>9907019.7899999991</v>
      </c>
      <c r="F271" s="134">
        <v>17675113.669999998</v>
      </c>
      <c r="G271" s="134">
        <v>53165055.409999996</v>
      </c>
      <c r="H271" s="134">
        <v>60072597.799999997</v>
      </c>
      <c r="I271" s="134">
        <v>36731134.829999998</v>
      </c>
      <c r="J271" s="134">
        <v>40528776.619999997</v>
      </c>
      <c r="K271" s="134">
        <v>38224683.109999999</v>
      </c>
      <c r="L271" s="134">
        <v>23615938.010000002</v>
      </c>
      <c r="M271" s="134">
        <v>23468466.350000001</v>
      </c>
      <c r="N271" s="134">
        <v>32708487.309999999</v>
      </c>
      <c r="O271" s="134">
        <v>21440379.289999999</v>
      </c>
      <c r="P271" s="134">
        <v>89715241.999999985</v>
      </c>
      <c r="Q271" s="134">
        <f t="shared" si="44"/>
        <v>447252894.19000006</v>
      </c>
      <c r="R271" s="3"/>
      <c r="S271" s="7"/>
      <c r="T271" s="118"/>
      <c r="U271" s="141"/>
      <c r="V271" s="141"/>
      <c r="W271" s="141"/>
      <c r="X271"/>
      <c r="Y271"/>
      <c r="Z271"/>
      <c r="AA271"/>
      <c r="AB271"/>
      <c r="AC271"/>
      <c r="AD271"/>
      <c r="AE271"/>
      <c r="AF271"/>
      <c r="AG271"/>
      <c r="AH271"/>
      <c r="AI271"/>
      <c r="AJ271"/>
      <c r="AK271"/>
      <c r="AL271"/>
      <c r="AM271"/>
      <c r="AN271"/>
      <c r="AO271"/>
      <c r="AP271"/>
      <c r="AQ271"/>
      <c r="AR271"/>
      <c r="AS271"/>
      <c r="AT271"/>
      <c r="AU271"/>
      <c r="AV271"/>
      <c r="AW271"/>
      <c r="AX271"/>
    </row>
    <row r="272" spans="2:50" s="67" customFormat="1" x14ac:dyDescent="0.25">
      <c r="B272" s="150" t="s">
        <v>555</v>
      </c>
      <c r="C272" s="134">
        <f t="shared" ref="C272" si="49">SUM(C273)</f>
        <v>3929000</v>
      </c>
      <c r="D272" s="134">
        <v>1668158.5199999996</v>
      </c>
      <c r="E272" s="134">
        <v>58750</v>
      </c>
      <c r="F272" s="134">
        <v>58750</v>
      </c>
      <c r="G272" s="134">
        <v>17083.330000000002</v>
      </c>
      <c r="H272" s="134">
        <v>178958.75999999998</v>
      </c>
      <c r="I272" s="134">
        <v>8750</v>
      </c>
      <c r="J272" s="134">
        <v>293646.52</v>
      </c>
      <c r="K272" s="134">
        <v>54602.5</v>
      </c>
      <c r="L272" s="134">
        <v>3750</v>
      </c>
      <c r="M272" s="134">
        <v>105910</v>
      </c>
      <c r="N272" s="134">
        <v>41020</v>
      </c>
      <c r="O272" s="134">
        <v>103488.52</v>
      </c>
      <c r="P272" s="134">
        <v>315565</v>
      </c>
      <c r="Q272" s="134">
        <f t="shared" si="44"/>
        <v>1240274.6299999999</v>
      </c>
      <c r="R272" s="3"/>
      <c r="S272" s="7"/>
      <c r="T272" s="118"/>
      <c r="U272" s="141"/>
      <c r="V272" s="141"/>
      <c r="W272" s="141"/>
      <c r="X272"/>
      <c r="Y272"/>
      <c r="Z272"/>
      <c r="AA272"/>
      <c r="AB272"/>
      <c r="AC272"/>
      <c r="AD272"/>
      <c r="AE272"/>
      <c r="AF272"/>
      <c r="AG272"/>
      <c r="AH272"/>
      <c r="AI272"/>
      <c r="AJ272"/>
      <c r="AK272"/>
      <c r="AL272"/>
      <c r="AM272"/>
      <c r="AN272"/>
      <c r="AO272"/>
      <c r="AP272"/>
      <c r="AQ272"/>
      <c r="AR272"/>
      <c r="AS272"/>
      <c r="AT272"/>
      <c r="AU272"/>
      <c r="AV272"/>
      <c r="AW272"/>
      <c r="AX272"/>
    </row>
    <row r="273" spans="2:50" x14ac:dyDescent="0.25">
      <c r="B273" s="151" t="s">
        <v>556</v>
      </c>
      <c r="C273" s="125">
        <v>3929000</v>
      </c>
      <c r="D273" s="125">
        <v>1668158.5199999996</v>
      </c>
      <c r="E273" s="125">
        <v>58750</v>
      </c>
      <c r="F273" s="125">
        <v>58750</v>
      </c>
      <c r="G273" s="125">
        <v>17083.330000000002</v>
      </c>
      <c r="H273" s="125">
        <v>178958.75999999998</v>
      </c>
      <c r="I273" s="125">
        <v>8750</v>
      </c>
      <c r="J273" s="125">
        <v>293646.52</v>
      </c>
      <c r="K273" s="125">
        <v>54602.5</v>
      </c>
      <c r="L273" s="125">
        <v>3750</v>
      </c>
      <c r="M273" s="125">
        <v>105910</v>
      </c>
      <c r="N273" s="125">
        <v>41020</v>
      </c>
      <c r="O273" s="125">
        <v>103488.52</v>
      </c>
      <c r="P273" s="125">
        <v>315565</v>
      </c>
      <c r="Q273" s="125">
        <f t="shared" si="44"/>
        <v>1240274.6299999999</v>
      </c>
      <c r="R273" s="3"/>
      <c r="S273" s="7"/>
      <c r="T273" s="118"/>
      <c r="U273" s="118"/>
      <c r="V273" s="118"/>
      <c r="W273" s="118"/>
    </row>
    <row r="274" spans="2:50" s="67" customFormat="1" x14ac:dyDescent="0.25">
      <c r="B274" s="150" t="s">
        <v>557</v>
      </c>
      <c r="C274" s="134">
        <f t="shared" ref="C274" si="50">SUM(C275)</f>
        <v>4413394</v>
      </c>
      <c r="D274" s="134">
        <v>2467193</v>
      </c>
      <c r="E274" s="134">
        <v>56666.67</v>
      </c>
      <c r="F274" s="134">
        <v>56666.67</v>
      </c>
      <c r="G274" s="134">
        <v>56666.67</v>
      </c>
      <c r="H274" s="134">
        <v>141866.6</v>
      </c>
      <c r="I274" s="134">
        <v>263366.67</v>
      </c>
      <c r="J274" s="134">
        <v>57088.69</v>
      </c>
      <c r="K274" s="134">
        <v>56666.67</v>
      </c>
      <c r="L274" s="134">
        <v>56666.67</v>
      </c>
      <c r="M274" s="134">
        <v>56666.67</v>
      </c>
      <c r="N274" s="134">
        <v>0</v>
      </c>
      <c r="O274" s="134">
        <v>56666.67</v>
      </c>
      <c r="P274" s="134">
        <v>656133.30000000005</v>
      </c>
      <c r="Q274" s="134">
        <f t="shared" si="44"/>
        <v>1515121.9500000002</v>
      </c>
      <c r="R274" s="3"/>
      <c r="S274" s="7"/>
      <c r="T274" s="118"/>
      <c r="U274" s="141"/>
      <c r="V274" s="141"/>
      <c r="W274" s="141"/>
      <c r="X274"/>
      <c r="Y274"/>
      <c r="Z274"/>
      <c r="AA274"/>
      <c r="AB274"/>
      <c r="AC274"/>
      <c r="AD274"/>
      <c r="AE274"/>
      <c r="AF274"/>
      <c r="AG274"/>
      <c r="AH274"/>
      <c r="AI274"/>
      <c r="AJ274"/>
      <c r="AK274"/>
      <c r="AL274"/>
      <c r="AM274"/>
      <c r="AN274"/>
      <c r="AO274"/>
      <c r="AP274"/>
      <c r="AQ274"/>
      <c r="AR274"/>
      <c r="AS274"/>
      <c r="AT274"/>
      <c r="AU274"/>
      <c r="AV274"/>
      <c r="AW274"/>
      <c r="AX274"/>
    </row>
    <row r="275" spans="2:50" x14ac:dyDescent="0.25">
      <c r="B275" s="151" t="s">
        <v>558</v>
      </c>
      <c r="C275" s="125">
        <v>4413394</v>
      </c>
      <c r="D275" s="125">
        <v>2467193</v>
      </c>
      <c r="E275" s="125">
        <v>56666.67</v>
      </c>
      <c r="F275" s="125">
        <v>56666.67</v>
      </c>
      <c r="G275" s="125">
        <v>56666.67</v>
      </c>
      <c r="H275" s="125">
        <v>141866.6</v>
      </c>
      <c r="I275" s="125">
        <v>263366.67</v>
      </c>
      <c r="J275" s="125">
        <v>57088.69</v>
      </c>
      <c r="K275" s="125">
        <v>56666.67</v>
      </c>
      <c r="L275" s="125">
        <v>56666.67</v>
      </c>
      <c r="M275" s="125">
        <v>56666.67</v>
      </c>
      <c r="N275" s="125">
        <v>0</v>
      </c>
      <c r="O275" s="125">
        <v>56666.67</v>
      </c>
      <c r="P275" s="125">
        <v>656133.30000000005</v>
      </c>
      <c r="Q275" s="125">
        <f t="shared" si="44"/>
        <v>1515121.9500000002</v>
      </c>
      <c r="R275" s="3"/>
      <c r="S275" s="7"/>
      <c r="T275" s="118"/>
      <c r="U275" s="118"/>
      <c r="V275" s="118"/>
      <c r="W275" s="118"/>
    </row>
    <row r="276" spans="2:50" s="67" customFormat="1" x14ac:dyDescent="0.25">
      <c r="B276" s="150" t="s">
        <v>559</v>
      </c>
      <c r="C276" s="134">
        <f t="shared" ref="C276" si="51">SUM(C277)</f>
        <v>421022783</v>
      </c>
      <c r="D276" s="134">
        <v>327933496.44000012</v>
      </c>
      <c r="E276" s="134">
        <v>7234955.1799999997</v>
      </c>
      <c r="F276" s="134">
        <v>14386288.77</v>
      </c>
      <c r="G276" s="134">
        <v>12460102.049999999</v>
      </c>
      <c r="H276" s="134">
        <v>26684018.229999997</v>
      </c>
      <c r="I276" s="134">
        <v>23571242.949999999</v>
      </c>
      <c r="J276" s="134">
        <v>28462284.82</v>
      </c>
      <c r="K276" s="134">
        <v>33919347.32</v>
      </c>
      <c r="L276" s="134">
        <v>17579281.34</v>
      </c>
      <c r="M276" s="134">
        <v>17417879.690000001</v>
      </c>
      <c r="N276" s="134">
        <v>27065109.399999999</v>
      </c>
      <c r="O276" s="134">
        <v>13194760.08</v>
      </c>
      <c r="P276" s="134">
        <v>79347934.00999999</v>
      </c>
      <c r="Q276" s="134">
        <f t="shared" si="44"/>
        <v>301323203.84000003</v>
      </c>
      <c r="R276" s="3"/>
      <c r="S276" s="7"/>
      <c r="T276" s="118"/>
      <c r="U276" s="141"/>
      <c r="V276" s="141"/>
      <c r="W276" s="141"/>
      <c r="X276"/>
      <c r="Y276"/>
      <c r="Z276"/>
      <c r="AA276"/>
      <c r="AB276"/>
      <c r="AC276"/>
      <c r="AD276"/>
      <c r="AE276"/>
      <c r="AF276"/>
      <c r="AG276"/>
      <c r="AH276"/>
      <c r="AI276"/>
      <c r="AJ276"/>
      <c r="AK276"/>
      <c r="AL276"/>
      <c r="AM276"/>
      <c r="AN276"/>
      <c r="AO276"/>
      <c r="AP276"/>
      <c r="AQ276"/>
      <c r="AR276"/>
      <c r="AS276"/>
      <c r="AT276"/>
      <c r="AU276"/>
      <c r="AV276"/>
      <c r="AW276"/>
      <c r="AX276"/>
    </row>
    <row r="277" spans="2:50" x14ac:dyDescent="0.25">
      <c r="B277" s="151" t="s">
        <v>560</v>
      </c>
      <c r="C277" s="125">
        <v>421022783</v>
      </c>
      <c r="D277" s="125">
        <v>327933496.44000012</v>
      </c>
      <c r="E277" s="125">
        <v>7234955.1799999997</v>
      </c>
      <c r="F277" s="125">
        <v>14386288.77</v>
      </c>
      <c r="G277" s="125">
        <v>12460102.049999999</v>
      </c>
      <c r="H277" s="125">
        <v>26684018.229999997</v>
      </c>
      <c r="I277" s="125">
        <v>23571242.949999999</v>
      </c>
      <c r="J277" s="125">
        <v>28462284.82</v>
      </c>
      <c r="K277" s="125">
        <v>33919347.32</v>
      </c>
      <c r="L277" s="125">
        <v>17579281.34</v>
      </c>
      <c r="M277" s="125">
        <v>17417879.690000001</v>
      </c>
      <c r="N277" s="125">
        <v>27065109.399999999</v>
      </c>
      <c r="O277" s="125">
        <v>13194760.08</v>
      </c>
      <c r="P277" s="125">
        <v>79347934.00999999</v>
      </c>
      <c r="Q277" s="125">
        <f t="shared" si="44"/>
        <v>301323203.84000003</v>
      </c>
      <c r="R277" s="3"/>
      <c r="S277" s="7"/>
      <c r="T277" s="118"/>
      <c r="U277" s="118"/>
      <c r="V277" s="118"/>
      <c r="W277" s="118"/>
    </row>
    <row r="278" spans="2:50" s="67" customFormat="1" x14ac:dyDescent="0.25">
      <c r="B278" s="150" t="s">
        <v>561</v>
      </c>
      <c r="C278" s="134">
        <f t="shared" ref="C278" si="52">SUM(C279)</f>
        <v>18881654</v>
      </c>
      <c r="D278" s="134">
        <v>7898916.1400000006</v>
      </c>
      <c r="E278" s="134">
        <v>197070.17000000016</v>
      </c>
      <c r="F278" s="134">
        <v>232317.17</v>
      </c>
      <c r="G278" s="134">
        <v>188194.4</v>
      </c>
      <c r="H278" s="134">
        <v>235291.45</v>
      </c>
      <c r="I278" s="134">
        <v>489510.87</v>
      </c>
      <c r="J278" s="134">
        <v>290164.08</v>
      </c>
      <c r="K278" s="134">
        <v>459555.16000000003</v>
      </c>
      <c r="L278" s="134">
        <v>200192.82</v>
      </c>
      <c r="M278" s="134">
        <v>260175.02</v>
      </c>
      <c r="N278" s="134">
        <v>1580373.86</v>
      </c>
      <c r="O278" s="134">
        <v>244998.83000000002</v>
      </c>
      <c r="P278" s="134">
        <v>703833.39</v>
      </c>
      <c r="Q278" s="134">
        <f t="shared" si="44"/>
        <v>5081677.22</v>
      </c>
      <c r="R278" s="3"/>
      <c r="S278" s="7"/>
      <c r="T278" s="118"/>
      <c r="U278" s="141"/>
      <c r="V278" s="141"/>
      <c r="W278" s="141"/>
      <c r="X278"/>
      <c r="Y278"/>
      <c r="Z278"/>
      <c r="AA278"/>
      <c r="AB278"/>
      <c r="AC278"/>
      <c r="AD278"/>
      <c r="AE278"/>
      <c r="AF278"/>
      <c r="AG278"/>
      <c r="AH278"/>
      <c r="AI278"/>
      <c r="AJ278"/>
      <c r="AK278"/>
      <c r="AL278"/>
      <c r="AM278"/>
      <c r="AN278"/>
      <c r="AO278"/>
      <c r="AP278"/>
      <c r="AQ278"/>
      <c r="AR278"/>
      <c r="AS278"/>
      <c r="AT278"/>
      <c r="AU278"/>
      <c r="AV278"/>
      <c r="AW278"/>
      <c r="AX278"/>
    </row>
    <row r="279" spans="2:50" x14ac:dyDescent="0.25">
      <c r="B279" s="151" t="s">
        <v>562</v>
      </c>
      <c r="C279" s="125">
        <v>18881654</v>
      </c>
      <c r="D279" s="125">
        <v>7898916.1400000006</v>
      </c>
      <c r="E279" s="125">
        <v>197070.17000000016</v>
      </c>
      <c r="F279" s="125">
        <v>232317.17</v>
      </c>
      <c r="G279" s="125">
        <v>188194.4</v>
      </c>
      <c r="H279" s="125">
        <v>235291.45</v>
      </c>
      <c r="I279" s="125">
        <v>489510.87</v>
      </c>
      <c r="J279" s="125">
        <v>290164.08</v>
      </c>
      <c r="K279" s="125">
        <v>459555.16000000003</v>
      </c>
      <c r="L279" s="125">
        <v>200192.82</v>
      </c>
      <c r="M279" s="125">
        <v>260175.02</v>
      </c>
      <c r="N279" s="125">
        <v>1580373.86</v>
      </c>
      <c r="O279" s="125">
        <v>244998.83000000002</v>
      </c>
      <c r="P279" s="125">
        <v>703833.39</v>
      </c>
      <c r="Q279" s="125">
        <f t="shared" si="44"/>
        <v>5081677.22</v>
      </c>
      <c r="R279" s="3"/>
      <c r="S279" s="7"/>
      <c r="T279" s="118"/>
      <c r="U279" s="118"/>
      <c r="V279" s="118"/>
      <c r="W279" s="118"/>
    </row>
    <row r="280" spans="2:50" s="67" customFormat="1" x14ac:dyDescent="0.25">
      <c r="B280" s="150" t="s">
        <v>563</v>
      </c>
      <c r="C280" s="134">
        <f t="shared" ref="C280" si="53">SUM(C281)</f>
        <v>264836460</v>
      </c>
      <c r="D280" s="134">
        <v>146687918.52000007</v>
      </c>
      <c r="E280" s="134">
        <v>2359577.77</v>
      </c>
      <c r="F280" s="134">
        <v>2941091.06</v>
      </c>
      <c r="G280" s="134">
        <v>40443008.960000001</v>
      </c>
      <c r="H280" s="134">
        <v>32832462.759999998</v>
      </c>
      <c r="I280" s="134">
        <v>12398264.34</v>
      </c>
      <c r="J280" s="134">
        <v>11425592.509999998</v>
      </c>
      <c r="K280" s="134">
        <v>3734511.46</v>
      </c>
      <c r="L280" s="134">
        <v>5776047.1800000006</v>
      </c>
      <c r="M280" s="134">
        <v>5627834.9699999997</v>
      </c>
      <c r="N280" s="134">
        <v>4021984.0500000003</v>
      </c>
      <c r="O280" s="134">
        <v>7840465.1899999995</v>
      </c>
      <c r="P280" s="134">
        <v>8691776.3000000007</v>
      </c>
      <c r="Q280" s="134">
        <f t="shared" si="44"/>
        <v>138092616.55000001</v>
      </c>
      <c r="R280" s="3"/>
      <c r="S280" s="7"/>
      <c r="T280" s="118"/>
      <c r="U280" s="141"/>
      <c r="V280" s="141"/>
      <c r="W280" s="141"/>
      <c r="X280"/>
      <c r="Y280"/>
      <c r="Z280"/>
      <c r="AA280"/>
      <c r="AB280"/>
      <c r="AC280"/>
      <c r="AD280"/>
      <c r="AE280"/>
      <c r="AF280"/>
      <c r="AG280"/>
      <c r="AH280"/>
      <c r="AI280"/>
      <c r="AJ280"/>
      <c r="AK280"/>
      <c r="AL280"/>
      <c r="AM280"/>
      <c r="AN280"/>
      <c r="AO280"/>
      <c r="AP280"/>
      <c r="AQ280"/>
      <c r="AR280"/>
      <c r="AS280"/>
      <c r="AT280"/>
      <c r="AU280"/>
      <c r="AV280"/>
      <c r="AW280"/>
      <c r="AX280"/>
    </row>
    <row r="281" spans="2:50" x14ac:dyDescent="0.25">
      <c r="B281" s="151" t="s">
        <v>564</v>
      </c>
      <c r="C281" s="125">
        <v>264836460</v>
      </c>
      <c r="D281" s="125">
        <v>146687918.52000007</v>
      </c>
      <c r="E281" s="125">
        <v>2359577.77</v>
      </c>
      <c r="F281" s="125">
        <v>2941091.06</v>
      </c>
      <c r="G281" s="125">
        <v>40443008.960000001</v>
      </c>
      <c r="H281" s="125">
        <v>32832462.759999998</v>
      </c>
      <c r="I281" s="125">
        <v>12398264.34</v>
      </c>
      <c r="J281" s="125">
        <v>11425592.509999998</v>
      </c>
      <c r="K281" s="125">
        <v>3734511.46</v>
      </c>
      <c r="L281" s="125">
        <v>5776047.1800000006</v>
      </c>
      <c r="M281" s="125">
        <v>5627834.9699999997</v>
      </c>
      <c r="N281" s="125">
        <v>4021984.0500000003</v>
      </c>
      <c r="O281" s="125">
        <v>7840465.1899999995</v>
      </c>
      <c r="P281" s="125">
        <v>8691776.3000000007</v>
      </c>
      <c r="Q281" s="125">
        <f t="shared" si="44"/>
        <v>138092616.55000001</v>
      </c>
      <c r="R281" s="3"/>
      <c r="S281" s="7"/>
      <c r="T281" s="118"/>
      <c r="U281" s="118"/>
      <c r="V281" s="118"/>
      <c r="W281" s="118"/>
    </row>
    <row r="282" spans="2:50" s="67" customFormat="1" x14ac:dyDescent="0.25">
      <c r="B282" s="149" t="s">
        <v>160</v>
      </c>
      <c r="C282" s="134">
        <f t="shared" ref="C282" si="54">C283+C289+C293+C297+C305</f>
        <v>4672632873</v>
      </c>
      <c r="D282" s="134">
        <v>3938752044.2800012</v>
      </c>
      <c r="E282" s="134">
        <v>10416224.390000001</v>
      </c>
      <c r="F282" s="134">
        <v>409842455.37</v>
      </c>
      <c r="G282" s="134">
        <v>85784198.810000002</v>
      </c>
      <c r="H282" s="134">
        <v>480923427.59000003</v>
      </c>
      <c r="I282" s="134">
        <v>853973116.50999999</v>
      </c>
      <c r="J282" s="134">
        <v>110868250.37</v>
      </c>
      <c r="K282" s="134">
        <v>639865678.66000009</v>
      </c>
      <c r="L282" s="134">
        <v>344259010.17999995</v>
      </c>
      <c r="M282" s="134">
        <v>111576190.66999999</v>
      </c>
      <c r="N282" s="134">
        <v>210618837.59</v>
      </c>
      <c r="O282" s="134">
        <v>50718976.449999996</v>
      </c>
      <c r="P282" s="134">
        <v>532689622.81</v>
      </c>
      <c r="Q282" s="134">
        <f t="shared" si="44"/>
        <v>3841535989.3999996</v>
      </c>
      <c r="R282" s="3"/>
      <c r="S282" s="7"/>
      <c r="T282" s="118"/>
      <c r="U282" s="141"/>
      <c r="V282" s="141"/>
      <c r="W282" s="141"/>
      <c r="X282"/>
      <c r="Y282"/>
      <c r="Z282"/>
      <c r="AA282"/>
      <c r="AB282"/>
      <c r="AC282"/>
      <c r="AD282"/>
      <c r="AE282"/>
      <c r="AF282"/>
      <c r="AG282"/>
      <c r="AH282"/>
      <c r="AI282"/>
      <c r="AJ282"/>
      <c r="AK282"/>
      <c r="AL282"/>
      <c r="AM282"/>
      <c r="AN282"/>
      <c r="AO282"/>
      <c r="AP282"/>
      <c r="AQ282"/>
      <c r="AR282"/>
      <c r="AS282"/>
      <c r="AT282"/>
      <c r="AU282"/>
      <c r="AV282"/>
      <c r="AW282"/>
      <c r="AX282"/>
    </row>
    <row r="283" spans="2:50" s="67" customFormat="1" x14ac:dyDescent="0.25">
      <c r="B283" s="150" t="s">
        <v>565</v>
      </c>
      <c r="C283" s="134">
        <f t="shared" ref="C283" si="55">SUM(C284:C288)</f>
        <v>107565265</v>
      </c>
      <c r="D283" s="134">
        <v>91714415.879999995</v>
      </c>
      <c r="E283" s="134">
        <v>354940.58</v>
      </c>
      <c r="F283" s="134">
        <v>17461444.260000002</v>
      </c>
      <c r="G283" s="134">
        <v>7904222.4099999992</v>
      </c>
      <c r="H283" s="134">
        <v>6668641.21</v>
      </c>
      <c r="I283" s="134">
        <v>6840534.5300000012</v>
      </c>
      <c r="J283" s="134">
        <v>14396946.199999999</v>
      </c>
      <c r="K283" s="134">
        <v>3873517.45</v>
      </c>
      <c r="L283" s="134">
        <v>2555040.12</v>
      </c>
      <c r="M283" s="134">
        <v>3055240.4399999995</v>
      </c>
      <c r="N283" s="134">
        <v>6087854.6500000004</v>
      </c>
      <c r="O283" s="134">
        <v>13584145.189999999</v>
      </c>
      <c r="P283" s="134">
        <v>11370294.069999998</v>
      </c>
      <c r="Q283" s="134">
        <f t="shared" si="44"/>
        <v>94152821.109999999</v>
      </c>
      <c r="R283" s="3"/>
      <c r="S283" s="7"/>
      <c r="T283" s="118"/>
      <c r="U283" s="141"/>
      <c r="V283" s="141"/>
      <c r="W283" s="141"/>
      <c r="X283"/>
      <c r="Y283"/>
      <c r="Z283"/>
      <c r="AA283"/>
      <c r="AB283"/>
      <c r="AC283"/>
      <c r="AD283"/>
      <c r="AE283"/>
      <c r="AF283"/>
      <c r="AG283"/>
      <c r="AH283"/>
      <c r="AI283"/>
      <c r="AJ283"/>
      <c r="AK283"/>
      <c r="AL283"/>
      <c r="AM283"/>
      <c r="AN283"/>
      <c r="AO283"/>
      <c r="AP283"/>
      <c r="AQ283"/>
      <c r="AR283"/>
      <c r="AS283"/>
      <c r="AT283"/>
      <c r="AU283"/>
      <c r="AV283"/>
      <c r="AW283"/>
      <c r="AX283"/>
    </row>
    <row r="284" spans="2:50" x14ac:dyDescent="0.25">
      <c r="B284" s="151" t="s">
        <v>566</v>
      </c>
      <c r="C284" s="125">
        <v>91246164</v>
      </c>
      <c r="D284" s="125">
        <v>72699211.859999985</v>
      </c>
      <c r="E284" s="125">
        <v>189461.66</v>
      </c>
      <c r="F284" s="125">
        <v>14976876.5</v>
      </c>
      <c r="G284" s="125">
        <v>5943105.8399999999</v>
      </c>
      <c r="H284" s="125">
        <v>6221583.4000000004</v>
      </c>
      <c r="I284" s="125">
        <v>5487049.8000000007</v>
      </c>
      <c r="J284" s="125">
        <v>7965593.5599999996</v>
      </c>
      <c r="K284" s="125">
        <v>2107814.66</v>
      </c>
      <c r="L284" s="125">
        <v>2179089.67</v>
      </c>
      <c r="M284" s="125">
        <v>2530914.6799999997</v>
      </c>
      <c r="N284" s="125">
        <v>5816735.46</v>
      </c>
      <c r="O284" s="125">
        <v>12939901.49</v>
      </c>
      <c r="P284" s="125">
        <v>10016339.560000001</v>
      </c>
      <c r="Q284" s="125">
        <f t="shared" si="44"/>
        <v>76374466.280000001</v>
      </c>
      <c r="R284" s="3"/>
      <c r="S284" s="7"/>
      <c r="T284" s="118"/>
      <c r="U284" s="118"/>
      <c r="V284" s="118"/>
      <c r="W284" s="118"/>
    </row>
    <row r="285" spans="2:50" x14ac:dyDescent="0.25">
      <c r="B285" s="151" t="s">
        <v>567</v>
      </c>
      <c r="C285" s="125">
        <v>2376000</v>
      </c>
      <c r="D285" s="125">
        <v>382869.98</v>
      </c>
      <c r="E285" s="125">
        <v>2500</v>
      </c>
      <c r="F285" s="125">
        <v>2500</v>
      </c>
      <c r="G285" s="125">
        <v>2500</v>
      </c>
      <c r="H285" s="125">
        <v>2500</v>
      </c>
      <c r="I285" s="125">
        <v>4050</v>
      </c>
      <c r="J285" s="125">
        <v>2500</v>
      </c>
      <c r="K285" s="125">
        <v>4300</v>
      </c>
      <c r="L285" s="125">
        <v>8806.2000000000007</v>
      </c>
      <c r="M285" s="125">
        <v>2500</v>
      </c>
      <c r="N285" s="125">
        <v>0</v>
      </c>
      <c r="O285" s="125">
        <v>2500</v>
      </c>
      <c r="P285" s="125">
        <v>12225.2</v>
      </c>
      <c r="Q285" s="125">
        <f t="shared" si="44"/>
        <v>46881.399999999994</v>
      </c>
      <c r="R285" s="3"/>
      <c r="S285" s="7"/>
      <c r="T285" s="118"/>
      <c r="U285" s="118"/>
      <c r="V285" s="118"/>
      <c r="W285" s="118"/>
    </row>
    <row r="286" spans="2:50" x14ac:dyDescent="0.25">
      <c r="B286" s="151" t="s">
        <v>568</v>
      </c>
      <c r="C286" s="125">
        <v>1515000</v>
      </c>
      <c r="D286" s="125">
        <v>168000</v>
      </c>
      <c r="E286" s="125">
        <v>0</v>
      </c>
      <c r="F286" s="125">
        <v>0</v>
      </c>
      <c r="G286" s="125">
        <v>0</v>
      </c>
      <c r="H286" s="125">
        <v>671.64</v>
      </c>
      <c r="I286" s="125">
        <v>0</v>
      </c>
      <c r="J286" s="125">
        <v>0</v>
      </c>
      <c r="K286" s="125">
        <v>0</v>
      </c>
      <c r="L286" s="125">
        <v>0</v>
      </c>
      <c r="M286" s="125">
        <v>0</v>
      </c>
      <c r="N286" s="125">
        <v>0</v>
      </c>
      <c r="O286" s="125">
        <v>0</v>
      </c>
      <c r="P286" s="125">
        <v>0</v>
      </c>
      <c r="Q286" s="125">
        <f t="shared" si="44"/>
        <v>671.64</v>
      </c>
      <c r="R286" s="3"/>
      <c r="S286" s="7"/>
      <c r="T286" s="118"/>
      <c r="U286" s="118"/>
      <c r="V286" s="118"/>
      <c r="W286" s="118"/>
    </row>
    <row r="287" spans="2:50" x14ac:dyDescent="0.25">
      <c r="B287" s="151" t="s">
        <v>569</v>
      </c>
      <c r="C287" s="125">
        <v>6205711</v>
      </c>
      <c r="D287" s="125">
        <v>9867529.5500000007</v>
      </c>
      <c r="E287" s="125">
        <v>80416.67</v>
      </c>
      <c r="F287" s="125">
        <v>2444505.5100000002</v>
      </c>
      <c r="G287" s="125">
        <v>1889182.6</v>
      </c>
      <c r="H287" s="125">
        <v>430552.84</v>
      </c>
      <c r="I287" s="125">
        <v>1330426.3999999999</v>
      </c>
      <c r="J287" s="125">
        <v>549647.61</v>
      </c>
      <c r="K287" s="125">
        <v>1659126.98</v>
      </c>
      <c r="L287" s="125">
        <v>347977.58999999997</v>
      </c>
      <c r="M287" s="125">
        <v>74641.899999999994</v>
      </c>
      <c r="N287" s="125">
        <v>227954.86000000004</v>
      </c>
      <c r="O287" s="125">
        <v>166921.19</v>
      </c>
      <c r="P287" s="125">
        <v>732116.7</v>
      </c>
      <c r="Q287" s="125">
        <f t="shared" si="44"/>
        <v>9933470.8499999978</v>
      </c>
      <c r="R287" s="3"/>
      <c r="S287" s="7"/>
      <c r="T287" s="118"/>
      <c r="U287" s="118"/>
      <c r="V287" s="118"/>
      <c r="W287" s="118"/>
    </row>
    <row r="288" spans="2:50" x14ac:dyDescent="0.25">
      <c r="B288" s="151" t="s">
        <v>570</v>
      </c>
      <c r="C288" s="125">
        <v>6222390</v>
      </c>
      <c r="D288" s="125">
        <v>8596804.4900000021</v>
      </c>
      <c r="E288" s="125">
        <v>82562.25</v>
      </c>
      <c r="F288" s="125">
        <v>37562.25</v>
      </c>
      <c r="G288" s="125">
        <v>69433.97</v>
      </c>
      <c r="H288" s="125">
        <v>13333.33</v>
      </c>
      <c r="I288" s="125">
        <v>19008.329999999958</v>
      </c>
      <c r="J288" s="125">
        <v>5879205.0300000003</v>
      </c>
      <c r="K288" s="125">
        <v>102275.81</v>
      </c>
      <c r="L288" s="125">
        <v>19166.660000000003</v>
      </c>
      <c r="M288" s="125">
        <v>447183.86</v>
      </c>
      <c r="N288" s="125">
        <v>43164.33</v>
      </c>
      <c r="O288" s="125">
        <v>474822.51</v>
      </c>
      <c r="P288" s="125">
        <v>609612.61</v>
      </c>
      <c r="Q288" s="125">
        <f t="shared" si="44"/>
        <v>7797330.9400000004</v>
      </c>
      <c r="R288" s="3"/>
      <c r="S288" s="7"/>
      <c r="T288" s="118"/>
      <c r="U288" s="118"/>
      <c r="V288" s="118"/>
      <c r="W288" s="118"/>
    </row>
    <row r="289" spans="2:50" s="67" customFormat="1" x14ac:dyDescent="0.25">
      <c r="B289" s="150" t="s">
        <v>571</v>
      </c>
      <c r="C289" s="134">
        <f t="shared" ref="C289" si="56">SUM(C290:C292)</f>
        <v>153613103</v>
      </c>
      <c r="D289" s="134">
        <v>44498855.350000016</v>
      </c>
      <c r="E289" s="134">
        <v>528859.34000000008</v>
      </c>
      <c r="F289" s="134">
        <v>1227732.72</v>
      </c>
      <c r="G289" s="134">
        <v>1075307.01</v>
      </c>
      <c r="H289" s="134">
        <v>2744959.34</v>
      </c>
      <c r="I289" s="134">
        <v>5051804.129999999</v>
      </c>
      <c r="J289" s="134">
        <v>4108676.31</v>
      </c>
      <c r="K289" s="134">
        <v>3821507.52</v>
      </c>
      <c r="L289" s="134">
        <v>4665593.3599999994</v>
      </c>
      <c r="M289" s="134">
        <v>1104272.32</v>
      </c>
      <c r="N289" s="134">
        <v>1887870.94</v>
      </c>
      <c r="O289" s="134">
        <v>2720152.4299999997</v>
      </c>
      <c r="P289" s="134">
        <v>7759167.4600000009</v>
      </c>
      <c r="Q289" s="134">
        <f t="shared" si="44"/>
        <v>36695902.880000003</v>
      </c>
      <c r="R289" s="3"/>
      <c r="S289" s="7"/>
      <c r="T289" s="118"/>
      <c r="U289" s="141"/>
      <c r="V289" s="141"/>
      <c r="W289" s="141"/>
      <c r="X289"/>
      <c r="Y289"/>
      <c r="Z289"/>
      <c r="AA289"/>
      <c r="AB289"/>
      <c r="AC289"/>
      <c r="AD289"/>
      <c r="AE289"/>
      <c r="AF289"/>
      <c r="AG289"/>
      <c r="AH289"/>
      <c r="AI289"/>
      <c r="AJ289"/>
      <c r="AK289"/>
      <c r="AL289"/>
      <c r="AM289"/>
      <c r="AN289"/>
      <c r="AO289"/>
      <c r="AP289"/>
      <c r="AQ289"/>
      <c r="AR289"/>
      <c r="AS289"/>
      <c r="AT289"/>
      <c r="AU289"/>
      <c r="AV289"/>
      <c r="AW289"/>
      <c r="AX289"/>
    </row>
    <row r="290" spans="2:50" x14ac:dyDescent="0.25">
      <c r="B290" s="151" t="s">
        <v>572</v>
      </c>
      <c r="C290" s="125">
        <v>113894902</v>
      </c>
      <c r="D290" s="125">
        <v>17756743.090000018</v>
      </c>
      <c r="E290" s="125">
        <v>278025.34000000003</v>
      </c>
      <c r="F290" s="125">
        <v>776227.34</v>
      </c>
      <c r="G290" s="125">
        <v>482474.65</v>
      </c>
      <c r="H290" s="125">
        <v>607766.05999999994</v>
      </c>
      <c r="I290" s="125">
        <v>1726461.5</v>
      </c>
      <c r="J290" s="125">
        <v>684584.21</v>
      </c>
      <c r="K290" s="125">
        <v>1016510.5599999999</v>
      </c>
      <c r="L290" s="125">
        <v>1936686.67</v>
      </c>
      <c r="M290" s="125">
        <v>269633.95</v>
      </c>
      <c r="N290" s="125">
        <v>1548023.4</v>
      </c>
      <c r="O290" s="125">
        <v>320749.65999999997</v>
      </c>
      <c r="P290" s="125">
        <v>2966036.57</v>
      </c>
      <c r="Q290" s="125">
        <f t="shared" si="44"/>
        <v>12613179.91</v>
      </c>
      <c r="R290" s="3"/>
      <c r="S290" s="7"/>
      <c r="T290" s="118"/>
      <c r="U290" s="118"/>
      <c r="V290" s="118"/>
      <c r="W290" s="118"/>
    </row>
    <row r="291" spans="2:50" x14ac:dyDescent="0.25">
      <c r="B291" s="151" t="s">
        <v>573</v>
      </c>
      <c r="C291" s="125">
        <v>32281650</v>
      </c>
      <c r="D291" s="125">
        <v>22852094.759999998</v>
      </c>
      <c r="E291" s="125">
        <v>61667</v>
      </c>
      <c r="F291" s="125">
        <v>312338.38</v>
      </c>
      <c r="G291" s="125">
        <v>378264.36</v>
      </c>
      <c r="H291" s="125">
        <v>2000026.28</v>
      </c>
      <c r="I291" s="125">
        <v>2843975.4499999997</v>
      </c>
      <c r="J291" s="125">
        <v>3289925.1</v>
      </c>
      <c r="K291" s="125">
        <v>2666129.96</v>
      </c>
      <c r="L291" s="125">
        <v>2589889.69</v>
      </c>
      <c r="M291" s="125">
        <v>689061.37</v>
      </c>
      <c r="N291" s="125">
        <v>326680.54000000004</v>
      </c>
      <c r="O291" s="125">
        <v>1714342.54</v>
      </c>
      <c r="P291" s="125">
        <v>4337864.8900000006</v>
      </c>
      <c r="Q291" s="125">
        <f t="shared" si="44"/>
        <v>21210165.559999999</v>
      </c>
      <c r="R291" s="3"/>
      <c r="S291" s="7"/>
      <c r="T291" s="118"/>
      <c r="U291" s="118"/>
      <c r="V291" s="118"/>
      <c r="W291" s="118"/>
    </row>
    <row r="292" spans="2:50" x14ac:dyDescent="0.25">
      <c r="B292" s="151" t="s">
        <v>574</v>
      </c>
      <c r="C292" s="125">
        <v>7436551</v>
      </c>
      <c r="D292" s="125">
        <v>3890017.4999999995</v>
      </c>
      <c r="E292" s="125">
        <v>189167</v>
      </c>
      <c r="F292" s="125">
        <v>139167</v>
      </c>
      <c r="G292" s="125">
        <v>214568</v>
      </c>
      <c r="H292" s="125">
        <v>137167</v>
      </c>
      <c r="I292" s="125">
        <v>481367.18</v>
      </c>
      <c r="J292" s="125">
        <v>134167</v>
      </c>
      <c r="K292" s="125">
        <v>138867</v>
      </c>
      <c r="L292" s="125">
        <v>139017</v>
      </c>
      <c r="M292" s="125">
        <v>145577</v>
      </c>
      <c r="N292" s="125">
        <v>13167</v>
      </c>
      <c r="O292" s="125">
        <v>685060.23</v>
      </c>
      <c r="P292" s="125">
        <v>455266</v>
      </c>
      <c r="Q292" s="125">
        <f t="shared" si="44"/>
        <v>2872557.41</v>
      </c>
      <c r="R292" s="3"/>
      <c r="S292" s="7"/>
      <c r="T292" s="118"/>
      <c r="U292" s="118"/>
      <c r="V292" s="118"/>
      <c r="W292" s="118"/>
    </row>
    <row r="293" spans="2:50" s="67" customFormat="1" x14ac:dyDescent="0.25">
      <c r="B293" s="150" t="s">
        <v>575</v>
      </c>
      <c r="C293" s="134">
        <f t="shared" ref="C293" si="57">SUM(C294:C296)</f>
        <v>318778889</v>
      </c>
      <c r="D293" s="134">
        <v>734996213.3900001</v>
      </c>
      <c r="E293" s="134">
        <v>6589886.7200000007</v>
      </c>
      <c r="F293" s="134">
        <v>93992338.50999999</v>
      </c>
      <c r="G293" s="134">
        <v>72136309.979999989</v>
      </c>
      <c r="H293" s="134">
        <v>59253502.620000005</v>
      </c>
      <c r="I293" s="134">
        <v>82416748.930000007</v>
      </c>
      <c r="J293" s="134">
        <v>88864671.890000001</v>
      </c>
      <c r="K293" s="134">
        <v>28622141.640000001</v>
      </c>
      <c r="L293" s="134">
        <v>41480994.32</v>
      </c>
      <c r="M293" s="134">
        <v>58180083.489999995</v>
      </c>
      <c r="N293" s="134">
        <v>30574022.159999996</v>
      </c>
      <c r="O293" s="134">
        <v>21073536.400000002</v>
      </c>
      <c r="P293" s="134">
        <v>65284235.870000005</v>
      </c>
      <c r="Q293" s="134">
        <f t="shared" si="44"/>
        <v>648468472.52999997</v>
      </c>
      <c r="R293" s="3"/>
      <c r="S293" s="7"/>
      <c r="T293" s="118"/>
      <c r="U293" s="141"/>
      <c r="V293" s="141"/>
      <c r="W293" s="141"/>
      <c r="X293"/>
      <c r="Y293"/>
      <c r="Z293"/>
      <c r="AA293"/>
      <c r="AB293"/>
      <c r="AC293"/>
      <c r="AD293"/>
      <c r="AE293"/>
      <c r="AF293"/>
      <c r="AG293"/>
      <c r="AH293"/>
      <c r="AI293"/>
      <c r="AJ293"/>
      <c r="AK293"/>
      <c r="AL293"/>
      <c r="AM293"/>
      <c r="AN293"/>
      <c r="AO293"/>
      <c r="AP293"/>
      <c r="AQ293"/>
      <c r="AR293"/>
      <c r="AS293"/>
      <c r="AT293"/>
      <c r="AU293"/>
      <c r="AV293"/>
      <c r="AW293"/>
      <c r="AX293"/>
    </row>
    <row r="294" spans="2:50" x14ac:dyDescent="0.25">
      <c r="B294" s="151" t="s">
        <v>579</v>
      </c>
      <c r="C294" s="125">
        <v>118843122</v>
      </c>
      <c r="D294" s="125">
        <v>128201517.25</v>
      </c>
      <c r="E294" s="125">
        <v>4750707.8600000003</v>
      </c>
      <c r="F294" s="125">
        <v>9916482.2699999996</v>
      </c>
      <c r="G294" s="125">
        <v>5666655</v>
      </c>
      <c r="H294" s="125">
        <v>16326186.84</v>
      </c>
      <c r="I294" s="125">
        <v>7354567.6100000003</v>
      </c>
      <c r="J294" s="125">
        <v>4801022.0199999996</v>
      </c>
      <c r="K294" s="125">
        <v>13844931.140000001</v>
      </c>
      <c r="L294" s="125">
        <v>5094137.1000000006</v>
      </c>
      <c r="M294" s="125">
        <v>2832758.86</v>
      </c>
      <c r="N294" s="125">
        <v>6155436.3099999996</v>
      </c>
      <c r="O294" s="125">
        <v>3929204.2199999997</v>
      </c>
      <c r="P294" s="125">
        <v>29636740.440000001</v>
      </c>
      <c r="Q294" s="125">
        <f t="shared" si="44"/>
        <v>110308829.66999999</v>
      </c>
      <c r="R294" s="3"/>
      <c r="S294" s="7"/>
      <c r="T294" s="118"/>
      <c r="U294" s="118"/>
      <c r="V294" s="118"/>
      <c r="W294" s="118"/>
    </row>
    <row r="295" spans="2:50" x14ac:dyDescent="0.25">
      <c r="B295" s="151" t="s">
        <v>580</v>
      </c>
      <c r="C295" s="125">
        <v>641791</v>
      </c>
      <c r="D295" s="125">
        <v>750423.99</v>
      </c>
      <c r="E295" s="125">
        <v>4080</v>
      </c>
      <c r="F295" s="125">
        <v>0</v>
      </c>
      <c r="G295" s="125">
        <v>0</v>
      </c>
      <c r="H295" s="125">
        <v>0</v>
      </c>
      <c r="I295" s="125">
        <v>400</v>
      </c>
      <c r="J295" s="125">
        <v>0</v>
      </c>
      <c r="K295" s="125">
        <v>3800</v>
      </c>
      <c r="L295" s="125">
        <v>0</v>
      </c>
      <c r="M295" s="125">
        <v>0</v>
      </c>
      <c r="N295" s="125">
        <v>0</v>
      </c>
      <c r="O295" s="125">
        <v>12455.26</v>
      </c>
      <c r="P295" s="125">
        <v>73803.53</v>
      </c>
      <c r="Q295" s="125">
        <f t="shared" si="44"/>
        <v>94538.790000000008</v>
      </c>
      <c r="R295" s="3"/>
      <c r="S295" s="7"/>
      <c r="T295" s="118"/>
      <c r="U295" s="118"/>
      <c r="V295" s="118"/>
      <c r="W295" s="118"/>
    </row>
    <row r="296" spans="2:50" x14ac:dyDescent="0.25">
      <c r="B296" s="151" t="s">
        <v>581</v>
      </c>
      <c r="C296" s="125">
        <v>199293976</v>
      </c>
      <c r="D296" s="125">
        <v>606044272.1500001</v>
      </c>
      <c r="E296" s="125">
        <v>1835098.86</v>
      </c>
      <c r="F296" s="125">
        <v>84075856.239999995</v>
      </c>
      <c r="G296" s="125">
        <v>66469654.979999997</v>
      </c>
      <c r="H296" s="125">
        <v>42927315.780000001</v>
      </c>
      <c r="I296" s="125">
        <v>75061781.320000008</v>
      </c>
      <c r="J296" s="125">
        <v>84063649.870000005</v>
      </c>
      <c r="K296" s="125">
        <v>14773410.5</v>
      </c>
      <c r="L296" s="125">
        <v>36386857.219999999</v>
      </c>
      <c r="M296" s="125">
        <v>55347324.629999995</v>
      </c>
      <c r="N296" s="125">
        <v>24418585.849999998</v>
      </c>
      <c r="O296" s="125">
        <v>17131876.920000002</v>
      </c>
      <c r="P296" s="125">
        <v>35573691.899999999</v>
      </c>
      <c r="Q296" s="125">
        <f t="shared" si="44"/>
        <v>538065104.07000005</v>
      </c>
      <c r="R296" s="3"/>
      <c r="S296" s="7"/>
      <c r="T296" s="118"/>
      <c r="U296" s="118"/>
      <c r="V296" s="118"/>
      <c r="W296" s="118"/>
    </row>
    <row r="297" spans="2:50" s="67" customFormat="1" x14ac:dyDescent="0.25">
      <c r="B297" s="150" t="s">
        <v>583</v>
      </c>
      <c r="C297" s="134">
        <f t="shared" ref="C297" si="58">SUM(C298:C304)</f>
        <v>4089247043</v>
      </c>
      <c r="D297" s="134">
        <v>3066666948.7000008</v>
      </c>
      <c r="E297" s="134">
        <v>2936371.08</v>
      </c>
      <c r="F297" s="134">
        <v>297141808.20999998</v>
      </c>
      <c r="G297" s="134">
        <v>4657192.74</v>
      </c>
      <c r="H297" s="134">
        <v>412245157.75000006</v>
      </c>
      <c r="I297" s="134">
        <v>759555369.25</v>
      </c>
      <c r="J297" s="134">
        <v>3486789.3</v>
      </c>
      <c r="K297" s="134">
        <v>603529817.47000003</v>
      </c>
      <c r="L297" s="134">
        <v>295512190.09999996</v>
      </c>
      <c r="M297" s="134">
        <v>49217899.269999996</v>
      </c>
      <c r="N297" s="134">
        <v>172056561.36000001</v>
      </c>
      <c r="O297" s="134">
        <v>13322447.279999999</v>
      </c>
      <c r="P297" s="134">
        <v>448170561.75999999</v>
      </c>
      <c r="Q297" s="134">
        <f t="shared" si="44"/>
        <v>3061832165.5700006</v>
      </c>
      <c r="R297" s="3"/>
      <c r="S297" s="7"/>
      <c r="T297" s="118"/>
      <c r="U297" s="141"/>
      <c r="V297" s="141"/>
      <c r="W297" s="141"/>
      <c r="X297"/>
      <c r="Y297"/>
      <c r="Z297"/>
      <c r="AA297"/>
      <c r="AB297"/>
      <c r="AC297"/>
      <c r="AD297"/>
      <c r="AE297"/>
      <c r="AF297"/>
      <c r="AG297"/>
      <c r="AH297"/>
      <c r="AI297"/>
      <c r="AJ297"/>
      <c r="AK297"/>
      <c r="AL297"/>
      <c r="AM297"/>
      <c r="AN297"/>
      <c r="AO297"/>
      <c r="AP297"/>
      <c r="AQ297"/>
      <c r="AR297"/>
      <c r="AS297"/>
      <c r="AT297"/>
      <c r="AU297"/>
      <c r="AV297"/>
      <c r="AW297"/>
      <c r="AX297"/>
    </row>
    <row r="298" spans="2:50" x14ac:dyDescent="0.25">
      <c r="B298" s="151" t="s">
        <v>584</v>
      </c>
      <c r="C298" s="143">
        <v>1078000</v>
      </c>
      <c r="D298" s="143">
        <v>540089</v>
      </c>
      <c r="E298" s="143">
        <v>0</v>
      </c>
      <c r="F298" s="143">
        <v>0</v>
      </c>
      <c r="G298" s="143">
        <v>17700</v>
      </c>
      <c r="H298" s="143">
        <v>27767.8</v>
      </c>
      <c r="I298" s="143">
        <v>600</v>
      </c>
      <c r="J298" s="143">
        <v>3982.5</v>
      </c>
      <c r="K298" s="143">
        <v>161660</v>
      </c>
      <c r="L298" s="143">
        <v>0</v>
      </c>
      <c r="M298" s="125">
        <v>720</v>
      </c>
      <c r="N298" s="125">
        <v>87706</v>
      </c>
      <c r="O298" s="125">
        <v>820.01</v>
      </c>
      <c r="P298" s="125">
        <v>7716.21</v>
      </c>
      <c r="Q298" s="125">
        <f t="shared" si="44"/>
        <v>308672.52</v>
      </c>
      <c r="R298" s="3"/>
      <c r="S298" s="7"/>
      <c r="T298" s="118"/>
      <c r="U298" s="118"/>
      <c r="V298" s="118"/>
      <c r="W298" s="118"/>
    </row>
    <row r="299" spans="2:50" x14ac:dyDescent="0.25">
      <c r="B299" s="151" t="s">
        <v>585</v>
      </c>
      <c r="C299" s="125">
        <v>3923700080</v>
      </c>
      <c r="D299" s="125">
        <v>2982269328.8600001</v>
      </c>
      <c r="E299" s="125">
        <v>0</v>
      </c>
      <c r="F299" s="125">
        <v>296757956.81</v>
      </c>
      <c r="G299" s="125">
        <v>0</v>
      </c>
      <c r="H299" s="125">
        <v>410120707.29000002</v>
      </c>
      <c r="I299" s="125">
        <v>753329894.23000002</v>
      </c>
      <c r="J299" s="125">
        <v>0</v>
      </c>
      <c r="K299" s="125">
        <v>592027062.59000003</v>
      </c>
      <c r="L299" s="125">
        <v>288265938.83999997</v>
      </c>
      <c r="M299" s="125">
        <v>40970897.979999997</v>
      </c>
      <c r="N299" s="125">
        <v>161307033.09</v>
      </c>
      <c r="O299" s="125">
        <v>0</v>
      </c>
      <c r="P299" s="125">
        <v>438599716.52999997</v>
      </c>
      <c r="Q299" s="125">
        <f t="shared" si="44"/>
        <v>2981379207.3600006</v>
      </c>
      <c r="R299" s="3"/>
      <c r="S299" s="7"/>
      <c r="T299" s="118"/>
      <c r="U299" s="118"/>
      <c r="V299" s="118"/>
      <c r="W299" s="118"/>
    </row>
    <row r="300" spans="2:50" x14ac:dyDescent="0.25">
      <c r="B300" s="151" t="s">
        <v>586</v>
      </c>
      <c r="C300" s="125">
        <v>491069</v>
      </c>
      <c r="D300" s="125">
        <v>490696.01</v>
      </c>
      <c r="E300" s="125">
        <v>9166.67</v>
      </c>
      <c r="F300" s="125">
        <v>9166.67</v>
      </c>
      <c r="G300" s="125">
        <v>724721.09</v>
      </c>
      <c r="H300" s="125">
        <v>9166.67</v>
      </c>
      <c r="I300" s="125">
        <v>22956.18</v>
      </c>
      <c r="J300" s="125">
        <v>0</v>
      </c>
      <c r="K300" s="125">
        <v>0</v>
      </c>
      <c r="L300" s="125">
        <v>0</v>
      </c>
      <c r="M300" s="125">
        <v>0</v>
      </c>
      <c r="N300" s="125">
        <v>0</v>
      </c>
      <c r="O300" s="125">
        <v>0</v>
      </c>
      <c r="P300" s="125">
        <v>0</v>
      </c>
      <c r="Q300" s="125">
        <f t="shared" si="44"/>
        <v>775177.28</v>
      </c>
      <c r="R300" s="3"/>
      <c r="S300" s="7"/>
      <c r="T300" s="118"/>
      <c r="U300" s="118"/>
      <c r="V300" s="118"/>
      <c r="W300" s="118"/>
    </row>
    <row r="301" spans="2:50" x14ac:dyDescent="0.25">
      <c r="B301" s="151" t="s">
        <v>587</v>
      </c>
      <c r="C301" s="125">
        <v>130969453</v>
      </c>
      <c r="D301" s="125">
        <v>39649819.499999993</v>
      </c>
      <c r="E301" s="125">
        <v>2906012.75</v>
      </c>
      <c r="F301" s="125">
        <v>62085.919999999998</v>
      </c>
      <c r="G301" s="125">
        <v>1936697.4500000002</v>
      </c>
      <c r="H301" s="125">
        <v>1601995.48</v>
      </c>
      <c r="I301" s="125">
        <v>4823816.92</v>
      </c>
      <c r="J301" s="125">
        <v>3056763.09</v>
      </c>
      <c r="K301" s="125">
        <v>1803104.6500000001</v>
      </c>
      <c r="L301" s="125">
        <v>2034624.23</v>
      </c>
      <c r="M301" s="125">
        <v>4996657.2300000004</v>
      </c>
      <c r="N301" s="125">
        <v>4238781.08</v>
      </c>
      <c r="O301" s="125">
        <v>3684955.4</v>
      </c>
      <c r="P301" s="125">
        <v>7768246.6500000004</v>
      </c>
      <c r="Q301" s="125">
        <f t="shared" si="44"/>
        <v>38913740.849999994</v>
      </c>
      <c r="R301" s="3"/>
      <c r="S301" s="7"/>
      <c r="T301" s="118"/>
      <c r="U301" s="118"/>
      <c r="V301" s="118"/>
      <c r="W301" s="118"/>
    </row>
    <row r="302" spans="2:50" x14ac:dyDescent="0.25">
      <c r="B302" s="151" t="s">
        <v>588</v>
      </c>
      <c r="C302" s="125">
        <v>1210000</v>
      </c>
      <c r="D302" s="125">
        <v>241192.03999999998</v>
      </c>
      <c r="E302" s="125">
        <v>3333.33</v>
      </c>
      <c r="F302" s="125">
        <v>3333.33</v>
      </c>
      <c r="G302" s="125">
        <v>3333.33</v>
      </c>
      <c r="H302" s="125">
        <v>3333.33</v>
      </c>
      <c r="I302" s="125">
        <v>3333.33</v>
      </c>
      <c r="J302" s="125">
        <v>3333.33</v>
      </c>
      <c r="K302" s="125">
        <v>3333.33</v>
      </c>
      <c r="L302" s="125">
        <v>3333.33</v>
      </c>
      <c r="M302" s="125">
        <v>3852.5299999999997</v>
      </c>
      <c r="N302" s="125">
        <v>0</v>
      </c>
      <c r="O302" s="125">
        <v>3333.33</v>
      </c>
      <c r="P302" s="125">
        <v>6858.23</v>
      </c>
      <c r="Q302" s="125">
        <f t="shared" si="44"/>
        <v>40710.73000000001</v>
      </c>
      <c r="R302" s="3"/>
      <c r="S302" s="7"/>
      <c r="T302" s="118"/>
      <c r="U302" s="118"/>
      <c r="V302" s="118"/>
      <c r="W302" s="118"/>
    </row>
    <row r="303" spans="2:50" x14ac:dyDescent="0.25">
      <c r="B303" s="151" t="s">
        <v>589</v>
      </c>
      <c r="C303" s="125">
        <v>3804882</v>
      </c>
      <c r="D303" s="125">
        <v>5673505.5100000007</v>
      </c>
      <c r="E303" s="125">
        <v>0</v>
      </c>
      <c r="F303" s="125">
        <v>7189.1499999999978</v>
      </c>
      <c r="G303" s="125">
        <v>165242.53999999998</v>
      </c>
      <c r="H303" s="125">
        <v>469328.85</v>
      </c>
      <c r="I303" s="125">
        <v>311615.86</v>
      </c>
      <c r="J303" s="125">
        <v>141166.04999999999</v>
      </c>
      <c r="K303" s="125">
        <v>337751.74</v>
      </c>
      <c r="L303" s="125">
        <v>96757.440000000002</v>
      </c>
      <c r="M303" s="125">
        <v>23594.57</v>
      </c>
      <c r="N303" s="125">
        <v>217404.15000000002</v>
      </c>
      <c r="O303" s="125">
        <v>228602.37999999998</v>
      </c>
      <c r="P303" s="125">
        <v>1277585.47</v>
      </c>
      <c r="Q303" s="125">
        <f t="shared" si="44"/>
        <v>3276238.2</v>
      </c>
      <c r="R303" s="3"/>
      <c r="S303" s="7"/>
      <c r="T303" s="118"/>
      <c r="U303" s="118"/>
      <c r="V303" s="118"/>
      <c r="W303" s="118"/>
    </row>
    <row r="304" spans="2:50" x14ac:dyDescent="0.25">
      <c r="B304" s="151" t="s">
        <v>590</v>
      </c>
      <c r="C304" s="125">
        <v>27993559</v>
      </c>
      <c r="D304" s="125">
        <v>37802317.780000009</v>
      </c>
      <c r="E304" s="125">
        <v>17858.330000000002</v>
      </c>
      <c r="F304" s="125">
        <v>302076.33</v>
      </c>
      <c r="G304" s="125">
        <v>1809498.33</v>
      </c>
      <c r="H304" s="125">
        <v>12858.33</v>
      </c>
      <c r="I304" s="125">
        <v>1063152.73</v>
      </c>
      <c r="J304" s="125">
        <v>281544.33</v>
      </c>
      <c r="K304" s="125">
        <v>9196905.1600000001</v>
      </c>
      <c r="L304" s="125">
        <v>5111536.26</v>
      </c>
      <c r="M304" s="125">
        <v>3222176.96</v>
      </c>
      <c r="N304" s="125">
        <v>6205637.04</v>
      </c>
      <c r="O304" s="125">
        <v>9404736.1600000001</v>
      </c>
      <c r="P304" s="125">
        <v>510438.67</v>
      </c>
      <c r="Q304" s="125">
        <f t="shared" si="44"/>
        <v>37138418.630000003</v>
      </c>
      <c r="R304" s="3"/>
      <c r="S304" s="7"/>
      <c r="T304" s="118"/>
      <c r="U304" s="118"/>
      <c r="V304" s="118"/>
      <c r="W304" s="118"/>
    </row>
    <row r="305" spans="2:50" s="67" customFormat="1" x14ac:dyDescent="0.25">
      <c r="B305" s="150" t="s">
        <v>591</v>
      </c>
      <c r="C305" s="134">
        <f t="shared" ref="C305" si="59">SUM(C306)</f>
        <v>3428573</v>
      </c>
      <c r="D305" s="134">
        <v>875610.96</v>
      </c>
      <c r="E305" s="134">
        <v>6166.67</v>
      </c>
      <c r="F305" s="134">
        <v>19131.669999999998</v>
      </c>
      <c r="G305" s="134">
        <v>11166.67</v>
      </c>
      <c r="H305" s="134">
        <v>11166.67</v>
      </c>
      <c r="I305" s="134">
        <v>108659.67</v>
      </c>
      <c r="J305" s="134">
        <v>11166.67</v>
      </c>
      <c r="K305" s="134">
        <v>18694.580000000002</v>
      </c>
      <c r="L305" s="134">
        <v>45192.28</v>
      </c>
      <c r="M305" s="134">
        <v>18695.150000000001</v>
      </c>
      <c r="N305" s="134">
        <v>12528.48</v>
      </c>
      <c r="O305" s="134">
        <v>18695.150000000001</v>
      </c>
      <c r="P305" s="134">
        <v>105363.65</v>
      </c>
      <c r="Q305" s="134">
        <f t="shared" si="44"/>
        <v>386627.30999999994</v>
      </c>
      <c r="R305" s="3"/>
      <c r="S305" s="7"/>
      <c r="T305" s="118"/>
      <c r="U305" s="141"/>
      <c r="V305" s="141"/>
      <c r="W305" s="141"/>
      <c r="X305"/>
      <c r="Y305"/>
      <c r="Z305"/>
      <c r="AA305"/>
      <c r="AB305"/>
      <c r="AC305"/>
      <c r="AD305"/>
      <c r="AE305"/>
      <c r="AF305"/>
      <c r="AG305"/>
      <c r="AH305"/>
      <c r="AI305"/>
      <c r="AJ305"/>
      <c r="AK305"/>
      <c r="AL305"/>
      <c r="AM305"/>
      <c r="AN305"/>
      <c r="AO305"/>
      <c r="AP305"/>
      <c r="AQ305"/>
      <c r="AR305"/>
      <c r="AS305"/>
      <c r="AT305"/>
      <c r="AU305"/>
      <c r="AV305"/>
      <c r="AW305"/>
      <c r="AX305"/>
    </row>
    <row r="306" spans="2:50" x14ac:dyDescent="0.25">
      <c r="B306" s="151" t="s">
        <v>592</v>
      </c>
      <c r="C306" s="125">
        <v>3428573</v>
      </c>
      <c r="D306" s="125">
        <v>875610.96</v>
      </c>
      <c r="E306" s="125">
        <v>6166.67</v>
      </c>
      <c r="F306" s="125">
        <v>19131.669999999998</v>
      </c>
      <c r="G306" s="125">
        <v>11166.67</v>
      </c>
      <c r="H306" s="125">
        <v>11166.67</v>
      </c>
      <c r="I306" s="125">
        <v>108659.67</v>
      </c>
      <c r="J306" s="125">
        <v>11166.67</v>
      </c>
      <c r="K306" s="125">
        <v>18694.580000000002</v>
      </c>
      <c r="L306" s="125">
        <v>45192.28</v>
      </c>
      <c r="M306" s="125">
        <v>18695.150000000001</v>
      </c>
      <c r="N306" s="125">
        <v>12528.48</v>
      </c>
      <c r="O306" s="125">
        <v>18695.150000000001</v>
      </c>
      <c r="P306" s="125">
        <v>105363.65</v>
      </c>
      <c r="Q306" s="125">
        <f t="shared" si="44"/>
        <v>386627.30999999994</v>
      </c>
      <c r="R306" s="3"/>
      <c r="S306" s="7"/>
      <c r="T306" s="118"/>
      <c r="U306" s="118"/>
      <c r="V306" s="118"/>
      <c r="W306" s="118"/>
    </row>
    <row r="307" spans="2:50" s="67" customFormat="1" x14ac:dyDescent="0.25">
      <c r="B307" s="149" t="s">
        <v>161</v>
      </c>
      <c r="C307" s="134">
        <f t="shared" ref="C307" si="60">C308+C317</f>
        <v>9075524460</v>
      </c>
      <c r="D307" s="134">
        <v>8220387172.9900017</v>
      </c>
      <c r="E307" s="134">
        <v>246828323.46999991</v>
      </c>
      <c r="F307" s="134">
        <v>595657366.96000004</v>
      </c>
      <c r="G307" s="134">
        <v>585699295.44999993</v>
      </c>
      <c r="H307" s="134">
        <v>657695279.62999988</v>
      </c>
      <c r="I307" s="134">
        <v>541381060.81999993</v>
      </c>
      <c r="J307" s="134">
        <v>1112897021.98</v>
      </c>
      <c r="K307" s="134">
        <v>624516984.73000002</v>
      </c>
      <c r="L307" s="134">
        <v>646874022.01000011</v>
      </c>
      <c r="M307" s="134">
        <v>670410375.42999995</v>
      </c>
      <c r="N307" s="134">
        <v>614325895.81000006</v>
      </c>
      <c r="O307" s="134">
        <v>652478664.86999977</v>
      </c>
      <c r="P307" s="134">
        <v>1071805413.2700002</v>
      </c>
      <c r="Q307" s="134">
        <f t="shared" si="44"/>
        <v>8020569704.4300013</v>
      </c>
      <c r="R307" s="3"/>
      <c r="S307" s="7"/>
      <c r="T307" s="118"/>
      <c r="U307" s="141"/>
      <c r="V307" s="141"/>
      <c r="W307" s="141"/>
      <c r="X307"/>
      <c r="Y307"/>
      <c r="Z307"/>
      <c r="AA307"/>
      <c r="AB307"/>
      <c r="AC307"/>
      <c r="AD307"/>
      <c r="AE307"/>
      <c r="AF307"/>
      <c r="AG307"/>
      <c r="AH307"/>
      <c r="AI307"/>
      <c r="AJ307"/>
      <c r="AK307"/>
      <c r="AL307"/>
      <c r="AM307"/>
      <c r="AN307"/>
      <c r="AO307"/>
      <c r="AP307"/>
      <c r="AQ307"/>
      <c r="AR307"/>
      <c r="AS307"/>
      <c r="AT307"/>
      <c r="AU307"/>
      <c r="AV307"/>
      <c r="AW307"/>
      <c r="AX307"/>
    </row>
    <row r="308" spans="2:50" s="67" customFormat="1" x14ac:dyDescent="0.25">
      <c r="B308" s="150" t="s">
        <v>593</v>
      </c>
      <c r="C308" s="134">
        <f t="shared" ref="C308" si="61">SUM(C309:C316)</f>
        <v>7197900003</v>
      </c>
      <c r="D308" s="134">
        <v>6428014096.8100004</v>
      </c>
      <c r="E308" s="134">
        <v>245172547.58999994</v>
      </c>
      <c r="F308" s="134">
        <v>437320022.14000005</v>
      </c>
      <c r="G308" s="134">
        <v>496409424</v>
      </c>
      <c r="H308" s="134">
        <v>583631979.77999997</v>
      </c>
      <c r="I308" s="134">
        <v>396025949.74999994</v>
      </c>
      <c r="J308" s="134">
        <v>588638901.49999988</v>
      </c>
      <c r="K308" s="134">
        <v>503046905.88</v>
      </c>
      <c r="L308" s="134">
        <v>511496423.37000006</v>
      </c>
      <c r="M308" s="134">
        <v>575957323.23000002</v>
      </c>
      <c r="N308" s="134">
        <v>454204719.19</v>
      </c>
      <c r="O308" s="134">
        <v>588782584.81999993</v>
      </c>
      <c r="P308" s="134">
        <v>845594436.49000013</v>
      </c>
      <c r="Q308" s="134">
        <f t="shared" si="44"/>
        <v>6226281217.7399988</v>
      </c>
      <c r="R308" s="3"/>
      <c r="S308" s="7"/>
      <c r="T308" s="118"/>
      <c r="U308" s="141"/>
      <c r="V308" s="141"/>
      <c r="W308" s="141"/>
      <c r="X308"/>
      <c r="Y308"/>
      <c r="Z308"/>
      <c r="AA308"/>
      <c r="AB308"/>
      <c r="AC308"/>
      <c r="AD308"/>
      <c r="AE308"/>
      <c r="AF308"/>
      <c r="AG308"/>
      <c r="AH308"/>
      <c r="AI308"/>
      <c r="AJ308"/>
      <c r="AK308"/>
      <c r="AL308"/>
      <c r="AM308"/>
      <c r="AN308"/>
      <c r="AO308"/>
      <c r="AP308"/>
      <c r="AQ308"/>
      <c r="AR308"/>
      <c r="AS308"/>
      <c r="AT308"/>
      <c r="AU308"/>
      <c r="AV308"/>
      <c r="AW308"/>
      <c r="AX308"/>
    </row>
    <row r="309" spans="2:50" x14ac:dyDescent="0.25">
      <c r="B309" s="151" t="s">
        <v>594</v>
      </c>
      <c r="C309" s="125">
        <v>3943315785</v>
      </c>
      <c r="D309" s="125">
        <v>3557285964.0799999</v>
      </c>
      <c r="E309" s="125">
        <v>148341036.54999998</v>
      </c>
      <c r="F309" s="125">
        <v>245539127.94999999</v>
      </c>
      <c r="G309" s="125">
        <v>233240420.97000003</v>
      </c>
      <c r="H309" s="125">
        <v>292379679.44</v>
      </c>
      <c r="I309" s="125">
        <v>221659421.36000001</v>
      </c>
      <c r="J309" s="125">
        <v>317432562.13999999</v>
      </c>
      <c r="K309" s="125">
        <v>282085008</v>
      </c>
      <c r="L309" s="125">
        <v>287907719.99000001</v>
      </c>
      <c r="M309" s="125">
        <v>352036461.37</v>
      </c>
      <c r="N309" s="125">
        <v>259758663.64999998</v>
      </c>
      <c r="O309" s="125">
        <v>270168380.83999997</v>
      </c>
      <c r="P309" s="125">
        <v>438800664.13</v>
      </c>
      <c r="Q309" s="125">
        <f t="shared" si="44"/>
        <v>3349349146.3900003</v>
      </c>
      <c r="R309" s="3"/>
      <c r="S309" s="7"/>
      <c r="T309" s="118"/>
      <c r="U309" s="118"/>
      <c r="V309" s="118"/>
      <c r="W309" s="118"/>
    </row>
    <row r="310" spans="2:50" x14ac:dyDescent="0.25">
      <c r="B310" s="151" t="s">
        <v>595</v>
      </c>
      <c r="C310" s="125">
        <v>2899519004</v>
      </c>
      <c r="D310" s="125">
        <v>2514247045.71</v>
      </c>
      <c r="E310" s="125">
        <v>91399661.340000004</v>
      </c>
      <c r="F310" s="125">
        <v>177141599.18000001</v>
      </c>
      <c r="G310" s="125">
        <v>228605446.76999998</v>
      </c>
      <c r="H310" s="125">
        <v>270444895.12</v>
      </c>
      <c r="I310" s="125">
        <v>163045680.53999999</v>
      </c>
      <c r="J310" s="125">
        <v>234003405.25999999</v>
      </c>
      <c r="K310" s="125">
        <v>201332659.04999998</v>
      </c>
      <c r="L310" s="125">
        <v>194318188.55000001</v>
      </c>
      <c r="M310" s="125">
        <v>200382659.56999999</v>
      </c>
      <c r="N310" s="125">
        <v>174566919.70000002</v>
      </c>
      <c r="O310" s="125">
        <v>290972079.37000006</v>
      </c>
      <c r="P310" s="125">
        <v>325545827.88</v>
      </c>
      <c r="Q310" s="125">
        <f t="shared" si="44"/>
        <v>2551759022.3299999</v>
      </c>
      <c r="R310" s="3"/>
      <c r="S310" s="7"/>
      <c r="T310" s="118"/>
      <c r="U310" s="118"/>
      <c r="V310" s="118"/>
      <c r="W310" s="118"/>
    </row>
    <row r="311" spans="2:50" x14ac:dyDescent="0.25">
      <c r="B311" s="151" t="s">
        <v>596</v>
      </c>
      <c r="C311" s="125">
        <v>1263922</v>
      </c>
      <c r="D311" s="125">
        <v>237023</v>
      </c>
      <c r="E311" s="125">
        <v>6666.67</v>
      </c>
      <c r="F311" s="125">
        <v>6666.67</v>
      </c>
      <c r="G311" s="125">
        <v>6666.67</v>
      </c>
      <c r="H311" s="125">
        <v>0</v>
      </c>
      <c r="I311" s="125">
        <v>13333.34</v>
      </c>
      <c r="J311" s="125">
        <v>6666.67</v>
      </c>
      <c r="K311" s="125">
        <v>6666.67</v>
      </c>
      <c r="L311" s="125">
        <v>0</v>
      </c>
      <c r="M311" s="125">
        <v>6666.67</v>
      </c>
      <c r="N311" s="125">
        <v>6666.67</v>
      </c>
      <c r="O311" s="125">
        <v>6666.67</v>
      </c>
      <c r="P311" s="125">
        <v>13333.2</v>
      </c>
      <c r="Q311" s="125">
        <f t="shared" si="44"/>
        <v>79999.899999999994</v>
      </c>
      <c r="R311" s="3"/>
      <c r="S311" s="7"/>
      <c r="T311" s="118"/>
      <c r="U311" s="118"/>
      <c r="V311" s="118"/>
      <c r="W311" s="118"/>
    </row>
    <row r="312" spans="2:50" x14ac:dyDescent="0.25">
      <c r="B312" s="151" t="s">
        <v>597</v>
      </c>
      <c r="C312" s="125">
        <v>140247484</v>
      </c>
      <c r="D312" s="125">
        <v>127354605.64000003</v>
      </c>
      <c r="E312" s="125">
        <v>4784622.47</v>
      </c>
      <c r="F312" s="125">
        <v>9114715.9100000001</v>
      </c>
      <c r="G312" s="125">
        <v>7880060.3399999999</v>
      </c>
      <c r="H312" s="125">
        <v>3300351.74</v>
      </c>
      <c r="I312" s="125">
        <v>9097909.6699999999</v>
      </c>
      <c r="J312" s="125">
        <v>8837464.3699999992</v>
      </c>
      <c r="K312" s="125">
        <v>6821657.9699999997</v>
      </c>
      <c r="L312" s="125">
        <v>7744735.04</v>
      </c>
      <c r="M312" s="125">
        <v>17988778.489999998</v>
      </c>
      <c r="N312" s="125">
        <v>7272388.0099999998</v>
      </c>
      <c r="O312" s="125">
        <v>8231194.4199999999</v>
      </c>
      <c r="P312" s="125">
        <v>24848834.340000004</v>
      </c>
      <c r="Q312" s="125">
        <f t="shared" si="44"/>
        <v>115922712.77000001</v>
      </c>
      <c r="R312" s="3"/>
      <c r="S312" s="7"/>
      <c r="T312" s="118"/>
      <c r="U312" s="118"/>
      <c r="V312" s="118"/>
      <c r="W312" s="118"/>
    </row>
    <row r="313" spans="2:50" x14ac:dyDescent="0.25">
      <c r="B313" s="151" t="s">
        <v>598</v>
      </c>
      <c r="C313" s="125">
        <v>69187116</v>
      </c>
      <c r="D313" s="125">
        <v>84452979.010000005</v>
      </c>
      <c r="E313" s="125">
        <v>227351.42</v>
      </c>
      <c r="F313" s="125">
        <v>3999846.33</v>
      </c>
      <c r="G313" s="125">
        <v>5300196.26</v>
      </c>
      <c r="H313" s="125">
        <v>10060428.5</v>
      </c>
      <c r="I313" s="125">
        <v>1251341.97</v>
      </c>
      <c r="J313" s="125">
        <v>9092342.3999999985</v>
      </c>
      <c r="K313" s="125">
        <v>2300058.89</v>
      </c>
      <c r="L313" s="125">
        <v>7981219.1100000003</v>
      </c>
      <c r="M313" s="125">
        <v>3126896.89</v>
      </c>
      <c r="N313" s="125">
        <v>7795022.0899999999</v>
      </c>
      <c r="O313" s="125">
        <v>1893994.71</v>
      </c>
      <c r="P313" s="125">
        <v>21318800.119999997</v>
      </c>
      <c r="Q313" s="125">
        <f t="shared" si="44"/>
        <v>74347498.689999998</v>
      </c>
      <c r="R313" s="3"/>
      <c r="S313" s="7"/>
      <c r="T313" s="118"/>
      <c r="U313" s="118"/>
      <c r="V313" s="118"/>
      <c r="W313" s="118"/>
    </row>
    <row r="314" spans="2:50" x14ac:dyDescent="0.25">
      <c r="B314" s="151" t="s">
        <v>599</v>
      </c>
      <c r="C314" s="125">
        <v>67200259</v>
      </c>
      <c r="D314" s="125">
        <v>51857670.63000001</v>
      </c>
      <c r="E314" s="125">
        <v>91292</v>
      </c>
      <c r="F314" s="125">
        <v>113162.12000000002</v>
      </c>
      <c r="G314" s="125">
        <v>630388.11</v>
      </c>
      <c r="H314" s="125">
        <v>507590.69</v>
      </c>
      <c r="I314" s="125">
        <v>255574.89</v>
      </c>
      <c r="J314" s="125">
        <v>2743772.8599999994</v>
      </c>
      <c r="K314" s="125">
        <v>5659002.2300000004</v>
      </c>
      <c r="L314" s="125">
        <v>1163926.8500000001</v>
      </c>
      <c r="M314" s="125">
        <v>495072.15</v>
      </c>
      <c r="N314" s="125">
        <v>1182608.46</v>
      </c>
      <c r="O314" s="125">
        <v>1383604.29</v>
      </c>
      <c r="P314" s="125">
        <v>15042388.949999999</v>
      </c>
      <c r="Q314" s="125">
        <f t="shared" si="44"/>
        <v>29268383.600000001</v>
      </c>
      <c r="R314" s="3"/>
      <c r="S314" s="7"/>
      <c r="T314" s="118"/>
      <c r="U314" s="118"/>
      <c r="V314" s="118"/>
      <c r="W314" s="118"/>
    </row>
    <row r="315" spans="2:50" x14ac:dyDescent="0.25">
      <c r="B315" s="151" t="s">
        <v>600</v>
      </c>
      <c r="C315" s="125">
        <v>3190160</v>
      </c>
      <c r="D315" s="125">
        <v>2612180</v>
      </c>
      <c r="E315" s="125">
        <v>24026.32</v>
      </c>
      <c r="F315" s="125">
        <v>19800.599999999999</v>
      </c>
      <c r="G315" s="125">
        <v>2083.33</v>
      </c>
      <c r="H315" s="125">
        <v>93554.36</v>
      </c>
      <c r="I315" s="125">
        <v>2083.33</v>
      </c>
      <c r="J315" s="125">
        <v>4166.66</v>
      </c>
      <c r="K315" s="125">
        <v>2083.33</v>
      </c>
      <c r="L315" s="125">
        <v>3500.95</v>
      </c>
      <c r="M315" s="125">
        <v>2083.33</v>
      </c>
      <c r="N315" s="125">
        <v>9085.91</v>
      </c>
      <c r="O315" s="125">
        <v>9416.92</v>
      </c>
      <c r="P315" s="125">
        <v>4166.7</v>
      </c>
      <c r="Q315" s="125">
        <f t="shared" si="44"/>
        <v>176051.74</v>
      </c>
      <c r="R315" s="3"/>
      <c r="S315" s="7"/>
      <c r="T315" s="118"/>
      <c r="U315" s="118"/>
      <c r="V315" s="118"/>
      <c r="W315" s="118"/>
    </row>
    <row r="316" spans="2:50" x14ac:dyDescent="0.25">
      <c r="B316" s="151" t="s">
        <v>601</v>
      </c>
      <c r="C316" s="125">
        <v>73976273</v>
      </c>
      <c r="D316" s="125">
        <v>89966628.74000001</v>
      </c>
      <c r="E316" s="125">
        <v>297890.82</v>
      </c>
      <c r="F316" s="125">
        <v>1385103.38</v>
      </c>
      <c r="G316" s="125">
        <v>20744161.550000001</v>
      </c>
      <c r="H316" s="125">
        <v>6845479.9299999997</v>
      </c>
      <c r="I316" s="125">
        <v>700604.65</v>
      </c>
      <c r="J316" s="125">
        <v>16518521.140000001</v>
      </c>
      <c r="K316" s="125">
        <v>4839769.74</v>
      </c>
      <c r="L316" s="125">
        <v>12377132.880000001</v>
      </c>
      <c r="M316" s="125">
        <v>1918704.76</v>
      </c>
      <c r="N316" s="125">
        <v>3613364.7</v>
      </c>
      <c r="O316" s="125">
        <v>16117247.6</v>
      </c>
      <c r="P316" s="125">
        <v>20020421.170000002</v>
      </c>
      <c r="Q316" s="125">
        <f t="shared" si="44"/>
        <v>105378402.32000001</v>
      </c>
      <c r="R316" s="3"/>
      <c r="S316" s="7"/>
      <c r="T316" s="118"/>
      <c r="U316" s="118"/>
      <c r="V316" s="118"/>
      <c r="W316" s="118"/>
    </row>
    <row r="317" spans="2:50" s="67" customFormat="1" x14ac:dyDescent="0.25">
      <c r="B317" s="150" t="s">
        <v>602</v>
      </c>
      <c r="C317" s="134">
        <f t="shared" ref="C317" si="62">SUM(C318:C325)</f>
        <v>1877624457</v>
      </c>
      <c r="D317" s="134">
        <v>1792373076.1799998</v>
      </c>
      <c r="E317" s="134">
        <v>1655775.88</v>
      </c>
      <c r="F317" s="134">
        <v>158337344.81999999</v>
      </c>
      <c r="G317" s="134">
        <v>89289871.450000003</v>
      </c>
      <c r="H317" s="134">
        <v>74063299.849999994</v>
      </c>
      <c r="I317" s="134">
        <v>145355111.07000002</v>
      </c>
      <c r="J317" s="134">
        <v>524258120.48000002</v>
      </c>
      <c r="K317" s="134">
        <v>121470078.84999999</v>
      </c>
      <c r="L317" s="134">
        <v>135377598.64000002</v>
      </c>
      <c r="M317" s="134">
        <v>94453052.199999988</v>
      </c>
      <c r="N317" s="134">
        <v>160121176.62</v>
      </c>
      <c r="O317" s="134">
        <v>63696080.050000004</v>
      </c>
      <c r="P317" s="134">
        <v>226210976.78000003</v>
      </c>
      <c r="Q317" s="134">
        <f t="shared" si="44"/>
        <v>1794288486.6900003</v>
      </c>
      <c r="R317" s="3"/>
      <c r="S317" s="7"/>
      <c r="T317" s="118"/>
      <c r="U317" s="141"/>
      <c r="V317" s="141"/>
      <c r="W317" s="141"/>
      <c r="X317"/>
      <c r="Y317"/>
      <c r="Z317"/>
      <c r="AA317"/>
      <c r="AB317"/>
      <c r="AC317"/>
      <c r="AD317"/>
      <c r="AE317"/>
      <c r="AF317"/>
      <c r="AG317"/>
      <c r="AH317"/>
      <c r="AI317"/>
      <c r="AJ317"/>
      <c r="AK317"/>
      <c r="AL317"/>
      <c r="AM317"/>
      <c r="AN317"/>
      <c r="AO317"/>
      <c r="AP317"/>
      <c r="AQ317"/>
      <c r="AR317"/>
      <c r="AS317"/>
      <c r="AT317"/>
      <c r="AU317"/>
      <c r="AV317"/>
      <c r="AW317"/>
      <c r="AX317"/>
    </row>
    <row r="318" spans="2:50" x14ac:dyDescent="0.25">
      <c r="B318" s="151" t="s">
        <v>603</v>
      </c>
      <c r="C318" s="125">
        <v>6062529</v>
      </c>
      <c r="D318" s="125">
        <v>17882429.599999998</v>
      </c>
      <c r="E318" s="125">
        <v>2916.67</v>
      </c>
      <c r="F318" s="125">
        <v>24352.55</v>
      </c>
      <c r="G318" s="125">
        <v>7029216.6100000003</v>
      </c>
      <c r="H318" s="125">
        <v>96417.80000000009</v>
      </c>
      <c r="I318" s="125">
        <v>3355828.44</v>
      </c>
      <c r="J318" s="125">
        <v>21992.06</v>
      </c>
      <c r="K318" s="125">
        <v>1008976.02</v>
      </c>
      <c r="L318" s="125">
        <v>176725.72</v>
      </c>
      <c r="M318" s="125">
        <v>2076110.85</v>
      </c>
      <c r="N318" s="125">
        <v>12840.92</v>
      </c>
      <c r="O318" s="125">
        <v>1758085.29</v>
      </c>
      <c r="P318" s="125">
        <v>536631.61</v>
      </c>
      <c r="Q318" s="125">
        <f t="shared" si="44"/>
        <v>16100094.540000001</v>
      </c>
      <c r="R318" s="3"/>
      <c r="S318" s="7"/>
      <c r="T318" s="118"/>
      <c r="U318" s="118"/>
      <c r="V318" s="118"/>
      <c r="W318" s="118"/>
    </row>
    <row r="319" spans="2:50" x14ac:dyDescent="0.25">
      <c r="B319" s="151" t="s">
        <v>604</v>
      </c>
      <c r="C319" s="125">
        <v>2447178</v>
      </c>
      <c r="D319" s="125">
        <v>3220298.39</v>
      </c>
      <c r="E319" s="125">
        <v>55000</v>
      </c>
      <c r="F319" s="125">
        <v>32166.67</v>
      </c>
      <c r="G319" s="125">
        <v>374127.44</v>
      </c>
      <c r="H319" s="125">
        <v>96625</v>
      </c>
      <c r="I319" s="125">
        <v>47392.69</v>
      </c>
      <c r="J319" s="125">
        <v>96680.01</v>
      </c>
      <c r="K319" s="125">
        <v>31426.67</v>
      </c>
      <c r="L319" s="125">
        <v>55082.84</v>
      </c>
      <c r="M319" s="125">
        <v>549645.14</v>
      </c>
      <c r="N319" s="125">
        <v>175803.57</v>
      </c>
      <c r="O319" s="125">
        <v>958336.67</v>
      </c>
      <c r="P319" s="125">
        <v>456160</v>
      </c>
      <c r="Q319" s="125">
        <f t="shared" si="44"/>
        <v>2928446.6999999997</v>
      </c>
      <c r="R319" s="3"/>
      <c r="S319" s="7"/>
      <c r="T319" s="118"/>
      <c r="U319" s="118"/>
      <c r="V319" s="118"/>
      <c r="W319" s="118"/>
    </row>
    <row r="320" spans="2:50" x14ac:dyDescent="0.25">
      <c r="B320" s="151" t="s">
        <v>605</v>
      </c>
      <c r="C320" s="125">
        <v>1091732409</v>
      </c>
      <c r="D320" s="125">
        <v>299213925.81</v>
      </c>
      <c r="E320" s="125">
        <v>213595.33</v>
      </c>
      <c r="F320" s="125">
        <v>2765006.82</v>
      </c>
      <c r="G320" s="125">
        <v>39340333.469999999</v>
      </c>
      <c r="H320" s="125">
        <v>7620031.6699999999</v>
      </c>
      <c r="I320" s="125">
        <v>10837297.57</v>
      </c>
      <c r="J320" s="125">
        <v>17340636.899999999</v>
      </c>
      <c r="K320" s="125">
        <v>8908383.8800000008</v>
      </c>
      <c r="L320" s="125">
        <v>36071775.100000001</v>
      </c>
      <c r="M320" s="125">
        <v>10827807.869999999</v>
      </c>
      <c r="N320" s="125">
        <v>78069593.760000005</v>
      </c>
      <c r="O320" s="125">
        <v>16122066.84</v>
      </c>
      <c r="P320" s="125">
        <v>60969253.580000006</v>
      </c>
      <c r="Q320" s="125">
        <f t="shared" si="44"/>
        <v>289085782.78999996</v>
      </c>
      <c r="R320" s="3"/>
      <c r="S320" s="7"/>
      <c r="T320" s="118"/>
      <c r="U320" s="118"/>
      <c r="V320" s="118"/>
      <c r="W320" s="118"/>
    </row>
    <row r="321" spans="2:50" x14ac:dyDescent="0.25">
      <c r="B321" s="151" t="s">
        <v>606</v>
      </c>
      <c r="C321" s="125">
        <v>181962942</v>
      </c>
      <c r="D321" s="125">
        <v>130641080.3</v>
      </c>
      <c r="E321" s="125">
        <v>8332.67</v>
      </c>
      <c r="F321" s="125">
        <v>8332.67</v>
      </c>
      <c r="G321" s="125">
        <v>267792.67</v>
      </c>
      <c r="H321" s="125">
        <v>245446.14</v>
      </c>
      <c r="I321" s="125">
        <v>18485299.91</v>
      </c>
      <c r="J321" s="125">
        <v>54081227.340000004</v>
      </c>
      <c r="K321" s="125">
        <v>17932.669999999998</v>
      </c>
      <c r="L321" s="125">
        <v>11639411.16</v>
      </c>
      <c r="M321" s="125">
        <v>30899509.77</v>
      </c>
      <c r="N321" s="125">
        <v>1718686.31</v>
      </c>
      <c r="O321" s="125">
        <v>277127.17</v>
      </c>
      <c r="P321" s="125">
        <v>23911706.300000001</v>
      </c>
      <c r="Q321" s="125">
        <f t="shared" si="44"/>
        <v>141560804.78</v>
      </c>
      <c r="R321" s="3"/>
      <c r="S321" s="7"/>
      <c r="T321" s="118"/>
      <c r="U321" s="118"/>
      <c r="V321" s="118"/>
      <c r="W321" s="118"/>
    </row>
    <row r="322" spans="2:50" x14ac:dyDescent="0.25">
      <c r="B322" s="151" t="s">
        <v>607</v>
      </c>
      <c r="C322" s="125">
        <v>198316379</v>
      </c>
      <c r="D322" s="125">
        <v>486339960.18000001</v>
      </c>
      <c r="E322" s="125">
        <v>110306.67</v>
      </c>
      <c r="F322" s="125">
        <v>93651340.069999993</v>
      </c>
      <c r="G322" s="125">
        <v>18848615.870000001</v>
      </c>
      <c r="H322" s="125">
        <v>38460260.329999998</v>
      </c>
      <c r="I322" s="125">
        <v>54320221.57</v>
      </c>
      <c r="J322" s="125">
        <v>65696918.930000007</v>
      </c>
      <c r="K322" s="125">
        <v>61248794.629999995</v>
      </c>
      <c r="L322" s="125">
        <v>57735911.280000001</v>
      </c>
      <c r="M322" s="125">
        <v>29066401.669999998</v>
      </c>
      <c r="N322" s="125">
        <v>23340783.450000003</v>
      </c>
      <c r="O322" s="125">
        <v>2039239.38</v>
      </c>
      <c r="P322" s="125">
        <v>44600264.329999998</v>
      </c>
      <c r="Q322" s="125">
        <f t="shared" si="44"/>
        <v>489119058.18000001</v>
      </c>
      <c r="R322" s="3"/>
      <c r="S322" s="7"/>
      <c r="T322" s="118"/>
      <c r="U322" s="118"/>
      <c r="V322" s="118"/>
      <c r="W322" s="118"/>
    </row>
    <row r="323" spans="2:50" x14ac:dyDescent="0.25">
      <c r="B323" s="151" t="s">
        <v>608</v>
      </c>
      <c r="C323" s="125">
        <v>193834781</v>
      </c>
      <c r="D323" s="125">
        <v>294953306.77999997</v>
      </c>
      <c r="E323" s="125">
        <v>744335.07</v>
      </c>
      <c r="F323" s="125">
        <v>19585556.040000003</v>
      </c>
      <c r="G323" s="125">
        <v>14890930.880000001</v>
      </c>
      <c r="H323" s="125">
        <v>16043822.149999997</v>
      </c>
      <c r="I323" s="125">
        <v>48641444.340000004</v>
      </c>
      <c r="J323" s="125">
        <v>34748536.57</v>
      </c>
      <c r="K323" s="125">
        <v>38298717.07</v>
      </c>
      <c r="L323" s="125">
        <v>18064581.07</v>
      </c>
      <c r="M323" s="125">
        <v>14575478.140000001</v>
      </c>
      <c r="N323" s="125">
        <v>32113058.350000001</v>
      </c>
      <c r="O323" s="125">
        <v>25432103.420000002</v>
      </c>
      <c r="P323" s="125">
        <v>43485235.329999998</v>
      </c>
      <c r="Q323" s="125">
        <f t="shared" si="44"/>
        <v>306623798.43000001</v>
      </c>
      <c r="R323" s="3"/>
      <c r="S323" s="7"/>
      <c r="T323" s="118"/>
      <c r="U323" s="118"/>
      <c r="V323" s="118"/>
      <c r="W323" s="118"/>
    </row>
    <row r="324" spans="2:50" x14ac:dyDescent="0.25">
      <c r="B324" s="151" t="s">
        <v>609</v>
      </c>
      <c r="C324" s="125">
        <v>6466607</v>
      </c>
      <c r="D324" s="125">
        <v>3044248.83</v>
      </c>
      <c r="E324" s="125">
        <v>12500</v>
      </c>
      <c r="F324" s="125">
        <v>219912.14</v>
      </c>
      <c r="G324" s="125">
        <v>162637.65</v>
      </c>
      <c r="H324" s="125">
        <v>283369.7</v>
      </c>
      <c r="I324" s="125">
        <v>944485.83</v>
      </c>
      <c r="J324" s="125">
        <v>84821.84</v>
      </c>
      <c r="K324" s="125">
        <v>30322.5</v>
      </c>
      <c r="L324" s="125">
        <v>672049.32</v>
      </c>
      <c r="M324" s="125">
        <v>15321.38</v>
      </c>
      <c r="N324" s="125">
        <v>194659.78</v>
      </c>
      <c r="O324" s="125">
        <v>136400</v>
      </c>
      <c r="P324" s="125">
        <v>329970.71000000002</v>
      </c>
      <c r="Q324" s="125">
        <f t="shared" si="44"/>
        <v>3086450.8499999996</v>
      </c>
      <c r="R324" s="3"/>
      <c r="S324" s="7"/>
      <c r="T324" s="118"/>
      <c r="U324" s="118"/>
      <c r="V324" s="118"/>
      <c r="W324" s="118"/>
    </row>
    <row r="325" spans="2:50" x14ac:dyDescent="0.25">
      <c r="B325" s="151" t="s">
        <v>610</v>
      </c>
      <c r="C325" s="125">
        <v>196801632</v>
      </c>
      <c r="D325" s="125">
        <v>557077826.28999984</v>
      </c>
      <c r="E325" s="125">
        <v>508789.47</v>
      </c>
      <c r="F325" s="125">
        <v>42050677.859999992</v>
      </c>
      <c r="G325" s="125">
        <v>8376216.8599999994</v>
      </c>
      <c r="H325" s="125">
        <v>11217327.060000001</v>
      </c>
      <c r="I325" s="125">
        <v>8723140.7200000007</v>
      </c>
      <c r="J325" s="125">
        <v>352187306.83000004</v>
      </c>
      <c r="K325" s="125">
        <v>11925525.41</v>
      </c>
      <c r="L325" s="125">
        <v>10962062.149999999</v>
      </c>
      <c r="M325" s="125">
        <v>6442777.3799999999</v>
      </c>
      <c r="N325" s="125">
        <v>24495750.48</v>
      </c>
      <c r="O325" s="125">
        <v>16972721.280000001</v>
      </c>
      <c r="P325" s="125">
        <v>51921754.920000002</v>
      </c>
      <c r="Q325" s="125">
        <f t="shared" ref="Q325:Q390" si="63">E325+F325+G325+H325+I325+J325+K325+L325+M325+O325+N325+P325</f>
        <v>545784050.42000008</v>
      </c>
      <c r="R325" s="3"/>
      <c r="S325" s="7"/>
      <c r="T325" s="118"/>
      <c r="U325" s="118"/>
      <c r="V325" s="118"/>
      <c r="W325" s="118"/>
    </row>
    <row r="326" spans="2:50" s="67" customFormat="1" x14ac:dyDescent="0.25">
      <c r="B326" s="149" t="s">
        <v>162</v>
      </c>
      <c r="C326" s="134">
        <f>C327+C329</f>
        <v>3797961136</v>
      </c>
      <c r="D326" s="134">
        <v>416352150.40999937</v>
      </c>
      <c r="E326" s="134">
        <v>0</v>
      </c>
      <c r="F326" s="134">
        <v>0</v>
      </c>
      <c r="G326" s="134">
        <v>0</v>
      </c>
      <c r="H326" s="134">
        <v>0</v>
      </c>
      <c r="I326" s="134">
        <v>0</v>
      </c>
      <c r="J326" s="134">
        <v>0</v>
      </c>
      <c r="K326" s="134">
        <v>0</v>
      </c>
      <c r="L326" s="134">
        <v>0</v>
      </c>
      <c r="M326" s="134">
        <v>0</v>
      </c>
      <c r="N326" s="134">
        <v>0</v>
      </c>
      <c r="O326" s="335">
        <v>0</v>
      </c>
      <c r="P326" s="134">
        <v>0</v>
      </c>
      <c r="Q326" s="134">
        <f t="shared" si="63"/>
        <v>0</v>
      </c>
      <c r="R326" s="3"/>
      <c r="S326" s="7"/>
      <c r="T326" s="118"/>
      <c r="U326" s="141"/>
      <c r="V326" s="141"/>
      <c r="W326" s="141"/>
      <c r="X326"/>
      <c r="Y326"/>
      <c r="Z326"/>
      <c r="AA326"/>
      <c r="AB326"/>
      <c r="AC326"/>
      <c r="AD326"/>
      <c r="AE326"/>
      <c r="AF326"/>
      <c r="AG326"/>
      <c r="AH326"/>
      <c r="AI326"/>
      <c r="AJ326"/>
      <c r="AK326"/>
      <c r="AL326"/>
      <c r="AM326"/>
      <c r="AN326"/>
      <c r="AO326"/>
      <c r="AP326"/>
      <c r="AQ326"/>
      <c r="AR326"/>
      <c r="AS326"/>
      <c r="AT326"/>
      <c r="AU326"/>
      <c r="AV326"/>
      <c r="AW326"/>
      <c r="AX326"/>
    </row>
    <row r="327" spans="2:50" s="67" customFormat="1" x14ac:dyDescent="0.25">
      <c r="B327" s="150" t="s">
        <v>611</v>
      </c>
      <c r="C327" s="134">
        <f>C328</f>
        <v>3381609790</v>
      </c>
      <c r="D327" s="134">
        <v>804.40999936312437</v>
      </c>
      <c r="E327" s="134">
        <v>0</v>
      </c>
      <c r="F327" s="134">
        <v>0</v>
      </c>
      <c r="G327" s="134">
        <v>0</v>
      </c>
      <c r="H327" s="134">
        <v>0</v>
      </c>
      <c r="I327" s="134">
        <v>0</v>
      </c>
      <c r="J327" s="134">
        <v>0</v>
      </c>
      <c r="K327" s="134">
        <v>0</v>
      </c>
      <c r="L327" s="134">
        <v>0</v>
      </c>
      <c r="M327" s="134">
        <v>0</v>
      </c>
      <c r="N327" s="134">
        <v>0</v>
      </c>
      <c r="O327" s="335">
        <v>0</v>
      </c>
      <c r="P327" s="134">
        <v>0</v>
      </c>
      <c r="Q327" s="134">
        <f t="shared" si="63"/>
        <v>0</v>
      </c>
      <c r="R327" s="3"/>
      <c r="S327" s="7"/>
      <c r="T327" s="118"/>
      <c r="U327" s="141"/>
      <c r="V327" s="141"/>
      <c r="W327" s="141"/>
      <c r="X327"/>
      <c r="Y327"/>
      <c r="Z327"/>
      <c r="AA327"/>
      <c r="AB327"/>
      <c r="AC327"/>
      <c r="AD327"/>
      <c r="AE327"/>
      <c r="AF327"/>
      <c r="AG327"/>
      <c r="AH327"/>
      <c r="AI327"/>
      <c r="AJ327"/>
      <c r="AK327"/>
      <c r="AL327"/>
      <c r="AM327"/>
      <c r="AN327"/>
      <c r="AO327"/>
      <c r="AP327"/>
      <c r="AQ327"/>
      <c r="AR327"/>
      <c r="AS327"/>
      <c r="AT327"/>
      <c r="AU327"/>
      <c r="AV327"/>
      <c r="AW327"/>
      <c r="AX327"/>
    </row>
    <row r="328" spans="2:50" x14ac:dyDescent="0.25">
      <c r="B328" s="151" t="s">
        <v>612</v>
      </c>
      <c r="C328" s="125">
        <v>3381609790</v>
      </c>
      <c r="D328" s="125">
        <v>804.40999936312437</v>
      </c>
      <c r="E328" s="125">
        <v>0</v>
      </c>
      <c r="F328" s="125">
        <v>0</v>
      </c>
      <c r="G328" s="125">
        <v>0</v>
      </c>
      <c r="H328" s="125">
        <v>0</v>
      </c>
      <c r="I328" s="125">
        <v>0</v>
      </c>
      <c r="J328" s="125">
        <v>0</v>
      </c>
      <c r="K328" s="125">
        <v>0</v>
      </c>
      <c r="L328" s="125">
        <v>0</v>
      </c>
      <c r="M328" s="125">
        <v>0</v>
      </c>
      <c r="N328" s="125">
        <v>0</v>
      </c>
      <c r="O328" s="336">
        <v>0</v>
      </c>
      <c r="P328" s="125">
        <v>0</v>
      </c>
      <c r="Q328" s="125">
        <f t="shared" si="63"/>
        <v>0</v>
      </c>
      <c r="R328" s="3"/>
      <c r="S328" s="7"/>
      <c r="T328" s="118"/>
      <c r="U328" s="118"/>
      <c r="V328" s="118"/>
      <c r="W328" s="118"/>
    </row>
    <row r="329" spans="2:50" s="67" customFormat="1" x14ac:dyDescent="0.25">
      <c r="B329" s="150" t="s">
        <v>613</v>
      </c>
      <c r="C329" s="134">
        <f t="shared" ref="C329" si="64">C330</f>
        <v>416351346</v>
      </c>
      <c r="D329" s="134">
        <v>416351346</v>
      </c>
      <c r="E329" s="134">
        <v>0</v>
      </c>
      <c r="F329" s="337">
        <v>0</v>
      </c>
      <c r="G329" s="337">
        <v>0</v>
      </c>
      <c r="H329" s="337">
        <v>0</v>
      </c>
      <c r="I329" s="337">
        <v>0</v>
      </c>
      <c r="J329" s="337">
        <v>0</v>
      </c>
      <c r="K329" s="337">
        <v>0</v>
      </c>
      <c r="L329" s="337">
        <v>0</v>
      </c>
      <c r="M329" s="337">
        <v>0</v>
      </c>
      <c r="N329" s="335">
        <v>0</v>
      </c>
      <c r="O329" s="335">
        <v>0</v>
      </c>
      <c r="P329" s="134">
        <v>0</v>
      </c>
      <c r="Q329" s="134">
        <f t="shared" si="63"/>
        <v>0</v>
      </c>
      <c r="R329" s="3"/>
      <c r="S329" s="7"/>
      <c r="T329" s="118"/>
      <c r="U329" s="141"/>
      <c r="V329" s="141"/>
      <c r="W329" s="141"/>
      <c r="X329"/>
      <c r="Y329"/>
      <c r="Z329"/>
      <c r="AA329"/>
      <c r="AB329"/>
      <c r="AC329"/>
      <c r="AD329"/>
      <c r="AE329"/>
      <c r="AF329"/>
      <c r="AG329"/>
      <c r="AH329"/>
      <c r="AI329"/>
      <c r="AJ329"/>
      <c r="AK329"/>
      <c r="AL329"/>
      <c r="AM329"/>
      <c r="AN329"/>
      <c r="AO329"/>
      <c r="AP329"/>
      <c r="AQ329"/>
      <c r="AR329"/>
      <c r="AS329"/>
      <c r="AT329"/>
      <c r="AU329"/>
      <c r="AV329"/>
      <c r="AW329"/>
      <c r="AX329"/>
    </row>
    <row r="330" spans="2:50" x14ac:dyDescent="0.25">
      <c r="B330" s="151" t="s">
        <v>614</v>
      </c>
      <c r="C330" s="125">
        <v>416351346</v>
      </c>
      <c r="D330" s="125">
        <v>416351346</v>
      </c>
      <c r="E330" s="125">
        <v>0</v>
      </c>
      <c r="F330" s="337">
        <v>0</v>
      </c>
      <c r="G330" s="337">
        <v>0</v>
      </c>
      <c r="H330" s="337">
        <v>0</v>
      </c>
      <c r="I330" s="337">
        <v>0</v>
      </c>
      <c r="J330" s="337">
        <v>0</v>
      </c>
      <c r="K330" s="337">
        <v>0</v>
      </c>
      <c r="L330" s="337">
        <v>0</v>
      </c>
      <c r="M330" s="337">
        <v>0</v>
      </c>
      <c r="N330" s="336">
        <v>0</v>
      </c>
      <c r="O330" s="336">
        <v>0</v>
      </c>
      <c r="P330" s="125">
        <v>0</v>
      </c>
      <c r="Q330" s="125">
        <f t="shared" si="63"/>
        <v>0</v>
      </c>
      <c r="R330" s="3"/>
      <c r="S330" s="7"/>
      <c r="T330" s="118"/>
      <c r="U330" s="118"/>
      <c r="V330" s="118"/>
      <c r="W330" s="118"/>
    </row>
    <row r="331" spans="2:50" s="67" customFormat="1" x14ac:dyDescent="0.25">
      <c r="B331" s="149" t="s">
        <v>163</v>
      </c>
      <c r="C331" s="134">
        <f t="shared" ref="C331" si="65">C332+C335+C338+C340+C342+C344+C346+C348+C351</f>
        <v>13648752205</v>
      </c>
      <c r="D331" s="134">
        <v>8210307759.869998</v>
      </c>
      <c r="E331" s="134">
        <v>141104056.58000001</v>
      </c>
      <c r="F331" s="134">
        <v>444136499.71999997</v>
      </c>
      <c r="G331" s="134">
        <v>504583776.42000002</v>
      </c>
      <c r="H331" s="134">
        <v>814917689.81000006</v>
      </c>
      <c r="I331" s="134">
        <v>485340139.55000001</v>
      </c>
      <c r="J331" s="134">
        <v>517553709.13999999</v>
      </c>
      <c r="K331" s="134">
        <v>578335087.70000005</v>
      </c>
      <c r="L331" s="134">
        <v>620710405.29999995</v>
      </c>
      <c r="M331" s="134">
        <v>575113773.03999996</v>
      </c>
      <c r="N331" s="134">
        <v>646008310.99000001</v>
      </c>
      <c r="O331" s="134">
        <v>702114340.33000004</v>
      </c>
      <c r="P331" s="134">
        <v>1428905461.48</v>
      </c>
      <c r="Q331" s="134">
        <f t="shared" si="63"/>
        <v>7458823250.0599995</v>
      </c>
      <c r="R331" s="3"/>
      <c r="S331" s="7"/>
      <c r="T331" s="118"/>
      <c r="U331" s="141"/>
      <c r="V331" s="141"/>
      <c r="W331" s="141"/>
      <c r="X331"/>
      <c r="Y331"/>
      <c r="Z331"/>
      <c r="AA331"/>
      <c r="AB331"/>
      <c r="AC331"/>
      <c r="AD331"/>
      <c r="AE331"/>
      <c r="AF331"/>
      <c r="AG331"/>
      <c r="AH331"/>
      <c r="AI331"/>
      <c r="AJ331"/>
      <c r="AK331"/>
      <c r="AL331"/>
      <c r="AM331"/>
      <c r="AN331"/>
      <c r="AO331"/>
      <c r="AP331"/>
      <c r="AQ331"/>
      <c r="AR331"/>
      <c r="AS331"/>
      <c r="AT331"/>
      <c r="AU331"/>
      <c r="AV331"/>
      <c r="AW331"/>
      <c r="AX331"/>
    </row>
    <row r="332" spans="2:50" s="67" customFormat="1" x14ac:dyDescent="0.25">
      <c r="B332" s="150" t="s">
        <v>615</v>
      </c>
      <c r="C332" s="134">
        <f t="shared" ref="C332" si="66">SUM(C333:C334)</f>
        <v>515357095</v>
      </c>
      <c r="D332" s="134">
        <v>290508297.07000005</v>
      </c>
      <c r="E332" s="134">
        <v>4389781.2699999996</v>
      </c>
      <c r="F332" s="134">
        <v>12021928.319999998</v>
      </c>
      <c r="G332" s="134">
        <v>14344210.439999999</v>
      </c>
      <c r="H332" s="134">
        <v>20120869.450000003</v>
      </c>
      <c r="I332" s="134">
        <v>25161847.079999998</v>
      </c>
      <c r="J332" s="134">
        <v>25769506.899999999</v>
      </c>
      <c r="K332" s="134">
        <v>25376288.020000003</v>
      </c>
      <c r="L332" s="134">
        <v>18774333.329999998</v>
      </c>
      <c r="M332" s="134">
        <v>17109178.900000002</v>
      </c>
      <c r="N332" s="134">
        <v>14526807.200000001</v>
      </c>
      <c r="O332" s="134">
        <v>19826318.200000003</v>
      </c>
      <c r="P332" s="134">
        <v>38507200.379999995</v>
      </c>
      <c r="Q332" s="134">
        <f t="shared" si="63"/>
        <v>235928269.49000001</v>
      </c>
      <c r="R332" s="3"/>
      <c r="S332" s="7"/>
      <c r="T332" s="118"/>
      <c r="U332" s="141"/>
      <c r="V332" s="141"/>
      <c r="W332" s="141"/>
      <c r="X332"/>
      <c r="Y332"/>
      <c r="Z332"/>
      <c r="AA332"/>
      <c r="AB332"/>
      <c r="AC332"/>
      <c r="AD332"/>
      <c r="AE332"/>
      <c r="AF332"/>
      <c r="AG332"/>
      <c r="AH332"/>
      <c r="AI332"/>
      <c r="AJ332"/>
      <c r="AK332"/>
      <c r="AL332"/>
      <c r="AM332"/>
      <c r="AN332"/>
      <c r="AO332"/>
      <c r="AP332"/>
      <c r="AQ332"/>
      <c r="AR332"/>
      <c r="AS332"/>
      <c r="AT332"/>
      <c r="AU332"/>
      <c r="AV332"/>
      <c r="AW332"/>
      <c r="AX332"/>
    </row>
    <row r="333" spans="2:50" x14ac:dyDescent="0.25">
      <c r="B333" s="151" t="s">
        <v>616</v>
      </c>
      <c r="C333" s="125">
        <v>456265442</v>
      </c>
      <c r="D333" s="125">
        <v>253645081.82000005</v>
      </c>
      <c r="E333" s="125">
        <v>3692443.27</v>
      </c>
      <c r="F333" s="125">
        <v>11195664.399999999</v>
      </c>
      <c r="G333" s="125">
        <v>13305900.109999999</v>
      </c>
      <c r="H333" s="125">
        <v>17154261.260000002</v>
      </c>
      <c r="I333" s="125">
        <v>23886017.68</v>
      </c>
      <c r="J333" s="125">
        <v>20396760.629999999</v>
      </c>
      <c r="K333" s="125">
        <v>21967823.440000001</v>
      </c>
      <c r="L333" s="125">
        <v>12397723.389999999</v>
      </c>
      <c r="M333" s="125">
        <v>15945506.210000001</v>
      </c>
      <c r="N333" s="125">
        <v>13827642.350000001</v>
      </c>
      <c r="O333" s="125">
        <v>19124917.100000001</v>
      </c>
      <c r="P333" s="125">
        <v>37401038.189999998</v>
      </c>
      <c r="Q333" s="125">
        <f t="shared" si="63"/>
        <v>210295698.02999997</v>
      </c>
      <c r="R333" s="3"/>
      <c r="S333" s="7"/>
      <c r="T333" s="118"/>
      <c r="U333" s="118"/>
      <c r="V333" s="118"/>
      <c r="W333" s="118"/>
    </row>
    <row r="334" spans="2:50" x14ac:dyDescent="0.25">
      <c r="B334" s="151" t="s">
        <v>617</v>
      </c>
      <c r="C334" s="125">
        <v>59091653</v>
      </c>
      <c r="D334" s="125">
        <v>36863215.250000007</v>
      </c>
      <c r="E334" s="125">
        <v>697338</v>
      </c>
      <c r="F334" s="125">
        <v>826263.92</v>
      </c>
      <c r="G334" s="125">
        <v>1038310.33</v>
      </c>
      <c r="H334" s="125">
        <v>2966608.19</v>
      </c>
      <c r="I334" s="125">
        <v>1275829.3999999999</v>
      </c>
      <c r="J334" s="125">
        <v>5372746.2699999996</v>
      </c>
      <c r="K334" s="125">
        <v>3408464.58</v>
      </c>
      <c r="L334" s="125">
        <v>6376609.9400000004</v>
      </c>
      <c r="M334" s="125">
        <v>1163672.69</v>
      </c>
      <c r="N334" s="125">
        <v>699164.85</v>
      </c>
      <c r="O334" s="125">
        <v>701401.1</v>
      </c>
      <c r="P334" s="125">
        <v>1106162.19</v>
      </c>
      <c r="Q334" s="125">
        <f t="shared" si="63"/>
        <v>25632571.460000005</v>
      </c>
      <c r="R334" s="3"/>
      <c r="S334" s="7"/>
      <c r="T334" s="118"/>
      <c r="U334" s="118"/>
      <c r="V334" s="118"/>
      <c r="W334" s="118"/>
    </row>
    <row r="335" spans="2:50" s="67" customFormat="1" x14ac:dyDescent="0.25">
      <c r="B335" s="150" t="s">
        <v>618</v>
      </c>
      <c r="C335" s="134">
        <f t="shared" ref="C335" si="67">SUM(C336:C337)</f>
        <v>2384013459</v>
      </c>
      <c r="D335" s="134">
        <v>2266194529.7799997</v>
      </c>
      <c r="E335" s="134">
        <v>22692445.84</v>
      </c>
      <c r="F335" s="134">
        <v>183084113.50999999</v>
      </c>
      <c r="G335" s="134">
        <v>243885441.90000004</v>
      </c>
      <c r="H335" s="134">
        <v>307233842.95000005</v>
      </c>
      <c r="I335" s="134">
        <v>141859255.06999999</v>
      </c>
      <c r="J335" s="134">
        <v>179407238.10000002</v>
      </c>
      <c r="K335" s="134">
        <v>72087460.700000003</v>
      </c>
      <c r="L335" s="134">
        <v>281552975.79000002</v>
      </c>
      <c r="M335" s="134">
        <v>238449076.75</v>
      </c>
      <c r="N335" s="134">
        <v>226802345.89000002</v>
      </c>
      <c r="O335" s="134">
        <v>71594951.479999989</v>
      </c>
      <c r="P335" s="134">
        <v>185435246.27000001</v>
      </c>
      <c r="Q335" s="134">
        <f t="shared" si="63"/>
        <v>2154084394.25</v>
      </c>
      <c r="R335" s="3"/>
      <c r="S335" s="7"/>
      <c r="T335" s="118"/>
      <c r="U335" s="141"/>
      <c r="V335" s="141"/>
      <c r="W335" s="141"/>
      <c r="X335"/>
      <c r="Y335"/>
      <c r="Z335"/>
      <c r="AA335"/>
      <c r="AB335"/>
      <c r="AC335"/>
      <c r="AD335"/>
      <c r="AE335"/>
      <c r="AF335"/>
      <c r="AG335"/>
      <c r="AH335"/>
      <c r="AI335"/>
      <c r="AJ335"/>
      <c r="AK335"/>
      <c r="AL335"/>
      <c r="AM335"/>
      <c r="AN335"/>
      <c r="AO335"/>
      <c r="AP335"/>
      <c r="AQ335"/>
      <c r="AR335"/>
      <c r="AS335"/>
      <c r="AT335"/>
      <c r="AU335"/>
      <c r="AV335"/>
      <c r="AW335"/>
      <c r="AX335"/>
    </row>
    <row r="336" spans="2:50" x14ac:dyDescent="0.25">
      <c r="B336" s="151" t="s">
        <v>619</v>
      </c>
      <c r="C336" s="125">
        <v>1225349440</v>
      </c>
      <c r="D336" s="125">
        <v>1051663822.2099996</v>
      </c>
      <c r="E336" s="125">
        <v>20463375.84</v>
      </c>
      <c r="F336" s="125">
        <v>54314808.790000007</v>
      </c>
      <c r="G336" s="125">
        <v>66217971.609999999</v>
      </c>
      <c r="H336" s="125">
        <v>188430483.16000003</v>
      </c>
      <c r="I336" s="125">
        <v>56116238.510000005</v>
      </c>
      <c r="J336" s="125">
        <v>44822293.770000003</v>
      </c>
      <c r="K336" s="125">
        <v>49710136.469999999</v>
      </c>
      <c r="L336" s="125">
        <v>109387290.95</v>
      </c>
      <c r="M336" s="125">
        <v>132493602.94</v>
      </c>
      <c r="N336" s="125">
        <v>45574579.210000001</v>
      </c>
      <c r="O336" s="125">
        <v>40218026.649999999</v>
      </c>
      <c r="P336" s="125">
        <v>140351346.26000002</v>
      </c>
      <c r="Q336" s="125">
        <f t="shared" si="63"/>
        <v>948100154.15999997</v>
      </c>
      <c r="R336" s="3"/>
      <c r="S336" s="7"/>
      <c r="T336" s="118"/>
      <c r="U336" s="118"/>
      <c r="V336" s="118"/>
      <c r="W336" s="118"/>
    </row>
    <row r="337" spans="2:50" x14ac:dyDescent="0.25">
      <c r="B337" s="151" t="s">
        <v>620</v>
      </c>
      <c r="C337" s="125">
        <v>1158664019</v>
      </c>
      <c r="D337" s="125">
        <v>1214530707.5699999</v>
      </c>
      <c r="E337" s="125">
        <v>2229070</v>
      </c>
      <c r="F337" s="125">
        <v>128769304.71999998</v>
      </c>
      <c r="G337" s="125">
        <v>177667470.29000002</v>
      </c>
      <c r="H337" s="125">
        <v>118803359.78999999</v>
      </c>
      <c r="I337" s="125">
        <v>85743016.560000002</v>
      </c>
      <c r="J337" s="125">
        <v>134584944.33000001</v>
      </c>
      <c r="K337" s="125">
        <v>22377324.23</v>
      </c>
      <c r="L337" s="125">
        <v>172165684.84</v>
      </c>
      <c r="M337" s="125">
        <v>105955473.81</v>
      </c>
      <c r="N337" s="125">
        <v>181227766.68000001</v>
      </c>
      <c r="O337" s="125">
        <v>31376924.829999998</v>
      </c>
      <c r="P337" s="125">
        <v>45083900.009999998</v>
      </c>
      <c r="Q337" s="125">
        <f t="shared" si="63"/>
        <v>1205984240.0899999</v>
      </c>
      <c r="R337" s="3"/>
      <c r="S337" s="7"/>
      <c r="T337" s="118"/>
      <c r="U337" s="118"/>
      <c r="V337" s="118"/>
      <c r="W337" s="118"/>
    </row>
    <row r="338" spans="2:50" s="67" customFormat="1" x14ac:dyDescent="0.25">
      <c r="B338" s="150" t="s">
        <v>621</v>
      </c>
      <c r="C338" s="134">
        <f t="shared" ref="C338" si="68">SUM(C339)</f>
        <v>2136213472</v>
      </c>
      <c r="D338" s="134">
        <v>1379964382.7400002</v>
      </c>
      <c r="E338" s="134">
        <v>53966164.730000004</v>
      </c>
      <c r="F338" s="134">
        <v>65791460.700000003</v>
      </c>
      <c r="G338" s="134">
        <v>115687527.64</v>
      </c>
      <c r="H338" s="134">
        <v>53705077.289999999</v>
      </c>
      <c r="I338" s="134">
        <v>67201445.790000007</v>
      </c>
      <c r="J338" s="134">
        <v>93171527.549999997</v>
      </c>
      <c r="K338" s="134">
        <v>97828050.049999997</v>
      </c>
      <c r="L338" s="134">
        <v>112182709.03</v>
      </c>
      <c r="M338" s="134">
        <v>156646097.16999999</v>
      </c>
      <c r="N338" s="134">
        <v>128056895.92999999</v>
      </c>
      <c r="O338" s="134">
        <v>131714548.77</v>
      </c>
      <c r="P338" s="134">
        <v>263962509.86000001</v>
      </c>
      <c r="Q338" s="134">
        <f t="shared" si="63"/>
        <v>1339914014.5099998</v>
      </c>
      <c r="R338" s="3"/>
      <c r="S338" s="7"/>
      <c r="T338" s="118"/>
      <c r="U338" s="141"/>
      <c r="V338" s="141"/>
      <c r="W338" s="141"/>
      <c r="X338"/>
      <c r="Y338"/>
      <c r="Z338"/>
      <c r="AA338"/>
      <c r="AB338"/>
      <c r="AC338"/>
      <c r="AD338"/>
      <c r="AE338"/>
      <c r="AF338"/>
      <c r="AG338"/>
      <c r="AH338"/>
      <c r="AI338"/>
      <c r="AJ338"/>
      <c r="AK338"/>
      <c r="AL338"/>
      <c r="AM338"/>
      <c r="AN338"/>
      <c r="AO338"/>
      <c r="AP338"/>
      <c r="AQ338"/>
      <c r="AR338"/>
      <c r="AS338"/>
      <c r="AT338"/>
      <c r="AU338"/>
      <c r="AV338"/>
      <c r="AW338"/>
      <c r="AX338"/>
    </row>
    <row r="339" spans="2:50" x14ac:dyDescent="0.25">
      <c r="B339" s="151" t="s">
        <v>622</v>
      </c>
      <c r="C339" s="125">
        <v>2136213472</v>
      </c>
      <c r="D339" s="125">
        <v>1379964382.7400002</v>
      </c>
      <c r="E339" s="125">
        <v>53966164.730000004</v>
      </c>
      <c r="F339" s="125">
        <v>65791460.700000003</v>
      </c>
      <c r="G339" s="125">
        <v>115687527.64</v>
      </c>
      <c r="H339" s="125">
        <v>53705077.289999999</v>
      </c>
      <c r="I339" s="125">
        <v>67201445.790000007</v>
      </c>
      <c r="J339" s="125">
        <v>93171527.549999997</v>
      </c>
      <c r="K339" s="125">
        <v>97828050.049999997</v>
      </c>
      <c r="L339" s="125">
        <v>112182709.03</v>
      </c>
      <c r="M339" s="125">
        <v>156646097.16999999</v>
      </c>
      <c r="N339" s="125">
        <v>128056895.92999999</v>
      </c>
      <c r="O339" s="125">
        <v>131714548.77</v>
      </c>
      <c r="P339" s="125">
        <v>263962509.86000001</v>
      </c>
      <c r="Q339" s="125">
        <f t="shared" si="63"/>
        <v>1339914014.5099998</v>
      </c>
      <c r="R339" s="3"/>
      <c r="S339" s="7"/>
      <c r="T339" s="118"/>
      <c r="U339" s="118"/>
      <c r="V339" s="118"/>
      <c r="W339" s="118"/>
    </row>
    <row r="340" spans="2:50" s="67" customFormat="1" x14ac:dyDescent="0.25">
      <c r="B340" s="150" t="s">
        <v>623</v>
      </c>
      <c r="C340" s="134">
        <f t="shared" ref="C340" si="69">SUM(C341)</f>
        <v>261568552</v>
      </c>
      <c r="D340" s="134">
        <v>230765829.88000005</v>
      </c>
      <c r="E340" s="134">
        <v>8046955</v>
      </c>
      <c r="F340" s="134">
        <v>35913243.230000004</v>
      </c>
      <c r="G340" s="134">
        <v>8259135.7699999996</v>
      </c>
      <c r="H340" s="134">
        <v>62292010.479999997</v>
      </c>
      <c r="I340" s="134">
        <v>31256758.449999999</v>
      </c>
      <c r="J340" s="134">
        <v>12608960.309999999</v>
      </c>
      <c r="K340" s="134">
        <v>7895601.7599999998</v>
      </c>
      <c r="L340" s="134">
        <v>5447587.8600000003</v>
      </c>
      <c r="M340" s="134">
        <v>4653498.28</v>
      </c>
      <c r="N340" s="134">
        <v>701306.50999999989</v>
      </c>
      <c r="O340" s="134">
        <v>14583881.050000001</v>
      </c>
      <c r="P340" s="134">
        <v>17171523.640000001</v>
      </c>
      <c r="Q340" s="134">
        <f t="shared" si="63"/>
        <v>208830462.33999997</v>
      </c>
      <c r="R340" s="3"/>
      <c r="S340" s="7"/>
      <c r="T340" s="118"/>
      <c r="U340" s="141"/>
      <c r="V340" s="141"/>
      <c r="W340" s="141"/>
      <c r="X340"/>
      <c r="Y340"/>
      <c r="Z340"/>
      <c r="AA340"/>
      <c r="AB340"/>
      <c r="AC340"/>
      <c r="AD340"/>
      <c r="AE340"/>
      <c r="AF340"/>
      <c r="AG340"/>
      <c r="AH340"/>
      <c r="AI340"/>
      <c r="AJ340"/>
      <c r="AK340"/>
      <c r="AL340"/>
      <c r="AM340"/>
      <c r="AN340"/>
      <c r="AO340"/>
      <c r="AP340"/>
      <c r="AQ340"/>
      <c r="AR340"/>
      <c r="AS340"/>
      <c r="AT340"/>
      <c r="AU340"/>
      <c r="AV340"/>
      <c r="AW340"/>
      <c r="AX340"/>
    </row>
    <row r="341" spans="2:50" x14ac:dyDescent="0.25">
      <c r="B341" s="151" t="s">
        <v>624</v>
      </c>
      <c r="C341" s="125">
        <v>261568552</v>
      </c>
      <c r="D341" s="125">
        <v>230765829.88000005</v>
      </c>
      <c r="E341" s="125">
        <v>8046955</v>
      </c>
      <c r="F341" s="125">
        <v>35913243.230000004</v>
      </c>
      <c r="G341" s="125">
        <v>8259135.7699999996</v>
      </c>
      <c r="H341" s="125">
        <v>62292010.479999997</v>
      </c>
      <c r="I341" s="125">
        <v>31256758.449999999</v>
      </c>
      <c r="J341" s="125">
        <v>12608960.309999999</v>
      </c>
      <c r="K341" s="125">
        <v>7895601.7599999998</v>
      </c>
      <c r="L341" s="125">
        <v>5447587.8600000003</v>
      </c>
      <c r="M341" s="125">
        <v>4653498.28</v>
      </c>
      <c r="N341" s="125">
        <v>701306.50999999989</v>
      </c>
      <c r="O341" s="125">
        <v>14583881.050000001</v>
      </c>
      <c r="P341" s="125">
        <v>17171523.640000001</v>
      </c>
      <c r="Q341" s="125">
        <f t="shared" si="63"/>
        <v>208830462.33999997</v>
      </c>
      <c r="R341" s="3"/>
      <c r="S341" s="7"/>
      <c r="T341" s="118"/>
      <c r="U341" s="118"/>
      <c r="V341" s="118"/>
      <c r="W341" s="118"/>
    </row>
    <row r="342" spans="2:50" s="67" customFormat="1" x14ac:dyDescent="0.25">
      <c r="B342" s="150" t="s">
        <v>625</v>
      </c>
      <c r="C342" s="134">
        <f t="shared" ref="C342" si="70">SUM(C343)</f>
        <v>386543573</v>
      </c>
      <c r="D342" s="134">
        <v>225498696.59000012</v>
      </c>
      <c r="E342" s="134">
        <v>2809536.34</v>
      </c>
      <c r="F342" s="134">
        <v>8474960.2800000012</v>
      </c>
      <c r="G342" s="134">
        <v>13451027.58</v>
      </c>
      <c r="H342" s="134">
        <v>16482513.68</v>
      </c>
      <c r="I342" s="134">
        <v>16803984.490000002</v>
      </c>
      <c r="J342" s="134">
        <v>13745968.199999999</v>
      </c>
      <c r="K342" s="134">
        <v>9926164.7699999996</v>
      </c>
      <c r="L342" s="134">
        <v>14455333.27</v>
      </c>
      <c r="M342" s="134">
        <v>16991095.82</v>
      </c>
      <c r="N342" s="134">
        <v>20069710.130000003</v>
      </c>
      <c r="O342" s="134">
        <v>17684803.710000001</v>
      </c>
      <c r="P342" s="134">
        <v>40478835.850000001</v>
      </c>
      <c r="Q342" s="134">
        <f t="shared" si="63"/>
        <v>191373934.12</v>
      </c>
      <c r="R342" s="3"/>
      <c r="S342" s="7"/>
      <c r="T342" s="118"/>
      <c r="U342" s="141"/>
      <c r="V342" s="141"/>
      <c r="W342" s="141"/>
      <c r="X342"/>
      <c r="Y342"/>
      <c r="Z342"/>
      <c r="AA342"/>
      <c r="AB342"/>
      <c r="AC342"/>
      <c r="AD342"/>
      <c r="AE342"/>
      <c r="AF342"/>
      <c r="AG342"/>
      <c r="AH342"/>
      <c r="AI342"/>
      <c r="AJ342"/>
      <c r="AK342"/>
      <c r="AL342"/>
      <c r="AM342"/>
      <c r="AN342"/>
      <c r="AO342"/>
      <c r="AP342"/>
      <c r="AQ342"/>
      <c r="AR342"/>
      <c r="AS342"/>
      <c r="AT342"/>
      <c r="AU342"/>
      <c r="AV342"/>
      <c r="AW342"/>
      <c r="AX342"/>
    </row>
    <row r="343" spans="2:50" x14ac:dyDescent="0.25">
      <c r="B343" s="151" t="s">
        <v>626</v>
      </c>
      <c r="C343" s="125">
        <v>386543573</v>
      </c>
      <c r="D343" s="125">
        <v>225498696.59000012</v>
      </c>
      <c r="E343" s="125">
        <v>2809536.34</v>
      </c>
      <c r="F343" s="125">
        <v>8474960.2800000012</v>
      </c>
      <c r="G343" s="125">
        <v>13451027.58</v>
      </c>
      <c r="H343" s="125">
        <v>16482513.68</v>
      </c>
      <c r="I343" s="125">
        <v>16803984.490000002</v>
      </c>
      <c r="J343" s="125">
        <v>13745968.199999999</v>
      </c>
      <c r="K343" s="125">
        <v>9926164.7699999996</v>
      </c>
      <c r="L343" s="125">
        <v>14455333.27</v>
      </c>
      <c r="M343" s="125">
        <v>16991095.82</v>
      </c>
      <c r="N343" s="125">
        <v>20069710.130000003</v>
      </c>
      <c r="O343" s="125">
        <v>17684803.710000001</v>
      </c>
      <c r="P343" s="125">
        <v>40478835.850000001</v>
      </c>
      <c r="Q343" s="125">
        <f t="shared" si="63"/>
        <v>191373934.12</v>
      </c>
      <c r="R343" s="3"/>
      <c r="S343" s="7"/>
      <c r="T343" s="118"/>
      <c r="U343" s="118"/>
      <c r="V343" s="118"/>
      <c r="W343" s="118"/>
    </row>
    <row r="344" spans="2:50" s="67" customFormat="1" x14ac:dyDescent="0.25">
      <c r="B344" s="150" t="s">
        <v>627</v>
      </c>
      <c r="C344" s="134">
        <f t="shared" ref="C344" si="71">SUM(C345)</f>
        <v>1228655443</v>
      </c>
      <c r="D344" s="134">
        <v>651052302.12999988</v>
      </c>
      <c r="E344" s="134">
        <v>7115661.4400000004</v>
      </c>
      <c r="F344" s="134">
        <v>22875431.249999996</v>
      </c>
      <c r="G344" s="134">
        <v>22493203.810000002</v>
      </c>
      <c r="H344" s="134">
        <v>59576576.759999998</v>
      </c>
      <c r="I344" s="134">
        <v>48862070.299999997</v>
      </c>
      <c r="J344" s="134">
        <v>57579230.009999998</v>
      </c>
      <c r="K344" s="134">
        <v>44088442.289999999</v>
      </c>
      <c r="L344" s="134">
        <v>40223234.989999995</v>
      </c>
      <c r="M344" s="134">
        <v>32230730.879999999</v>
      </c>
      <c r="N344" s="134">
        <v>44564796.309999995</v>
      </c>
      <c r="O344" s="134">
        <v>61098261.259999998</v>
      </c>
      <c r="P344" s="134">
        <v>150022134.42000002</v>
      </c>
      <c r="Q344" s="134">
        <f t="shared" si="63"/>
        <v>590729773.72000003</v>
      </c>
      <c r="R344" s="3"/>
      <c r="S344" s="7"/>
      <c r="T344" s="118"/>
      <c r="U344" s="141"/>
      <c r="V344" s="141"/>
      <c r="W344" s="141"/>
      <c r="X344"/>
      <c r="Y344"/>
      <c r="Z344"/>
      <c r="AA344"/>
      <c r="AB344"/>
      <c r="AC344"/>
      <c r="AD344"/>
      <c r="AE344"/>
      <c r="AF344"/>
      <c r="AG344"/>
      <c r="AH344"/>
      <c r="AI344"/>
      <c r="AJ344"/>
      <c r="AK344"/>
      <c r="AL344"/>
      <c r="AM344"/>
      <c r="AN344"/>
      <c r="AO344"/>
      <c r="AP344"/>
      <c r="AQ344"/>
      <c r="AR344"/>
      <c r="AS344"/>
      <c r="AT344"/>
      <c r="AU344"/>
      <c r="AV344"/>
      <c r="AW344"/>
      <c r="AX344"/>
    </row>
    <row r="345" spans="2:50" x14ac:dyDescent="0.25">
      <c r="B345" s="151" t="s">
        <v>628</v>
      </c>
      <c r="C345" s="125">
        <v>1228655443</v>
      </c>
      <c r="D345" s="125">
        <v>651052302.12999988</v>
      </c>
      <c r="E345" s="125">
        <v>7115661.4400000004</v>
      </c>
      <c r="F345" s="125">
        <v>22875431.249999996</v>
      </c>
      <c r="G345" s="125">
        <v>22493203.810000002</v>
      </c>
      <c r="H345" s="125">
        <v>59576576.759999998</v>
      </c>
      <c r="I345" s="125">
        <v>48862070.299999997</v>
      </c>
      <c r="J345" s="125">
        <v>57579230.009999998</v>
      </c>
      <c r="K345" s="125">
        <v>44088442.289999999</v>
      </c>
      <c r="L345" s="125">
        <v>40223234.989999995</v>
      </c>
      <c r="M345" s="125">
        <v>32230730.879999999</v>
      </c>
      <c r="N345" s="125">
        <v>44564796.309999995</v>
      </c>
      <c r="O345" s="125">
        <v>61098261.259999998</v>
      </c>
      <c r="P345" s="125">
        <v>150022134.42000002</v>
      </c>
      <c r="Q345" s="125">
        <f t="shared" si="63"/>
        <v>590729773.72000003</v>
      </c>
      <c r="R345" s="3"/>
      <c r="S345" s="7"/>
      <c r="T345" s="118"/>
      <c r="U345" s="118"/>
      <c r="V345" s="118"/>
      <c r="W345" s="118"/>
    </row>
    <row r="346" spans="2:50" s="67" customFormat="1" x14ac:dyDescent="0.25">
      <c r="B346" s="150" t="s">
        <v>629</v>
      </c>
      <c r="C346" s="134">
        <f t="shared" ref="C346" si="72">C347</f>
        <v>29728751</v>
      </c>
      <c r="D346" s="134">
        <v>4478167.99</v>
      </c>
      <c r="E346" s="134">
        <v>1916.67</v>
      </c>
      <c r="F346" s="134">
        <v>35281.17</v>
      </c>
      <c r="G346" s="134">
        <v>349279.17</v>
      </c>
      <c r="H346" s="134">
        <v>513167.84</v>
      </c>
      <c r="I346" s="134">
        <v>1916.67</v>
      </c>
      <c r="J346" s="134">
        <v>16577.34</v>
      </c>
      <c r="K346" s="134">
        <v>158259.59</v>
      </c>
      <c r="L346" s="134">
        <v>89680</v>
      </c>
      <c r="M346" s="134">
        <v>1916.67</v>
      </c>
      <c r="N346" s="134">
        <v>141567.31</v>
      </c>
      <c r="O346" s="134">
        <v>204339.87</v>
      </c>
      <c r="P346" s="134">
        <v>1168640.8</v>
      </c>
      <c r="Q346" s="134">
        <f t="shared" si="63"/>
        <v>2682543.1000000006</v>
      </c>
      <c r="R346" s="3"/>
      <c r="S346" s="7"/>
      <c r="T346" s="118"/>
      <c r="U346" s="141"/>
      <c r="V346" s="141"/>
      <c r="W346" s="141"/>
      <c r="X346"/>
      <c r="Y346"/>
      <c r="Z346"/>
      <c r="AA346"/>
      <c r="AB346"/>
      <c r="AC346"/>
      <c r="AD346"/>
      <c r="AE346"/>
      <c r="AF346"/>
      <c r="AG346"/>
      <c r="AH346"/>
      <c r="AI346"/>
      <c r="AJ346"/>
      <c r="AK346"/>
      <c r="AL346"/>
      <c r="AM346"/>
      <c r="AN346"/>
      <c r="AO346"/>
      <c r="AP346"/>
      <c r="AQ346"/>
      <c r="AR346"/>
      <c r="AS346"/>
      <c r="AT346"/>
      <c r="AU346"/>
      <c r="AV346"/>
      <c r="AW346"/>
      <c r="AX346"/>
    </row>
    <row r="347" spans="2:50" x14ac:dyDescent="0.25">
      <c r="B347" s="151" t="s">
        <v>630</v>
      </c>
      <c r="C347" s="125">
        <v>29728751</v>
      </c>
      <c r="D347" s="125">
        <v>4478167.99</v>
      </c>
      <c r="E347" s="125">
        <v>1916.67</v>
      </c>
      <c r="F347" s="125">
        <v>35281.17</v>
      </c>
      <c r="G347" s="125">
        <v>349279.17</v>
      </c>
      <c r="H347" s="125">
        <v>513167.84</v>
      </c>
      <c r="I347" s="125">
        <v>1916.67</v>
      </c>
      <c r="J347" s="125">
        <v>16577.34</v>
      </c>
      <c r="K347" s="125">
        <v>158259.59</v>
      </c>
      <c r="L347" s="125">
        <v>89680</v>
      </c>
      <c r="M347" s="125">
        <v>1916.67</v>
      </c>
      <c r="N347" s="125">
        <v>141567.31</v>
      </c>
      <c r="O347" s="125">
        <v>204339.87</v>
      </c>
      <c r="P347" s="125">
        <v>1168640.8</v>
      </c>
      <c r="Q347" s="125">
        <f t="shared" si="63"/>
        <v>2682543.1000000006</v>
      </c>
      <c r="R347" s="3"/>
      <c r="S347" s="7"/>
      <c r="T347" s="118"/>
      <c r="U347" s="118"/>
      <c r="V347" s="118"/>
      <c r="W347" s="118"/>
    </row>
    <row r="348" spans="2:50" s="67" customFormat="1" x14ac:dyDescent="0.25">
      <c r="B348" s="150" t="s">
        <v>631</v>
      </c>
      <c r="C348" s="134">
        <f t="shared" ref="C348" si="73">SUM(C349:C350)</f>
        <v>422298959</v>
      </c>
      <c r="D348" s="134">
        <v>750597899.25999999</v>
      </c>
      <c r="E348" s="134">
        <v>4274021.5200000005</v>
      </c>
      <c r="F348" s="134">
        <v>14325820.150000002</v>
      </c>
      <c r="G348" s="134">
        <v>37017143.299999997</v>
      </c>
      <c r="H348" s="134">
        <v>32283868.93</v>
      </c>
      <c r="I348" s="134">
        <v>69413333.599999994</v>
      </c>
      <c r="J348" s="134">
        <v>28585201.799999997</v>
      </c>
      <c r="K348" s="134">
        <v>61197556.180000007</v>
      </c>
      <c r="L348" s="134">
        <v>26263585.569999997</v>
      </c>
      <c r="M348" s="134">
        <v>28524685.289999999</v>
      </c>
      <c r="N348" s="134">
        <v>65222053.849999994</v>
      </c>
      <c r="O348" s="134">
        <v>30500680.609999999</v>
      </c>
      <c r="P348" s="134">
        <v>206612494.59</v>
      </c>
      <c r="Q348" s="134">
        <f t="shared" si="63"/>
        <v>604220445.3900001</v>
      </c>
      <c r="R348" s="3"/>
      <c r="S348" s="7"/>
      <c r="T348" s="118"/>
      <c r="U348" s="141"/>
      <c r="V348" s="141"/>
      <c r="W348" s="141"/>
      <c r="X348"/>
      <c r="Y348"/>
      <c r="Z348"/>
      <c r="AA348"/>
      <c r="AB348"/>
      <c r="AC348"/>
      <c r="AD348"/>
      <c r="AE348"/>
      <c r="AF348"/>
      <c r="AG348"/>
      <c r="AH348"/>
      <c r="AI348"/>
      <c r="AJ348"/>
      <c r="AK348"/>
      <c r="AL348"/>
      <c r="AM348"/>
      <c r="AN348"/>
      <c r="AO348"/>
      <c r="AP348"/>
      <c r="AQ348"/>
      <c r="AR348"/>
      <c r="AS348"/>
      <c r="AT348"/>
      <c r="AU348"/>
      <c r="AV348"/>
      <c r="AW348"/>
      <c r="AX348"/>
    </row>
    <row r="349" spans="2:50" x14ac:dyDescent="0.25">
      <c r="B349" s="151" t="s">
        <v>632</v>
      </c>
      <c r="C349" s="125">
        <v>296156013</v>
      </c>
      <c r="D349" s="125">
        <v>576694877.52999997</v>
      </c>
      <c r="E349" s="125">
        <v>4187646.04</v>
      </c>
      <c r="F349" s="125">
        <v>9600501.6900000013</v>
      </c>
      <c r="G349" s="125">
        <v>30509586.870000001</v>
      </c>
      <c r="H349" s="125">
        <v>23219584.460000001</v>
      </c>
      <c r="I349" s="125">
        <v>51777530.030000001</v>
      </c>
      <c r="J349" s="125">
        <v>15289947.259999998</v>
      </c>
      <c r="K349" s="125">
        <v>45381032.480000004</v>
      </c>
      <c r="L349" s="125">
        <v>16974275.729999997</v>
      </c>
      <c r="M349" s="125">
        <v>17431616.810000002</v>
      </c>
      <c r="N349" s="125">
        <v>47972189.979999997</v>
      </c>
      <c r="O349" s="125">
        <v>15395254.92</v>
      </c>
      <c r="P349" s="125">
        <v>170049107.34</v>
      </c>
      <c r="Q349" s="125">
        <f t="shared" si="63"/>
        <v>447788273.61000001</v>
      </c>
      <c r="R349" s="3"/>
      <c r="S349" s="7"/>
      <c r="T349" s="118"/>
      <c r="U349" s="118"/>
      <c r="V349" s="118"/>
      <c r="W349" s="118"/>
    </row>
    <row r="350" spans="2:50" x14ac:dyDescent="0.25">
      <c r="B350" s="151" t="s">
        <v>633</v>
      </c>
      <c r="C350" s="125">
        <v>126142946</v>
      </c>
      <c r="D350" s="125">
        <v>173903021.72999996</v>
      </c>
      <c r="E350" s="125">
        <v>86375.48</v>
      </c>
      <c r="F350" s="125">
        <v>4725318.46</v>
      </c>
      <c r="G350" s="125">
        <v>6507556.4299999997</v>
      </c>
      <c r="H350" s="125">
        <v>9064284.4699999988</v>
      </c>
      <c r="I350" s="125">
        <v>17635803.57</v>
      </c>
      <c r="J350" s="125">
        <v>13295254.539999999</v>
      </c>
      <c r="K350" s="125">
        <v>15816523.700000001</v>
      </c>
      <c r="L350" s="125">
        <v>9289309.8399999999</v>
      </c>
      <c r="M350" s="125">
        <v>11093068.479999999</v>
      </c>
      <c r="N350" s="125">
        <v>17249863.869999997</v>
      </c>
      <c r="O350" s="125">
        <v>15105425.689999999</v>
      </c>
      <c r="P350" s="125">
        <v>36563387.25</v>
      </c>
      <c r="Q350" s="125">
        <f t="shared" si="63"/>
        <v>156432171.78</v>
      </c>
      <c r="R350" s="3"/>
      <c r="S350" s="7"/>
      <c r="T350" s="118"/>
      <c r="U350" s="118"/>
      <c r="V350" s="118"/>
      <c r="W350" s="118"/>
    </row>
    <row r="351" spans="2:50" s="67" customFormat="1" x14ac:dyDescent="0.25">
      <c r="B351" s="150" t="s">
        <v>634</v>
      </c>
      <c r="C351" s="134">
        <f t="shared" ref="C351" si="74">SUM(C352:C356)</f>
        <v>6284372901</v>
      </c>
      <c r="D351" s="134">
        <v>2411247654.4299998</v>
      </c>
      <c r="E351" s="134">
        <v>37807573.770000003</v>
      </c>
      <c r="F351" s="134">
        <v>101614261.11</v>
      </c>
      <c r="G351" s="134">
        <v>49096806.809999995</v>
      </c>
      <c r="H351" s="134">
        <v>262709762.42999998</v>
      </c>
      <c r="I351" s="134">
        <v>84779528.099999994</v>
      </c>
      <c r="J351" s="134">
        <v>106669498.93000002</v>
      </c>
      <c r="K351" s="134">
        <v>259777264.34</v>
      </c>
      <c r="L351" s="134">
        <v>121720965.46000001</v>
      </c>
      <c r="M351" s="134">
        <v>80507493.280000001</v>
      </c>
      <c r="N351" s="134">
        <v>145922827.86000001</v>
      </c>
      <c r="O351" s="134">
        <v>354906555.38</v>
      </c>
      <c r="P351" s="134">
        <v>525546875.66999996</v>
      </c>
      <c r="Q351" s="134">
        <f t="shared" si="63"/>
        <v>2131059413.1400003</v>
      </c>
      <c r="R351" s="3"/>
      <c r="S351" s="7"/>
      <c r="T351" s="118"/>
      <c r="U351" s="141"/>
      <c r="V351" s="141"/>
      <c r="W351" s="141"/>
      <c r="X351"/>
      <c r="Y351"/>
      <c r="Z351"/>
      <c r="AA351"/>
      <c r="AB351"/>
      <c r="AC351"/>
      <c r="AD351"/>
      <c r="AE351"/>
      <c r="AF351"/>
      <c r="AG351"/>
      <c r="AH351"/>
      <c r="AI351"/>
      <c r="AJ351"/>
      <c r="AK351"/>
      <c r="AL351"/>
      <c r="AM351"/>
      <c r="AN351"/>
      <c r="AO351"/>
      <c r="AP351"/>
      <c r="AQ351"/>
      <c r="AR351"/>
      <c r="AS351"/>
      <c r="AT351"/>
      <c r="AU351"/>
      <c r="AV351"/>
      <c r="AW351"/>
      <c r="AX351"/>
    </row>
    <row r="352" spans="2:50" x14ac:dyDescent="0.25">
      <c r="B352" s="151" t="s">
        <v>635</v>
      </c>
      <c r="C352" s="125">
        <v>4347832817</v>
      </c>
      <c r="D352" s="125">
        <v>513393011.73999989</v>
      </c>
      <c r="E352" s="125">
        <v>27407793.350000001</v>
      </c>
      <c r="F352" s="125">
        <v>50791637.999999993</v>
      </c>
      <c r="G352" s="125">
        <v>7867414.8099999996</v>
      </c>
      <c r="H352" s="125">
        <v>55191694.859999999</v>
      </c>
      <c r="I352" s="125">
        <v>21753574.169999998</v>
      </c>
      <c r="J352" s="125">
        <v>39793526.270000003</v>
      </c>
      <c r="K352" s="125">
        <v>16272097.290000001</v>
      </c>
      <c r="L352" s="125">
        <v>17381849.110000003</v>
      </c>
      <c r="M352" s="125">
        <v>21098249.59</v>
      </c>
      <c r="N352" s="125">
        <v>21647373.5</v>
      </c>
      <c r="O352" s="125">
        <v>21365515.199999999</v>
      </c>
      <c r="P352" s="125">
        <v>123539380.59</v>
      </c>
      <c r="Q352" s="125">
        <f t="shared" si="63"/>
        <v>424110106.74000001</v>
      </c>
      <c r="R352" s="3"/>
      <c r="S352" s="7"/>
      <c r="T352" s="118"/>
      <c r="U352" s="118"/>
      <c r="V352" s="118"/>
      <c r="W352" s="118"/>
    </row>
    <row r="353" spans="2:50" x14ac:dyDescent="0.25">
      <c r="B353" s="151" t="s">
        <v>636</v>
      </c>
      <c r="C353" s="125">
        <v>135793445</v>
      </c>
      <c r="D353" s="125">
        <v>223171465.10999998</v>
      </c>
      <c r="E353" s="125">
        <v>5000000</v>
      </c>
      <c r="F353" s="125">
        <v>3200000</v>
      </c>
      <c r="G353" s="125">
        <v>10000000</v>
      </c>
      <c r="H353" s="125">
        <v>16500000</v>
      </c>
      <c r="I353" s="125">
        <v>15190000</v>
      </c>
      <c r="J353" s="125">
        <v>5900000</v>
      </c>
      <c r="K353" s="125">
        <v>41345000</v>
      </c>
      <c r="L353" s="125">
        <v>7960000</v>
      </c>
      <c r="M353" s="125">
        <v>1700000</v>
      </c>
      <c r="N353" s="125">
        <v>10100000</v>
      </c>
      <c r="O353" s="125">
        <v>5150000</v>
      </c>
      <c r="P353" s="125">
        <v>89877000</v>
      </c>
      <c r="Q353" s="125">
        <f t="shared" si="63"/>
        <v>211922000</v>
      </c>
      <c r="R353" s="3"/>
      <c r="S353" s="7"/>
      <c r="T353" s="118"/>
      <c r="U353" s="118"/>
      <c r="V353" s="118"/>
      <c r="W353" s="118"/>
    </row>
    <row r="354" spans="2:50" x14ac:dyDescent="0.25">
      <c r="B354" s="151" t="s">
        <v>637</v>
      </c>
      <c r="C354" s="125">
        <v>5350000</v>
      </c>
      <c r="D354" s="125">
        <v>32596.509999999776</v>
      </c>
      <c r="E354" s="125">
        <v>0</v>
      </c>
      <c r="F354" s="125">
        <v>0</v>
      </c>
      <c r="G354" s="125">
        <v>0</v>
      </c>
      <c r="H354" s="125">
        <v>0</v>
      </c>
      <c r="I354" s="125">
        <v>0</v>
      </c>
      <c r="J354" s="125">
        <v>0</v>
      </c>
      <c r="K354" s="125">
        <v>0</v>
      </c>
      <c r="L354" s="125">
        <v>0</v>
      </c>
      <c r="M354" s="125">
        <v>0</v>
      </c>
      <c r="N354" s="125">
        <v>0</v>
      </c>
      <c r="O354" s="125">
        <v>0</v>
      </c>
      <c r="P354" s="125">
        <v>0</v>
      </c>
      <c r="Q354" s="125">
        <f t="shared" si="63"/>
        <v>0</v>
      </c>
      <c r="R354" s="3"/>
      <c r="S354" s="7"/>
      <c r="T354" s="118"/>
      <c r="U354" s="118"/>
      <c r="V354" s="118"/>
      <c r="W354" s="118"/>
    </row>
    <row r="355" spans="2:50" x14ac:dyDescent="0.25">
      <c r="B355" s="151" t="s">
        <v>638</v>
      </c>
      <c r="C355" s="125">
        <v>909155582</v>
      </c>
      <c r="D355" s="125">
        <v>1335766988.95</v>
      </c>
      <c r="E355" s="125">
        <v>2482060.9700000002</v>
      </c>
      <c r="F355" s="129">
        <v>21874096.41</v>
      </c>
      <c r="G355" s="191">
        <v>20160465.259999998</v>
      </c>
      <c r="H355" s="191">
        <v>174139665.10999998</v>
      </c>
      <c r="I355" s="191">
        <v>16272638.83</v>
      </c>
      <c r="J355" s="191">
        <v>31523964.430000007</v>
      </c>
      <c r="K355" s="191">
        <v>166189972.74000001</v>
      </c>
      <c r="L355" s="191">
        <v>79496720.170000002</v>
      </c>
      <c r="M355" s="125">
        <v>20226022.07</v>
      </c>
      <c r="N355" s="125">
        <v>80138195.609999999</v>
      </c>
      <c r="O355" s="125">
        <v>294658284.60000002</v>
      </c>
      <c r="P355" s="125">
        <v>260938060.94999999</v>
      </c>
      <c r="Q355" s="125">
        <f t="shared" si="63"/>
        <v>1168100147.1500001</v>
      </c>
      <c r="R355" s="3"/>
      <c r="S355" s="7"/>
      <c r="T355" s="118"/>
      <c r="U355" s="118"/>
      <c r="V355" s="118"/>
      <c r="W355" s="118"/>
    </row>
    <row r="356" spans="2:50" x14ac:dyDescent="0.25">
      <c r="B356" s="151" t="s">
        <v>639</v>
      </c>
      <c r="C356" s="125">
        <v>886241057</v>
      </c>
      <c r="D356" s="125">
        <v>338883592.12000006</v>
      </c>
      <c r="E356" s="125">
        <v>2917719.45</v>
      </c>
      <c r="F356" s="125">
        <v>25748526.699999999</v>
      </c>
      <c r="G356" s="125">
        <v>11068926.74</v>
      </c>
      <c r="H356" s="125">
        <v>16878402.460000001</v>
      </c>
      <c r="I356" s="125">
        <v>31563315.100000001</v>
      </c>
      <c r="J356" s="125">
        <v>29452008.23</v>
      </c>
      <c r="K356" s="125">
        <v>35970194.310000002</v>
      </c>
      <c r="L356" s="125">
        <v>16882396.18</v>
      </c>
      <c r="M356" s="125">
        <v>37483221.619999997</v>
      </c>
      <c r="N356" s="125">
        <v>34037258.75</v>
      </c>
      <c r="O356" s="125">
        <v>33732755.579999998</v>
      </c>
      <c r="P356" s="125">
        <v>51192434.129999995</v>
      </c>
      <c r="Q356" s="125">
        <f t="shared" si="63"/>
        <v>326927159.25</v>
      </c>
      <c r="R356" s="3"/>
      <c r="S356" s="7"/>
      <c r="T356" s="118"/>
      <c r="U356" s="118"/>
      <c r="V356" s="118"/>
      <c r="W356" s="118"/>
    </row>
    <row r="357" spans="2:50" x14ac:dyDescent="0.25">
      <c r="B357" s="23" t="s">
        <v>164</v>
      </c>
      <c r="C357" s="124">
        <f>C358+C385+C398+C402+C408+C415+C418+C425</f>
        <v>467150910964</v>
      </c>
      <c r="D357" s="124">
        <v>518373409179.09998</v>
      </c>
      <c r="E357" s="124">
        <v>32080723696.869991</v>
      </c>
      <c r="F357" s="124">
        <v>41969035126.270012</v>
      </c>
      <c r="G357" s="124">
        <v>40819811091.369995</v>
      </c>
      <c r="H357" s="124">
        <v>41866068413.430008</v>
      </c>
      <c r="I357" s="124">
        <v>43110372840.539993</v>
      </c>
      <c r="J357" s="124">
        <v>34587844762.749992</v>
      </c>
      <c r="K357" s="124">
        <v>40691002707.340004</v>
      </c>
      <c r="L357" s="124">
        <v>37495208208.679993</v>
      </c>
      <c r="M357" s="124">
        <v>44741193314.939987</v>
      </c>
      <c r="N357" s="124">
        <v>35787750640.699997</v>
      </c>
      <c r="O357" s="124">
        <v>55784775241.410004</v>
      </c>
      <c r="P357" s="124">
        <v>68396316461.929985</v>
      </c>
      <c r="Q357" s="124">
        <f t="shared" si="63"/>
        <v>517330102506.22998</v>
      </c>
      <c r="R357" s="3"/>
      <c r="S357" s="7"/>
      <c r="T357" s="118"/>
      <c r="U357" s="118"/>
      <c r="V357" s="118"/>
      <c r="W357" s="118"/>
    </row>
    <row r="358" spans="2:50" s="67" customFormat="1" x14ac:dyDescent="0.25">
      <c r="B358" s="149" t="s">
        <v>165</v>
      </c>
      <c r="C358" s="134">
        <f>C359+C366+C371+C373+C376+C378</f>
        <v>141870278054</v>
      </c>
      <c r="D358" s="134">
        <v>151995596836.81003</v>
      </c>
      <c r="E358" s="134">
        <v>12472167767.339996</v>
      </c>
      <c r="F358" s="134">
        <v>11916986589.049999</v>
      </c>
      <c r="G358" s="134">
        <v>10677166442.610003</v>
      </c>
      <c r="H358" s="134">
        <v>13412603884.900002</v>
      </c>
      <c r="I358" s="134">
        <v>12670448745.949997</v>
      </c>
      <c r="J358" s="134">
        <v>10917288731.039999</v>
      </c>
      <c r="K358" s="134">
        <v>10976665832.07</v>
      </c>
      <c r="L358" s="134">
        <v>11905862060.919998</v>
      </c>
      <c r="M358" s="134">
        <v>10903793884.629999</v>
      </c>
      <c r="N358" s="134">
        <v>11888237176.650002</v>
      </c>
      <c r="O358" s="134">
        <v>17293433999.860001</v>
      </c>
      <c r="P358" s="134">
        <v>16715065295.159998</v>
      </c>
      <c r="Q358" s="134">
        <f t="shared" si="63"/>
        <v>151749720410.17999</v>
      </c>
      <c r="R358" s="3"/>
      <c r="S358" s="7"/>
      <c r="T358" s="118"/>
      <c r="U358" s="141"/>
      <c r="V358" s="141"/>
      <c r="W358" s="141"/>
      <c r="X358"/>
      <c r="Y358"/>
      <c r="Z358"/>
      <c r="AA358"/>
      <c r="AB358"/>
      <c r="AC358"/>
      <c r="AD358"/>
      <c r="AE358"/>
      <c r="AF358"/>
      <c r="AG358"/>
      <c r="AH358"/>
      <c r="AI358"/>
      <c r="AJ358"/>
      <c r="AK358"/>
      <c r="AL358"/>
      <c r="AM358"/>
      <c r="AN358"/>
      <c r="AO358"/>
      <c r="AP358"/>
      <c r="AQ358"/>
      <c r="AR358"/>
      <c r="AS358"/>
      <c r="AT358"/>
      <c r="AU358"/>
      <c r="AV358"/>
      <c r="AW358"/>
      <c r="AX358"/>
    </row>
    <row r="359" spans="2:50" s="67" customFormat="1" x14ac:dyDescent="0.25">
      <c r="B359" s="150" t="s">
        <v>640</v>
      </c>
      <c r="C359" s="134">
        <f>SUM(C360:C365)</f>
        <v>73535970561</v>
      </c>
      <c r="D359" s="134">
        <v>78753763145.320007</v>
      </c>
      <c r="E359" s="134">
        <v>5686245247.1399994</v>
      </c>
      <c r="F359" s="134">
        <v>5767440248.0699997</v>
      </c>
      <c r="G359" s="134">
        <v>5837446246.3000002</v>
      </c>
      <c r="H359" s="134">
        <v>5952314293.2600002</v>
      </c>
      <c r="I359" s="134">
        <v>5924566760.499999</v>
      </c>
      <c r="J359" s="134">
        <v>5983183918.6600008</v>
      </c>
      <c r="K359" s="134">
        <v>6001014635.7600002</v>
      </c>
      <c r="L359" s="134">
        <v>6052914624.8099995</v>
      </c>
      <c r="M359" s="134">
        <v>6190689391.46</v>
      </c>
      <c r="N359" s="134">
        <v>6242605773.0599995</v>
      </c>
      <c r="O359" s="134">
        <v>8566270326.0200005</v>
      </c>
      <c r="P359" s="134">
        <v>10487848426.09</v>
      </c>
      <c r="Q359" s="134">
        <f t="shared" si="63"/>
        <v>78692539891.12999</v>
      </c>
      <c r="R359" s="3"/>
      <c r="S359" s="7"/>
      <c r="T359" s="118"/>
      <c r="U359" s="141"/>
      <c r="V359" s="141"/>
      <c r="W359" s="141"/>
      <c r="X359"/>
      <c r="Y359"/>
      <c r="Z359"/>
      <c r="AA359"/>
      <c r="AB359"/>
      <c r="AC359"/>
      <c r="AD359"/>
      <c r="AE359"/>
      <c r="AF359"/>
      <c r="AG359"/>
      <c r="AH359"/>
      <c r="AI359"/>
      <c r="AJ359"/>
      <c r="AK359"/>
      <c r="AL359"/>
      <c r="AM359"/>
      <c r="AN359"/>
      <c r="AO359"/>
      <c r="AP359"/>
      <c r="AQ359"/>
      <c r="AR359"/>
      <c r="AS359"/>
      <c r="AT359"/>
      <c r="AU359"/>
      <c r="AV359"/>
      <c r="AW359"/>
      <c r="AX359"/>
    </row>
    <row r="360" spans="2:50" x14ac:dyDescent="0.25">
      <c r="B360" s="151" t="s">
        <v>641</v>
      </c>
      <c r="C360" s="125">
        <v>38292855406</v>
      </c>
      <c r="D360" s="125">
        <v>42852343538.099998</v>
      </c>
      <c r="E360" s="125">
        <v>3135672203.6799998</v>
      </c>
      <c r="F360" s="125">
        <v>3179609754.29</v>
      </c>
      <c r="G360" s="125">
        <v>3227064025.48</v>
      </c>
      <c r="H360" s="125">
        <v>3316121046.8400002</v>
      </c>
      <c r="I360" s="125">
        <v>3294307310.4299998</v>
      </c>
      <c r="J360" s="125">
        <v>3338885190.5500002</v>
      </c>
      <c r="K360" s="125">
        <v>3352702157.8400002</v>
      </c>
      <c r="L360" s="125">
        <v>3393943303.6299996</v>
      </c>
      <c r="M360" s="125">
        <v>3386239163.21</v>
      </c>
      <c r="N360" s="125">
        <v>3419074938.1300001</v>
      </c>
      <c r="O360" s="125">
        <v>4103805548.9400001</v>
      </c>
      <c r="P360" s="125">
        <v>6056060798.9300003</v>
      </c>
      <c r="Q360" s="125">
        <f t="shared" si="63"/>
        <v>43203485441.949997</v>
      </c>
      <c r="R360" s="3"/>
      <c r="S360" s="7"/>
      <c r="T360" s="118"/>
      <c r="U360" s="118"/>
      <c r="V360" s="118"/>
      <c r="W360" s="118"/>
    </row>
    <row r="361" spans="2:50" x14ac:dyDescent="0.25">
      <c r="B361" s="151" t="s">
        <v>642</v>
      </c>
      <c r="C361" s="125">
        <v>20444944794</v>
      </c>
      <c r="D361" s="125">
        <v>21367210066.640003</v>
      </c>
      <c r="E361" s="125">
        <v>1564300086.3099999</v>
      </c>
      <c r="F361" s="125">
        <v>1595186720.99</v>
      </c>
      <c r="G361" s="125">
        <v>1594954307.1800001</v>
      </c>
      <c r="H361" s="125">
        <v>1597256119.23</v>
      </c>
      <c r="I361" s="125">
        <v>1592691759.29</v>
      </c>
      <c r="J361" s="125">
        <v>1593328433.1800001</v>
      </c>
      <c r="K361" s="125">
        <v>1587022709.9400001</v>
      </c>
      <c r="L361" s="125">
        <v>1586890273.0699999</v>
      </c>
      <c r="M361" s="125">
        <v>1755485358.8900001</v>
      </c>
      <c r="N361" s="125">
        <v>1754309137.97</v>
      </c>
      <c r="O361" s="125">
        <v>3387410451.8200002</v>
      </c>
      <c r="P361" s="125">
        <v>1750988380.3099999</v>
      </c>
      <c r="Q361" s="125">
        <f t="shared" si="63"/>
        <v>21359823738.180004</v>
      </c>
      <c r="R361" s="3"/>
      <c r="S361" s="7"/>
      <c r="T361" s="118"/>
      <c r="U361" s="118"/>
      <c r="V361" s="118"/>
      <c r="W361" s="118"/>
    </row>
    <row r="362" spans="2:50" x14ac:dyDescent="0.25">
      <c r="B362" s="151" t="s">
        <v>643</v>
      </c>
      <c r="C362" s="125">
        <v>5000000</v>
      </c>
      <c r="D362" s="125">
        <v>614639844</v>
      </c>
      <c r="E362" s="125">
        <v>2500000</v>
      </c>
      <c r="F362" s="125">
        <v>0</v>
      </c>
      <c r="G362" s="125">
        <v>2529000</v>
      </c>
      <c r="H362" s="125">
        <v>0</v>
      </c>
      <c r="I362" s="125">
        <v>1785000</v>
      </c>
      <c r="J362" s="125">
        <v>0</v>
      </c>
      <c r="K362" s="125">
        <v>343250</v>
      </c>
      <c r="L362" s="125">
        <v>2399999.33</v>
      </c>
      <c r="M362" s="125">
        <v>2341000</v>
      </c>
      <c r="N362" s="125">
        <v>9367250.0800000001</v>
      </c>
      <c r="O362" s="125">
        <v>9367250</v>
      </c>
      <c r="P362" s="125">
        <v>584007094.47000003</v>
      </c>
      <c r="Q362" s="125">
        <f t="shared" si="63"/>
        <v>614639843.88</v>
      </c>
      <c r="R362" s="3"/>
      <c r="S362" s="7"/>
      <c r="T362" s="118"/>
      <c r="U362" s="118"/>
      <c r="V362" s="118"/>
      <c r="W362" s="118"/>
    </row>
    <row r="363" spans="2:50" x14ac:dyDescent="0.25">
      <c r="B363" s="151" t="s">
        <v>644</v>
      </c>
      <c r="C363" s="125">
        <v>3282038712</v>
      </c>
      <c r="D363" s="125">
        <v>361260873.57999992</v>
      </c>
      <c r="E363" s="125">
        <v>0</v>
      </c>
      <c r="F363" s="125">
        <v>0</v>
      </c>
      <c r="G363" s="125">
        <v>0</v>
      </c>
      <c r="H363" s="125">
        <v>0</v>
      </c>
      <c r="I363" s="125">
        <v>0</v>
      </c>
      <c r="J363" s="125">
        <v>0</v>
      </c>
      <c r="K363" s="125">
        <v>0</v>
      </c>
      <c r="L363" s="125">
        <v>0</v>
      </c>
      <c r="M363" s="125">
        <v>0</v>
      </c>
      <c r="N363" s="125">
        <v>0</v>
      </c>
      <c r="O363" s="125">
        <v>0</v>
      </c>
      <c r="P363" s="125">
        <v>0</v>
      </c>
      <c r="Q363" s="125">
        <f t="shared" si="63"/>
        <v>0</v>
      </c>
      <c r="R363" s="3"/>
      <c r="S363" s="7"/>
      <c r="T363" s="118"/>
      <c r="U363" s="118"/>
      <c r="V363" s="118"/>
      <c r="W363" s="118"/>
    </row>
    <row r="364" spans="2:50" x14ac:dyDescent="0.25">
      <c r="B364" s="151" t="s">
        <v>645</v>
      </c>
      <c r="C364" s="125">
        <v>8803321748</v>
      </c>
      <c r="D364" s="125">
        <v>9801321748</v>
      </c>
      <c r="E364" s="125">
        <v>721608957.14999998</v>
      </c>
      <c r="F364" s="125">
        <v>721047772.78999996</v>
      </c>
      <c r="G364" s="125">
        <v>730604913.63999999</v>
      </c>
      <c r="H364" s="125">
        <v>753703127.19000006</v>
      </c>
      <c r="I364" s="125">
        <v>747344690.77999997</v>
      </c>
      <c r="J364" s="125">
        <v>761380294.92999995</v>
      </c>
      <c r="K364" s="125">
        <v>770216440.61000001</v>
      </c>
      <c r="L364" s="125">
        <v>778657048.77999997</v>
      </c>
      <c r="M364" s="125">
        <v>755239869.36000001</v>
      </c>
      <c r="N364" s="125">
        <v>761702449.36000001</v>
      </c>
      <c r="O364" s="125">
        <v>755739075.25999999</v>
      </c>
      <c r="P364" s="125">
        <v>1502876152.3800001</v>
      </c>
      <c r="Q364" s="125">
        <f t="shared" si="63"/>
        <v>9760120792.2299995</v>
      </c>
      <c r="R364" s="3"/>
      <c r="S364" s="7"/>
      <c r="T364" s="118"/>
      <c r="U364" s="118"/>
      <c r="V364" s="118"/>
      <c r="W364" s="118"/>
    </row>
    <row r="365" spans="2:50" x14ac:dyDescent="0.25">
      <c r="B365" s="151" t="s">
        <v>646</v>
      </c>
      <c r="C365" s="125">
        <v>2707809901</v>
      </c>
      <c r="D365" s="125">
        <v>3756987075</v>
      </c>
      <c r="E365" s="125">
        <v>262164000</v>
      </c>
      <c r="F365" s="125">
        <v>271596000</v>
      </c>
      <c r="G365" s="125">
        <v>282294000</v>
      </c>
      <c r="H365" s="125">
        <v>285234000</v>
      </c>
      <c r="I365" s="125">
        <v>288438000</v>
      </c>
      <c r="J365" s="125">
        <v>289590000</v>
      </c>
      <c r="K365" s="125">
        <v>290730077.37</v>
      </c>
      <c r="L365" s="125">
        <v>291024000</v>
      </c>
      <c r="M365" s="125">
        <v>291384000</v>
      </c>
      <c r="N365" s="125">
        <v>298151997.51999998</v>
      </c>
      <c r="O365" s="125">
        <v>309948000</v>
      </c>
      <c r="P365" s="125">
        <v>593916000</v>
      </c>
      <c r="Q365" s="125">
        <f t="shared" si="63"/>
        <v>3754470074.8899999</v>
      </c>
      <c r="R365" s="3"/>
      <c r="S365" s="7"/>
      <c r="T365" s="118"/>
      <c r="U365" s="118"/>
      <c r="V365" s="118"/>
      <c r="W365" s="118"/>
    </row>
    <row r="366" spans="2:50" s="67" customFormat="1" x14ac:dyDescent="0.25">
      <c r="B366" s="150" t="s">
        <v>647</v>
      </c>
      <c r="C366" s="134">
        <f>SUM(C367:C370)</f>
        <v>54279895167</v>
      </c>
      <c r="D366" s="134">
        <v>54519997787.979988</v>
      </c>
      <c r="E366" s="134">
        <v>5037778949.0799999</v>
      </c>
      <c r="F366" s="134">
        <v>3988023104.6900001</v>
      </c>
      <c r="G366" s="134">
        <v>3725934305.8299999</v>
      </c>
      <c r="H366" s="134">
        <v>3957040814.9000001</v>
      </c>
      <c r="I366" s="134">
        <v>5469833123.2400007</v>
      </c>
      <c r="J366" s="134">
        <v>3928605314.1999998</v>
      </c>
      <c r="K366" s="134">
        <v>3989740513.5599999</v>
      </c>
      <c r="L366" s="134">
        <v>4712557219.4499998</v>
      </c>
      <c r="M366" s="134">
        <v>3972796803.48</v>
      </c>
      <c r="N366" s="134">
        <v>3997960918.8699999</v>
      </c>
      <c r="O366" s="134">
        <v>7442822908.9899998</v>
      </c>
      <c r="P366" s="134">
        <v>4178296449.3299999</v>
      </c>
      <c r="Q366" s="134">
        <f t="shared" si="63"/>
        <v>54401390425.62001</v>
      </c>
      <c r="R366" s="3"/>
      <c r="S366" s="7"/>
      <c r="T366" s="118"/>
      <c r="U366" s="141"/>
      <c r="V366" s="141"/>
      <c r="W366" s="141"/>
      <c r="X366"/>
      <c r="Y366"/>
      <c r="Z366"/>
      <c r="AA366"/>
      <c r="AB366"/>
      <c r="AC366"/>
      <c r="AD366"/>
      <c r="AE366"/>
      <c r="AF366"/>
      <c r="AG366"/>
      <c r="AH366"/>
      <c r="AI366"/>
      <c r="AJ366"/>
      <c r="AK366"/>
      <c r="AL366"/>
      <c r="AM366"/>
      <c r="AN366"/>
      <c r="AO366"/>
      <c r="AP366"/>
      <c r="AQ366"/>
      <c r="AR366"/>
      <c r="AS366"/>
      <c r="AT366"/>
      <c r="AU366"/>
      <c r="AV366"/>
      <c r="AW366"/>
      <c r="AX366"/>
    </row>
    <row r="367" spans="2:50" x14ac:dyDescent="0.25">
      <c r="B367" s="151" t="s">
        <v>648</v>
      </c>
      <c r="C367" s="125">
        <v>51323637077</v>
      </c>
      <c r="D367" s="125">
        <v>48594123298.899994</v>
      </c>
      <c r="E367" s="125">
        <v>3685753789.8699999</v>
      </c>
      <c r="F367" s="125">
        <v>3864888196.0100002</v>
      </c>
      <c r="G367" s="125">
        <v>3593730106.9899998</v>
      </c>
      <c r="H367" s="125">
        <v>3679520291.6500001</v>
      </c>
      <c r="I367" s="125">
        <v>3686460490.2600002</v>
      </c>
      <c r="J367" s="125">
        <v>3804790219.9499998</v>
      </c>
      <c r="K367" s="125">
        <v>3836274976.3299999</v>
      </c>
      <c r="L367" s="125">
        <v>3618667699.29</v>
      </c>
      <c r="M367" s="125">
        <v>3720631940.71</v>
      </c>
      <c r="N367" s="125">
        <v>3929554356.3699999</v>
      </c>
      <c r="O367" s="125">
        <v>7345229928.0500002</v>
      </c>
      <c r="P367" s="125">
        <v>3824631683.71</v>
      </c>
      <c r="Q367" s="125">
        <f t="shared" si="63"/>
        <v>48590133679.190002</v>
      </c>
      <c r="R367" s="3"/>
      <c r="S367" s="7"/>
      <c r="T367" s="118"/>
      <c r="U367" s="118"/>
      <c r="V367" s="118"/>
      <c r="W367" s="118"/>
    </row>
    <row r="368" spans="2:50" x14ac:dyDescent="0.25">
      <c r="B368" s="151" t="s">
        <v>649</v>
      </c>
      <c r="C368" s="125">
        <v>2464258090</v>
      </c>
      <c r="D368" s="125">
        <v>4842132728.4899998</v>
      </c>
      <c r="E368" s="125">
        <v>1352025159.21</v>
      </c>
      <c r="F368" s="125">
        <v>94349908.680000007</v>
      </c>
      <c r="G368" s="125">
        <v>75074198.840000004</v>
      </c>
      <c r="H368" s="125">
        <v>277520523.25</v>
      </c>
      <c r="I368" s="125">
        <v>1646773360.76</v>
      </c>
      <c r="J368" s="125">
        <v>79355094.25</v>
      </c>
      <c r="K368" s="125">
        <v>73334787.229999989</v>
      </c>
      <c r="L368" s="125">
        <v>872507120.15999997</v>
      </c>
      <c r="M368" s="125">
        <v>252164862.77000001</v>
      </c>
      <c r="N368" s="125">
        <v>68406562.5</v>
      </c>
      <c r="O368" s="125">
        <v>97592980.939999998</v>
      </c>
      <c r="P368" s="125">
        <v>-60260234.380000003</v>
      </c>
      <c r="Q368" s="125">
        <f t="shared" si="63"/>
        <v>4828844324.21</v>
      </c>
      <c r="R368" s="3"/>
      <c r="S368" s="7"/>
      <c r="T368" s="118"/>
      <c r="U368" s="118"/>
      <c r="V368" s="118"/>
      <c r="W368" s="118"/>
    </row>
    <row r="369" spans="2:50" x14ac:dyDescent="0.25">
      <c r="B369" s="151" t="s">
        <v>650</v>
      </c>
      <c r="C369" s="125">
        <v>300000000</v>
      </c>
      <c r="D369" s="125">
        <v>300000000</v>
      </c>
      <c r="E369" s="125">
        <v>0</v>
      </c>
      <c r="F369" s="125">
        <v>0</v>
      </c>
      <c r="G369" s="125">
        <v>0</v>
      </c>
      <c r="H369" s="125">
        <v>0</v>
      </c>
      <c r="I369" s="125">
        <v>0</v>
      </c>
      <c r="J369" s="125">
        <v>0</v>
      </c>
      <c r="K369" s="125">
        <v>0</v>
      </c>
      <c r="L369" s="125">
        <v>0</v>
      </c>
      <c r="M369" s="125">
        <v>0</v>
      </c>
      <c r="N369" s="125">
        <v>0</v>
      </c>
      <c r="O369" s="125">
        <v>0</v>
      </c>
      <c r="P369" s="125">
        <v>300000000</v>
      </c>
      <c r="Q369" s="125">
        <f t="shared" si="63"/>
        <v>300000000</v>
      </c>
      <c r="R369" s="3"/>
      <c r="S369" s="7"/>
      <c r="T369" s="118"/>
      <c r="U369" s="118"/>
      <c r="V369" s="118"/>
      <c r="W369" s="118"/>
    </row>
    <row r="370" spans="2:50" x14ac:dyDescent="0.25">
      <c r="B370" s="151" t="s">
        <v>991</v>
      </c>
      <c r="C370" s="125">
        <v>192000000</v>
      </c>
      <c r="D370" s="125">
        <v>783741760.59000003</v>
      </c>
      <c r="E370" s="125">
        <v>0</v>
      </c>
      <c r="F370" s="125">
        <v>28785000</v>
      </c>
      <c r="G370" s="125">
        <v>57130000</v>
      </c>
      <c r="H370" s="125">
        <v>0</v>
      </c>
      <c r="I370" s="125">
        <v>136599272.22</v>
      </c>
      <c r="J370" s="125">
        <v>44460000</v>
      </c>
      <c r="K370" s="125">
        <v>80130750</v>
      </c>
      <c r="L370" s="125">
        <v>221382400</v>
      </c>
      <c r="M370" s="125">
        <v>0</v>
      </c>
      <c r="N370" s="125">
        <v>0</v>
      </c>
      <c r="O370" s="125">
        <v>0</v>
      </c>
      <c r="P370" s="125">
        <v>113925000</v>
      </c>
      <c r="Q370" s="125">
        <f t="shared" si="63"/>
        <v>682412422.22000003</v>
      </c>
      <c r="R370" s="3"/>
      <c r="S370" s="7"/>
      <c r="T370" s="118"/>
      <c r="U370" s="118"/>
      <c r="V370" s="118"/>
      <c r="W370" s="118"/>
    </row>
    <row r="371" spans="2:50" s="67" customFormat="1" x14ac:dyDescent="0.25">
      <c r="B371" s="150" t="s">
        <v>652</v>
      </c>
      <c r="C371" s="134">
        <f>SUM(C372)</f>
        <v>35878211</v>
      </c>
      <c r="D371" s="134">
        <v>36277013.799999997</v>
      </c>
      <c r="E371" s="134">
        <v>180581.25</v>
      </c>
      <c r="F371" s="134">
        <v>630581.25</v>
      </c>
      <c r="G371" s="134">
        <v>2147247.9</v>
      </c>
      <c r="H371" s="134">
        <v>2142362.5</v>
      </c>
      <c r="I371" s="134">
        <v>3791162.5</v>
      </c>
      <c r="J371" s="134">
        <v>5671162.5</v>
      </c>
      <c r="K371" s="134">
        <v>0</v>
      </c>
      <c r="L371" s="134">
        <v>0</v>
      </c>
      <c r="M371" s="134">
        <v>1165000</v>
      </c>
      <c r="N371" s="134">
        <v>180581</v>
      </c>
      <c r="O371" s="134">
        <v>14730581</v>
      </c>
      <c r="P371" s="134">
        <v>1010581.75</v>
      </c>
      <c r="Q371" s="134">
        <f t="shared" si="63"/>
        <v>31649841.649999999</v>
      </c>
      <c r="R371" s="3"/>
      <c r="S371" s="7"/>
      <c r="T371" s="118"/>
      <c r="U371" s="141"/>
      <c r="V371" s="141"/>
      <c r="W371" s="141"/>
      <c r="X371"/>
      <c r="Y371"/>
      <c r="Z371"/>
      <c r="AA371"/>
      <c r="AB371"/>
      <c r="AC371"/>
      <c r="AD371"/>
      <c r="AE371"/>
      <c r="AF371"/>
      <c r="AG371"/>
      <c r="AH371"/>
      <c r="AI371"/>
      <c r="AJ371"/>
      <c r="AK371"/>
      <c r="AL371"/>
      <c r="AM371"/>
      <c r="AN371"/>
      <c r="AO371"/>
      <c r="AP371"/>
      <c r="AQ371"/>
      <c r="AR371"/>
      <c r="AS371"/>
      <c r="AT371"/>
      <c r="AU371"/>
      <c r="AV371"/>
      <c r="AW371"/>
      <c r="AX371"/>
    </row>
    <row r="372" spans="2:50" x14ac:dyDescent="0.25">
      <c r="B372" s="151" t="s">
        <v>653</v>
      </c>
      <c r="C372" s="125">
        <v>35878211</v>
      </c>
      <c r="D372" s="125">
        <v>36277013.799999997</v>
      </c>
      <c r="E372" s="125">
        <v>180581.25</v>
      </c>
      <c r="F372" s="125">
        <v>630581.25</v>
      </c>
      <c r="G372" s="125">
        <v>2147247.9</v>
      </c>
      <c r="H372" s="125">
        <v>2142362.5</v>
      </c>
      <c r="I372" s="125">
        <v>3791162.5</v>
      </c>
      <c r="J372" s="125">
        <v>5671162.5</v>
      </c>
      <c r="K372" s="125">
        <v>0</v>
      </c>
      <c r="L372" s="125">
        <v>0</v>
      </c>
      <c r="M372" s="125">
        <v>1165000</v>
      </c>
      <c r="N372" s="125">
        <v>180581</v>
      </c>
      <c r="O372" s="125">
        <v>14730581</v>
      </c>
      <c r="P372" s="125">
        <v>1010581.75</v>
      </c>
      <c r="Q372" s="125">
        <f t="shared" si="63"/>
        <v>31649841.649999999</v>
      </c>
      <c r="R372" s="3"/>
      <c r="S372" s="7"/>
      <c r="T372" s="118"/>
      <c r="U372" s="118"/>
      <c r="V372" s="118"/>
      <c r="W372" s="118"/>
    </row>
    <row r="373" spans="2:50" s="67" customFormat="1" x14ac:dyDescent="0.25">
      <c r="B373" s="150" t="s">
        <v>654</v>
      </c>
      <c r="C373" s="134">
        <f>SUM(C374:C375)</f>
        <v>5158921001</v>
      </c>
      <c r="D373" s="134">
        <v>6117951138.2200012</v>
      </c>
      <c r="E373" s="134">
        <v>211891473.29999998</v>
      </c>
      <c r="F373" s="134">
        <v>425748660.25999999</v>
      </c>
      <c r="G373" s="134">
        <v>548269583.85000002</v>
      </c>
      <c r="H373" s="134">
        <v>467576816.66999996</v>
      </c>
      <c r="I373" s="134">
        <v>598999218.74000001</v>
      </c>
      <c r="J373" s="134">
        <v>414797255.62</v>
      </c>
      <c r="K373" s="134">
        <v>416126117.73999995</v>
      </c>
      <c r="L373" s="134">
        <v>499236320.34999996</v>
      </c>
      <c r="M373" s="134">
        <v>171027334.49000001</v>
      </c>
      <c r="N373" s="134">
        <v>924104487.23000002</v>
      </c>
      <c r="O373" s="134">
        <v>663176178</v>
      </c>
      <c r="P373" s="134">
        <v>758639121.3499999</v>
      </c>
      <c r="Q373" s="134">
        <f t="shared" si="63"/>
        <v>6099592567.6000004</v>
      </c>
      <c r="R373" s="3"/>
      <c r="S373" s="7"/>
      <c r="T373" s="118"/>
      <c r="U373" s="141"/>
      <c r="V373" s="141"/>
      <c r="W373" s="141"/>
      <c r="X373"/>
      <c r="Y373"/>
      <c r="Z373"/>
      <c r="AA373"/>
      <c r="AB373"/>
      <c r="AC373"/>
      <c r="AD373"/>
      <c r="AE373"/>
      <c r="AF373"/>
      <c r="AG373"/>
      <c r="AH373"/>
      <c r="AI373"/>
      <c r="AJ373"/>
      <c r="AK373"/>
      <c r="AL373"/>
      <c r="AM373"/>
      <c r="AN373"/>
      <c r="AO373"/>
      <c r="AP373"/>
      <c r="AQ373"/>
      <c r="AR373"/>
      <c r="AS373"/>
      <c r="AT373"/>
      <c r="AU373"/>
      <c r="AV373"/>
      <c r="AW373"/>
      <c r="AX373"/>
    </row>
    <row r="374" spans="2:50" x14ac:dyDescent="0.25">
      <c r="B374" s="151" t="s">
        <v>655</v>
      </c>
      <c r="C374" s="125">
        <v>3777699328</v>
      </c>
      <c r="D374" s="125">
        <v>4715183058.7800007</v>
      </c>
      <c r="E374" s="125">
        <v>197710212.13</v>
      </c>
      <c r="F374" s="125">
        <v>400722797.55000001</v>
      </c>
      <c r="G374" s="125">
        <v>435835226.42000002</v>
      </c>
      <c r="H374" s="125">
        <v>332800146.06999999</v>
      </c>
      <c r="I374" s="125">
        <v>525890927.99000001</v>
      </c>
      <c r="J374" s="125">
        <v>405521089.47000003</v>
      </c>
      <c r="K374" s="125">
        <v>292214100.09999996</v>
      </c>
      <c r="L374" s="125">
        <v>371558404.76999998</v>
      </c>
      <c r="M374" s="125">
        <v>156688997.31</v>
      </c>
      <c r="N374" s="125">
        <v>664132091.04999995</v>
      </c>
      <c r="O374" s="125">
        <v>491357557.48000002</v>
      </c>
      <c r="P374" s="125">
        <v>420573656.52999997</v>
      </c>
      <c r="Q374" s="125">
        <f t="shared" si="63"/>
        <v>4695005206.8699999</v>
      </c>
      <c r="R374" s="3"/>
      <c r="S374" s="7"/>
      <c r="T374" s="118"/>
      <c r="U374" s="118"/>
      <c r="V374" s="118"/>
      <c r="W374" s="118"/>
    </row>
    <row r="375" spans="2:50" x14ac:dyDescent="0.25">
      <c r="B375" s="151" t="s">
        <v>656</v>
      </c>
      <c r="C375" s="125">
        <v>1381221673</v>
      </c>
      <c r="D375" s="125">
        <v>1402768079.4400001</v>
      </c>
      <c r="E375" s="125">
        <v>14181261.17</v>
      </c>
      <c r="F375" s="125">
        <v>25025862.710000001</v>
      </c>
      <c r="G375" s="125">
        <v>112434357.43000001</v>
      </c>
      <c r="H375" s="125">
        <v>134776670.59999999</v>
      </c>
      <c r="I375" s="125">
        <v>73108290.75</v>
      </c>
      <c r="J375" s="125">
        <v>9276166.1500000004</v>
      </c>
      <c r="K375" s="125">
        <v>123912017.64</v>
      </c>
      <c r="L375" s="125">
        <v>127677915.58</v>
      </c>
      <c r="M375" s="125">
        <v>14338337.18</v>
      </c>
      <c r="N375" s="125">
        <v>259972396.18000001</v>
      </c>
      <c r="O375" s="125">
        <v>171818620.52000001</v>
      </c>
      <c r="P375" s="125">
        <v>338065464.81999999</v>
      </c>
      <c r="Q375" s="125">
        <f t="shared" si="63"/>
        <v>1404587360.7299998</v>
      </c>
      <c r="R375" s="3"/>
      <c r="S375" s="7"/>
      <c r="T375" s="118"/>
      <c r="U375" s="118"/>
      <c r="V375" s="118"/>
      <c r="W375" s="118"/>
    </row>
    <row r="376" spans="2:50" s="67" customFormat="1" x14ac:dyDescent="0.25">
      <c r="B376" s="150" t="s">
        <v>657</v>
      </c>
      <c r="C376" s="134">
        <f>SUM(C377)</f>
        <v>314803081</v>
      </c>
      <c r="D376" s="134">
        <v>1162744863.46</v>
      </c>
      <c r="E376" s="134">
        <v>75102728</v>
      </c>
      <c r="F376" s="134">
        <v>86691577.760000005</v>
      </c>
      <c r="G376" s="134">
        <v>32742568.149999999</v>
      </c>
      <c r="H376" s="134">
        <v>75242560.170000002</v>
      </c>
      <c r="I376" s="134">
        <v>152091988</v>
      </c>
      <c r="J376" s="134">
        <v>76396724.409999996</v>
      </c>
      <c r="K376" s="134">
        <v>75102728</v>
      </c>
      <c r="L376" s="134">
        <v>75171128</v>
      </c>
      <c r="M376" s="134">
        <v>164887659.13</v>
      </c>
      <c r="N376" s="134">
        <v>176810590.53</v>
      </c>
      <c r="O376" s="134">
        <v>75238590</v>
      </c>
      <c r="P376" s="134">
        <v>95295366.959999993</v>
      </c>
      <c r="Q376" s="134">
        <f t="shared" si="63"/>
        <v>1160774209.1099999</v>
      </c>
      <c r="R376" s="3"/>
      <c r="S376" s="7"/>
      <c r="T376" s="118"/>
      <c r="U376" s="141"/>
      <c r="V376" s="141"/>
      <c r="W376" s="141"/>
      <c r="X376"/>
      <c r="Y376"/>
      <c r="Z376"/>
      <c r="AA376"/>
      <c r="AB376"/>
      <c r="AC376"/>
      <c r="AD376"/>
      <c r="AE376"/>
      <c r="AF376"/>
      <c r="AG376"/>
      <c r="AH376"/>
      <c r="AI376"/>
      <c r="AJ376"/>
      <c r="AK376"/>
      <c r="AL376"/>
      <c r="AM376"/>
      <c r="AN376"/>
      <c r="AO376"/>
      <c r="AP376"/>
      <c r="AQ376"/>
      <c r="AR376"/>
      <c r="AS376"/>
      <c r="AT376"/>
      <c r="AU376"/>
      <c r="AV376"/>
      <c r="AW376"/>
      <c r="AX376"/>
    </row>
    <row r="377" spans="2:50" x14ac:dyDescent="0.25">
      <c r="B377" s="151" t="s">
        <v>658</v>
      </c>
      <c r="C377" s="125">
        <v>314803081</v>
      </c>
      <c r="D377" s="125">
        <v>1162744863.46</v>
      </c>
      <c r="E377" s="125">
        <v>75102728</v>
      </c>
      <c r="F377" s="125">
        <v>86691577.760000005</v>
      </c>
      <c r="G377" s="125">
        <v>32742568.149999999</v>
      </c>
      <c r="H377" s="125">
        <v>75242560.170000002</v>
      </c>
      <c r="I377" s="125">
        <v>152091988</v>
      </c>
      <c r="J377" s="125">
        <v>76396724.409999996</v>
      </c>
      <c r="K377" s="125">
        <v>75102728</v>
      </c>
      <c r="L377" s="125">
        <v>75171128</v>
      </c>
      <c r="M377" s="125">
        <v>164887659.13</v>
      </c>
      <c r="N377" s="125">
        <v>176810590.53</v>
      </c>
      <c r="O377" s="125">
        <v>75238590</v>
      </c>
      <c r="P377" s="125">
        <v>95295366.959999993</v>
      </c>
      <c r="Q377" s="125">
        <f t="shared" si="63"/>
        <v>1160774209.1099999</v>
      </c>
      <c r="R377" s="3"/>
      <c r="S377" s="7"/>
      <c r="T377" s="118"/>
      <c r="U377" s="118"/>
      <c r="V377" s="118"/>
      <c r="W377" s="118"/>
    </row>
    <row r="378" spans="2:50" s="67" customFormat="1" x14ac:dyDescent="0.25">
      <c r="B378" s="150" t="s">
        <v>659</v>
      </c>
      <c r="C378" s="134">
        <f>SUM(C379:C383)</f>
        <v>8544810033</v>
      </c>
      <c r="D378" s="134">
        <v>11404862888.030001</v>
      </c>
      <c r="E378" s="134">
        <v>1460968788.5699999</v>
      </c>
      <c r="F378" s="134">
        <v>1648452417.02</v>
      </c>
      <c r="G378" s="134">
        <v>530626490.58000004</v>
      </c>
      <c r="H378" s="134">
        <v>2958287037.4000001</v>
      </c>
      <c r="I378" s="134">
        <v>521166492.97000003</v>
      </c>
      <c r="J378" s="134">
        <v>508634355.64999998</v>
      </c>
      <c r="K378" s="134">
        <v>494681837.00999999</v>
      </c>
      <c r="L378" s="134">
        <v>565982768.31000006</v>
      </c>
      <c r="M378" s="134">
        <v>403227696.07000005</v>
      </c>
      <c r="N378" s="134">
        <v>546574825.96000004</v>
      </c>
      <c r="O378" s="134">
        <v>531195415.85000002</v>
      </c>
      <c r="P378" s="134">
        <v>1193975349.6800001</v>
      </c>
      <c r="Q378" s="134">
        <f t="shared" si="63"/>
        <v>11363773475.07</v>
      </c>
      <c r="R378" s="3"/>
      <c r="S378" s="7"/>
      <c r="T378" s="118"/>
      <c r="U378" s="141"/>
      <c r="V378" s="141"/>
      <c r="W378" s="141"/>
      <c r="X378"/>
      <c r="Y378"/>
      <c r="Z378"/>
      <c r="AA378"/>
      <c r="AB378"/>
      <c r="AC378"/>
      <c r="AD378"/>
      <c r="AE378"/>
      <c r="AF378"/>
      <c r="AG378"/>
      <c r="AH378"/>
      <c r="AI378"/>
      <c r="AJ378"/>
      <c r="AK378"/>
      <c r="AL378"/>
      <c r="AM378"/>
      <c r="AN378"/>
      <c r="AO378"/>
      <c r="AP378"/>
      <c r="AQ378"/>
      <c r="AR378"/>
      <c r="AS378"/>
      <c r="AT378"/>
      <c r="AU378"/>
      <c r="AV378"/>
      <c r="AW378"/>
      <c r="AX378"/>
    </row>
    <row r="379" spans="2:50" x14ac:dyDescent="0.25">
      <c r="B379" s="151" t="s">
        <v>660</v>
      </c>
      <c r="C379" s="125">
        <v>2585035208</v>
      </c>
      <c r="D379" s="125">
        <v>2631892075.6700001</v>
      </c>
      <c r="E379" s="125">
        <v>29572039.57</v>
      </c>
      <c r="F379" s="125">
        <v>327744278.73000002</v>
      </c>
      <c r="G379" s="125">
        <v>204148231.86000001</v>
      </c>
      <c r="H379" s="125">
        <v>230282555.25999999</v>
      </c>
      <c r="I379" s="125">
        <v>239620864.49000001</v>
      </c>
      <c r="J379" s="125">
        <v>234860411.59</v>
      </c>
      <c r="K379" s="125">
        <v>232366199.03</v>
      </c>
      <c r="L379" s="125">
        <v>241717686.55000001</v>
      </c>
      <c r="M379" s="125">
        <v>197481892.16</v>
      </c>
      <c r="N379" s="125">
        <v>202083608.40000001</v>
      </c>
      <c r="O379" s="125">
        <v>252448291.48000002</v>
      </c>
      <c r="P379" s="125">
        <v>235580411.71000001</v>
      </c>
      <c r="Q379" s="125">
        <f t="shared" si="63"/>
        <v>2627906470.8300004</v>
      </c>
      <c r="R379" s="3"/>
      <c r="S379" s="7"/>
      <c r="T379" s="118"/>
      <c r="U379" s="118"/>
      <c r="V379" s="118"/>
      <c r="W379" s="118"/>
    </row>
    <row r="380" spans="2:50" x14ac:dyDescent="0.25">
      <c r="B380" s="151" t="s">
        <v>662</v>
      </c>
      <c r="C380" s="125">
        <v>2520800000</v>
      </c>
      <c r="D380" s="125">
        <v>5041600000</v>
      </c>
      <c r="E380" s="125">
        <v>1365433333</v>
      </c>
      <c r="F380" s="125">
        <v>1155366667</v>
      </c>
      <c r="G380" s="125">
        <v>0</v>
      </c>
      <c r="H380" s="125">
        <v>2520800000</v>
      </c>
      <c r="I380" s="125">
        <v>0</v>
      </c>
      <c r="J380" s="125">
        <v>0</v>
      </c>
      <c r="K380" s="125">
        <v>0</v>
      </c>
      <c r="L380" s="125">
        <v>0</v>
      </c>
      <c r="M380" s="125">
        <v>0</v>
      </c>
      <c r="N380" s="125">
        <v>0</v>
      </c>
      <c r="O380" s="125">
        <v>0</v>
      </c>
      <c r="P380" s="125">
        <v>0</v>
      </c>
      <c r="Q380" s="125">
        <f t="shared" si="63"/>
        <v>5041600000</v>
      </c>
      <c r="R380" s="3"/>
      <c r="S380" s="7"/>
      <c r="T380" s="118"/>
      <c r="U380" s="118"/>
      <c r="V380" s="118"/>
      <c r="W380" s="118"/>
    </row>
    <row r="381" spans="2:50" x14ac:dyDescent="0.25">
      <c r="B381" s="151" t="s">
        <v>663</v>
      </c>
      <c r="C381" s="125">
        <v>338407795</v>
      </c>
      <c r="D381" s="125">
        <v>408407795</v>
      </c>
      <c r="E381" s="125">
        <v>0</v>
      </c>
      <c r="F381" s="125">
        <v>0</v>
      </c>
      <c r="G381" s="125">
        <v>0</v>
      </c>
      <c r="H381" s="125">
        <v>43004941.350000001</v>
      </c>
      <c r="I381" s="125">
        <v>33011936.43</v>
      </c>
      <c r="J381" s="125">
        <v>33005253.140000001</v>
      </c>
      <c r="K381" s="125">
        <v>92332090.299999997</v>
      </c>
      <c r="L381" s="125">
        <v>33014103.789999999</v>
      </c>
      <c r="M381" s="125">
        <v>33009578.899999999</v>
      </c>
      <c r="N381" s="125">
        <v>33014320.440000001</v>
      </c>
      <c r="O381" s="125">
        <v>47841826.5</v>
      </c>
      <c r="P381" s="125">
        <v>59381458.969999999</v>
      </c>
      <c r="Q381" s="125">
        <f t="shared" si="63"/>
        <v>407615509.81999993</v>
      </c>
      <c r="R381" s="3"/>
      <c r="S381" s="7"/>
      <c r="T381" s="118"/>
      <c r="U381" s="118"/>
      <c r="V381" s="118"/>
      <c r="W381" s="118"/>
    </row>
    <row r="382" spans="2:50" x14ac:dyDescent="0.25">
      <c r="B382" s="151" t="s">
        <v>664</v>
      </c>
      <c r="C382" s="125">
        <v>2238723083</v>
      </c>
      <c r="D382" s="125">
        <v>2657577077.0100002</v>
      </c>
      <c r="E382" s="125">
        <v>37163416</v>
      </c>
      <c r="F382" s="125">
        <v>130641471.29000001</v>
      </c>
      <c r="G382" s="125">
        <v>206664947.37</v>
      </c>
      <c r="H382" s="125">
        <v>104164197.79000001</v>
      </c>
      <c r="I382" s="125">
        <v>211054554.05000001</v>
      </c>
      <c r="J382" s="125">
        <v>210268690.91999999</v>
      </c>
      <c r="K382" s="125">
        <v>124333897.68000001</v>
      </c>
      <c r="L382" s="125">
        <v>253248988.97</v>
      </c>
      <c r="M382" s="125">
        <v>143936225.01000002</v>
      </c>
      <c r="N382" s="125">
        <v>271841418.62</v>
      </c>
      <c r="O382" s="125">
        <v>221605297.87</v>
      </c>
      <c r="P382" s="125">
        <v>716620277.05999994</v>
      </c>
      <c r="Q382" s="125">
        <f t="shared" si="63"/>
        <v>2631543382.6299996</v>
      </c>
      <c r="R382" s="3"/>
      <c r="S382" s="7"/>
      <c r="T382" s="118"/>
      <c r="U382" s="118"/>
      <c r="V382" s="118"/>
      <c r="W382" s="118"/>
    </row>
    <row r="383" spans="2:50" x14ac:dyDescent="0.25">
      <c r="B383" s="151" t="s">
        <v>665</v>
      </c>
      <c r="C383" s="143">
        <v>861843947</v>
      </c>
      <c r="D383" s="143">
        <v>594885940.35000002</v>
      </c>
      <c r="E383" s="143">
        <v>28800000</v>
      </c>
      <c r="F383" s="143">
        <v>34700000</v>
      </c>
      <c r="G383" s="143">
        <v>119813311.34999999</v>
      </c>
      <c r="H383" s="143">
        <v>60035343</v>
      </c>
      <c r="I383" s="143">
        <v>37479138</v>
      </c>
      <c r="J383" s="143">
        <v>30500000</v>
      </c>
      <c r="K383" s="143">
        <v>45649650</v>
      </c>
      <c r="L383" s="143">
        <v>38001989</v>
      </c>
      <c r="M383" s="125">
        <v>28800000</v>
      </c>
      <c r="N383" s="125">
        <v>39635478.5</v>
      </c>
      <c r="O383" s="125">
        <v>9300000</v>
      </c>
      <c r="P383" s="125">
        <v>111893201.94</v>
      </c>
      <c r="Q383" s="134">
        <f t="shared" si="63"/>
        <v>584608111.78999996</v>
      </c>
      <c r="R383" s="3"/>
      <c r="S383" s="7"/>
      <c r="T383" s="118"/>
      <c r="U383" s="118"/>
      <c r="V383" s="118"/>
      <c r="W383" s="118"/>
    </row>
    <row r="384" spans="2:50" s="67" customFormat="1" x14ac:dyDescent="0.25">
      <c r="B384" s="151" t="s">
        <v>1020</v>
      </c>
      <c r="C384" s="143">
        <v>0</v>
      </c>
      <c r="D384" s="143">
        <v>70500000</v>
      </c>
      <c r="E384" s="143">
        <v>0</v>
      </c>
      <c r="F384" s="143">
        <v>0</v>
      </c>
      <c r="G384" s="143">
        <v>0</v>
      </c>
      <c r="H384" s="143">
        <v>0</v>
      </c>
      <c r="I384" s="143">
        <v>0</v>
      </c>
      <c r="J384" s="143">
        <v>0</v>
      </c>
      <c r="K384" s="143">
        <v>0</v>
      </c>
      <c r="L384" s="143">
        <v>0</v>
      </c>
      <c r="M384" s="125">
        <v>0</v>
      </c>
      <c r="N384" s="125">
        <v>0</v>
      </c>
      <c r="O384" s="125">
        <v>0</v>
      </c>
      <c r="P384" s="125">
        <v>70500000</v>
      </c>
      <c r="Q384" s="134">
        <f t="shared" si="63"/>
        <v>70500000</v>
      </c>
      <c r="R384" s="3"/>
      <c r="S384" s="7"/>
      <c r="T384" s="118"/>
      <c r="U384" s="141"/>
      <c r="V384" s="141"/>
      <c r="W384" s="141"/>
      <c r="X384"/>
      <c r="Y384"/>
      <c r="Z384"/>
      <c r="AA384"/>
      <c r="AB384"/>
      <c r="AC384"/>
      <c r="AD384"/>
      <c r="AE384"/>
      <c r="AF384"/>
      <c r="AG384"/>
      <c r="AH384"/>
      <c r="AI384"/>
      <c r="AJ384"/>
      <c r="AK384"/>
      <c r="AL384"/>
      <c r="AM384"/>
      <c r="AN384"/>
      <c r="AO384"/>
      <c r="AP384"/>
      <c r="AQ384"/>
      <c r="AR384"/>
      <c r="AS384"/>
      <c r="AT384"/>
      <c r="AU384"/>
      <c r="AV384"/>
      <c r="AW384"/>
      <c r="AX384"/>
    </row>
    <row r="385" spans="2:50" s="67" customFormat="1" x14ac:dyDescent="0.25">
      <c r="B385" s="149" t="s">
        <v>166</v>
      </c>
      <c r="C385" s="134">
        <f>C386+C388+C393</f>
        <v>146902470698</v>
      </c>
      <c r="D385" s="134">
        <v>157983566551.35999</v>
      </c>
      <c r="E385" s="134">
        <v>9745021512.3400002</v>
      </c>
      <c r="F385" s="134">
        <v>12519476316.74</v>
      </c>
      <c r="G385" s="134">
        <v>10727143726.16</v>
      </c>
      <c r="H385" s="134">
        <v>13058485656.93</v>
      </c>
      <c r="I385" s="134">
        <v>11892469954.35</v>
      </c>
      <c r="J385" s="134">
        <v>11351003108.680002</v>
      </c>
      <c r="K385" s="134">
        <v>11782897238.550001</v>
      </c>
      <c r="L385" s="134">
        <v>12227563058.860001</v>
      </c>
      <c r="M385" s="134">
        <v>12732074112.320002</v>
      </c>
      <c r="N385" s="134">
        <v>12735807585.33</v>
      </c>
      <c r="O385" s="134">
        <v>18065387653.849995</v>
      </c>
      <c r="P385" s="134">
        <v>20444283142.650002</v>
      </c>
      <c r="Q385" s="134">
        <f t="shared" si="63"/>
        <v>157281613066.76001</v>
      </c>
      <c r="R385" s="3"/>
      <c r="S385" s="7"/>
      <c r="T385" s="118"/>
      <c r="U385" s="141"/>
      <c r="V385" s="141"/>
      <c r="W385" s="141"/>
      <c r="X385"/>
      <c r="Y385"/>
      <c r="Z385"/>
      <c r="AA385"/>
      <c r="AB385"/>
      <c r="AC385"/>
      <c r="AD385"/>
      <c r="AE385"/>
      <c r="AF385"/>
      <c r="AG385"/>
      <c r="AH385"/>
      <c r="AI385"/>
      <c r="AJ385"/>
      <c r="AK385"/>
      <c r="AL385"/>
      <c r="AM385"/>
      <c r="AN385"/>
      <c r="AO385"/>
      <c r="AP385"/>
      <c r="AQ385"/>
      <c r="AR385"/>
      <c r="AS385"/>
      <c r="AT385"/>
      <c r="AU385"/>
      <c r="AV385"/>
      <c r="AW385"/>
      <c r="AX385"/>
    </row>
    <row r="386" spans="2:50" x14ac:dyDescent="0.25">
      <c r="B386" s="150" t="s">
        <v>928</v>
      </c>
      <c r="C386" s="134">
        <f>SUM(C387)</f>
        <v>30000</v>
      </c>
      <c r="D386" s="134">
        <v>43161.22</v>
      </c>
      <c r="E386" s="134">
        <v>0</v>
      </c>
      <c r="F386" s="134">
        <v>0</v>
      </c>
      <c r="G386" s="134">
        <v>0</v>
      </c>
      <c r="H386" s="134">
        <v>0</v>
      </c>
      <c r="I386" s="134">
        <v>0</v>
      </c>
      <c r="J386" s="134">
        <v>0</v>
      </c>
      <c r="K386" s="134">
        <v>0</v>
      </c>
      <c r="L386" s="134">
        <v>0</v>
      </c>
      <c r="M386" s="134">
        <v>0</v>
      </c>
      <c r="N386" s="134">
        <v>0</v>
      </c>
      <c r="O386" s="134">
        <v>0</v>
      </c>
      <c r="P386" s="134">
        <v>0</v>
      </c>
      <c r="Q386" s="134">
        <f t="shared" si="63"/>
        <v>0</v>
      </c>
      <c r="R386" s="3"/>
      <c r="S386" s="7"/>
      <c r="T386" s="118"/>
    </row>
    <row r="387" spans="2:50" s="67" customFormat="1" x14ac:dyDescent="0.25">
      <c r="B387" s="151" t="s">
        <v>929</v>
      </c>
      <c r="C387" s="192">
        <v>30000</v>
      </c>
      <c r="D387" s="192">
        <v>43161.22</v>
      </c>
      <c r="E387" s="192">
        <v>0</v>
      </c>
      <c r="F387" s="192">
        <v>0</v>
      </c>
      <c r="G387" s="192">
        <v>0</v>
      </c>
      <c r="H387" s="192">
        <v>0</v>
      </c>
      <c r="I387" s="192">
        <v>0</v>
      </c>
      <c r="J387" s="192">
        <v>0</v>
      </c>
      <c r="K387" s="192">
        <v>0</v>
      </c>
      <c r="L387" s="192">
        <v>0</v>
      </c>
      <c r="M387" s="191">
        <v>0</v>
      </c>
      <c r="N387" s="191">
        <v>0</v>
      </c>
      <c r="O387" s="191">
        <v>0</v>
      </c>
      <c r="P387" s="191">
        <v>0</v>
      </c>
      <c r="Q387" s="191">
        <f t="shared" si="63"/>
        <v>0</v>
      </c>
      <c r="R387" s="3"/>
      <c r="S387" s="7"/>
      <c r="T387" s="118"/>
      <c r="U387" s="141"/>
      <c r="V387" s="141"/>
      <c r="W387" s="141"/>
      <c r="X387"/>
      <c r="Y387"/>
      <c r="Z387"/>
      <c r="AA387"/>
      <c r="AB387"/>
      <c r="AC387"/>
      <c r="AD387"/>
      <c r="AE387"/>
      <c r="AF387"/>
      <c r="AG387"/>
      <c r="AH387"/>
      <c r="AI387"/>
      <c r="AJ387"/>
      <c r="AK387"/>
      <c r="AL387"/>
      <c r="AM387"/>
      <c r="AN387"/>
      <c r="AO387"/>
      <c r="AP387"/>
      <c r="AQ387"/>
      <c r="AR387"/>
      <c r="AS387"/>
      <c r="AT387"/>
      <c r="AU387"/>
      <c r="AV387"/>
      <c r="AW387"/>
      <c r="AX387"/>
    </row>
    <row r="388" spans="2:50" x14ac:dyDescent="0.25">
      <c r="B388" s="150" t="s">
        <v>666</v>
      </c>
      <c r="C388" s="134">
        <f>SUM(C389:C392)</f>
        <v>125671494412</v>
      </c>
      <c r="D388" s="134">
        <v>134538245165.06</v>
      </c>
      <c r="E388" s="134">
        <v>8054650679.6700001</v>
      </c>
      <c r="F388" s="134">
        <v>10604741493.99</v>
      </c>
      <c r="G388" s="134">
        <v>9036772893.4899998</v>
      </c>
      <c r="H388" s="134">
        <v>11340767881.940001</v>
      </c>
      <c r="I388" s="134">
        <v>9972536701.4300003</v>
      </c>
      <c r="J388" s="134">
        <v>9592264929.210001</v>
      </c>
      <c r="K388" s="134">
        <v>9852837732.5200005</v>
      </c>
      <c r="L388" s="134">
        <v>9525064122.5200005</v>
      </c>
      <c r="M388" s="134">
        <v>11029786898.370001</v>
      </c>
      <c r="N388" s="134">
        <v>9756298151.5100002</v>
      </c>
      <c r="O388" s="134">
        <v>17341955694.159996</v>
      </c>
      <c r="P388" s="134">
        <v>17827912316.18</v>
      </c>
      <c r="Q388" s="134">
        <f t="shared" si="63"/>
        <v>133935589494.98999</v>
      </c>
      <c r="R388" s="3"/>
      <c r="S388" s="7"/>
      <c r="T388" s="118"/>
      <c r="U388" s="118"/>
      <c r="V388" s="118"/>
      <c r="W388" s="118"/>
    </row>
    <row r="389" spans="2:50" x14ac:dyDescent="0.25">
      <c r="B389" s="151" t="s">
        <v>667</v>
      </c>
      <c r="C389" s="125">
        <v>100854759546</v>
      </c>
      <c r="D389" s="125">
        <v>102693892089.02</v>
      </c>
      <c r="E389" s="125">
        <v>6767066136.7799997</v>
      </c>
      <c r="F389" s="125">
        <v>8006627676.3400002</v>
      </c>
      <c r="G389" s="125">
        <v>7131288559.9700003</v>
      </c>
      <c r="H389" s="125">
        <v>8209899455.5100002</v>
      </c>
      <c r="I389" s="125">
        <v>7851132057.5600004</v>
      </c>
      <c r="J389" s="125">
        <v>7478929939.5100002</v>
      </c>
      <c r="K389" s="125">
        <v>7521831170.6999998</v>
      </c>
      <c r="L389" s="125">
        <v>7514754901.5500002</v>
      </c>
      <c r="M389" s="125">
        <v>7884771507.0100002</v>
      </c>
      <c r="N389" s="125">
        <v>7254471221.29</v>
      </c>
      <c r="O389" s="125">
        <v>14795052500.469999</v>
      </c>
      <c r="P389" s="125">
        <v>12015526057.48</v>
      </c>
      <c r="Q389" s="125">
        <f t="shared" si="63"/>
        <v>102431351184.16998</v>
      </c>
      <c r="R389" s="3"/>
      <c r="S389" s="7"/>
      <c r="T389" s="118"/>
      <c r="U389" s="118"/>
      <c r="V389" s="118"/>
      <c r="W389" s="118"/>
    </row>
    <row r="390" spans="2:50" x14ac:dyDescent="0.25">
      <c r="B390" s="151" t="s">
        <v>668</v>
      </c>
      <c r="C390" s="125">
        <v>22601164090</v>
      </c>
      <c r="D390" s="125">
        <v>29628782300.039997</v>
      </c>
      <c r="E390" s="125">
        <v>1287584542.8900001</v>
      </c>
      <c r="F390" s="125">
        <v>2280740274.3099999</v>
      </c>
      <c r="G390" s="125">
        <v>1746797561.8499999</v>
      </c>
      <c r="H390" s="125">
        <v>2972181654.7600002</v>
      </c>
      <c r="I390" s="125">
        <v>1962717872.2</v>
      </c>
      <c r="J390" s="125">
        <v>1954648218.03</v>
      </c>
      <c r="K390" s="125">
        <v>2172319790.1500001</v>
      </c>
      <c r="L390" s="125">
        <v>1851622449.3</v>
      </c>
      <c r="M390" s="125">
        <v>2986328619.6900001</v>
      </c>
      <c r="N390" s="125">
        <v>2343140158.5500002</v>
      </c>
      <c r="O390" s="125">
        <v>2388216422.02</v>
      </c>
      <c r="P390" s="125">
        <v>5653699487.0699997</v>
      </c>
      <c r="Q390" s="125">
        <f t="shared" si="63"/>
        <v>29599997050.82</v>
      </c>
      <c r="R390" s="3"/>
      <c r="S390" s="7"/>
      <c r="T390" s="118"/>
      <c r="U390" s="118"/>
      <c r="V390" s="118"/>
      <c r="W390" s="118"/>
    </row>
    <row r="391" spans="2:50" x14ac:dyDescent="0.25">
      <c r="B391" s="151" t="s">
        <v>669</v>
      </c>
      <c r="C391" s="125">
        <v>1904241260</v>
      </c>
      <c r="D391" s="125">
        <v>1904241260</v>
      </c>
      <c r="E391" s="125">
        <v>0</v>
      </c>
      <c r="F391" s="125">
        <v>317373543.33999997</v>
      </c>
      <c r="G391" s="125">
        <v>158686771.66999999</v>
      </c>
      <c r="H391" s="125">
        <v>158686771.66999999</v>
      </c>
      <c r="I391" s="125">
        <v>158686771.66999999</v>
      </c>
      <c r="J391" s="125">
        <v>158686771.66999999</v>
      </c>
      <c r="K391" s="125">
        <v>158686771.66999999</v>
      </c>
      <c r="L391" s="125">
        <v>158686771.66999999</v>
      </c>
      <c r="M391" s="125">
        <v>158686771.66999999</v>
      </c>
      <c r="N391" s="125">
        <v>158686771.66999999</v>
      </c>
      <c r="O391" s="125">
        <v>158686771.66999999</v>
      </c>
      <c r="P391" s="125">
        <v>158686771.63</v>
      </c>
      <c r="Q391" s="125">
        <f t="shared" ref="Q391:Q457" si="75">E391+F391+G391+H391+I391+J391+K391+L391+M391+O391+N391+P391</f>
        <v>1904241260</v>
      </c>
      <c r="R391" s="3"/>
      <c r="S391" s="7"/>
      <c r="T391" s="118"/>
      <c r="U391" s="118"/>
      <c r="V391" s="118"/>
      <c r="W391" s="118"/>
    </row>
    <row r="392" spans="2:50" s="67" customFormat="1" x14ac:dyDescent="0.25">
      <c r="B392" s="151" t="s">
        <v>992</v>
      </c>
      <c r="C392" s="125">
        <v>311329516</v>
      </c>
      <c r="D392" s="125">
        <v>311329516</v>
      </c>
      <c r="E392" s="125">
        <v>0</v>
      </c>
      <c r="F392" s="125">
        <v>0</v>
      </c>
      <c r="G392" s="125">
        <v>0</v>
      </c>
      <c r="H392" s="125">
        <v>0</v>
      </c>
      <c r="I392" s="125">
        <v>0</v>
      </c>
      <c r="J392" s="125">
        <v>0</v>
      </c>
      <c r="K392" s="125">
        <v>0</v>
      </c>
      <c r="L392" s="125">
        <v>0</v>
      </c>
      <c r="M392" s="125">
        <v>0</v>
      </c>
      <c r="N392" s="125">
        <v>0</v>
      </c>
      <c r="O392" s="125">
        <v>0</v>
      </c>
      <c r="P392" s="125">
        <v>0</v>
      </c>
      <c r="Q392" s="125">
        <f t="shared" si="75"/>
        <v>0</v>
      </c>
      <c r="R392" s="3"/>
      <c r="S392" s="7"/>
      <c r="T392" s="118"/>
      <c r="U392" s="141"/>
      <c r="V392" s="141"/>
      <c r="W392" s="141"/>
      <c r="X392"/>
      <c r="Y392"/>
      <c r="Z392"/>
      <c r="AA392"/>
      <c r="AB392"/>
      <c r="AC392"/>
      <c r="AD392"/>
      <c r="AE392"/>
      <c r="AF392"/>
      <c r="AG392"/>
      <c r="AH392"/>
      <c r="AI392"/>
      <c r="AJ392"/>
      <c r="AK392"/>
      <c r="AL392"/>
      <c r="AM392"/>
      <c r="AN392"/>
      <c r="AO392"/>
      <c r="AP392"/>
      <c r="AQ392"/>
      <c r="AR392"/>
      <c r="AS392"/>
      <c r="AT392"/>
      <c r="AU392"/>
      <c r="AV392"/>
      <c r="AW392"/>
      <c r="AX392"/>
    </row>
    <row r="393" spans="2:50" x14ac:dyDescent="0.25">
      <c r="B393" s="150" t="s">
        <v>670</v>
      </c>
      <c r="C393" s="134">
        <f>SUM(C394:C397)</f>
        <v>21230946286</v>
      </c>
      <c r="D393" s="134">
        <v>23445278225.079998</v>
      </c>
      <c r="E393" s="134">
        <v>1690370832.6700001</v>
      </c>
      <c r="F393" s="134">
        <v>1914734822.75</v>
      </c>
      <c r="G393" s="134">
        <v>1690370832.6700001</v>
      </c>
      <c r="H393" s="134">
        <v>1717717774.99</v>
      </c>
      <c r="I393" s="134">
        <v>1919933252.9200001</v>
      </c>
      <c r="J393" s="134">
        <v>1758738179.47</v>
      </c>
      <c r="K393" s="134">
        <v>1930059506.03</v>
      </c>
      <c r="L393" s="134">
        <v>2702498936.3400002</v>
      </c>
      <c r="M393" s="134">
        <v>1702287213.95</v>
      </c>
      <c r="N393" s="134">
        <v>2979509433.8200002</v>
      </c>
      <c r="O393" s="134">
        <v>723431959.69000006</v>
      </c>
      <c r="P393" s="134">
        <v>2616370826.4699998</v>
      </c>
      <c r="Q393" s="134">
        <f t="shared" si="75"/>
        <v>23346023571.77</v>
      </c>
      <c r="R393" s="3"/>
      <c r="S393" s="7"/>
      <c r="T393" s="118"/>
      <c r="U393" s="118"/>
      <c r="V393" s="118"/>
      <c r="W393" s="118"/>
    </row>
    <row r="394" spans="2:50" x14ac:dyDescent="0.25">
      <c r="B394" s="151" t="s">
        <v>671</v>
      </c>
      <c r="C394" s="125">
        <v>469886980</v>
      </c>
      <c r="D394" s="125">
        <v>200000000</v>
      </c>
      <c r="E394" s="125">
        <v>15620331.93</v>
      </c>
      <c r="F394" s="125">
        <v>15439094.359999999</v>
      </c>
      <c r="G394" s="125">
        <v>15473520.119999999</v>
      </c>
      <c r="H394" s="125">
        <v>15942580.140000001</v>
      </c>
      <c r="I394" s="125">
        <v>15942580.140000001</v>
      </c>
      <c r="J394" s="125">
        <v>15897153.119999999</v>
      </c>
      <c r="K394" s="125">
        <v>15927739.779999999</v>
      </c>
      <c r="L394" s="125">
        <v>15522387.949999999</v>
      </c>
      <c r="M394" s="125">
        <v>15496567.25</v>
      </c>
      <c r="N394" s="125">
        <v>15154380.5</v>
      </c>
      <c r="O394" s="125">
        <v>28699330.120000001</v>
      </c>
      <c r="P394" s="125">
        <v>15172418</v>
      </c>
      <c r="Q394" s="125">
        <f t="shared" si="75"/>
        <v>200288083.41000003</v>
      </c>
      <c r="R394" s="3"/>
      <c r="S394" s="7"/>
      <c r="T394" s="118"/>
      <c r="U394" s="118"/>
      <c r="V394" s="118"/>
      <c r="W394" s="118"/>
    </row>
    <row r="395" spans="2:50" x14ac:dyDescent="0.25">
      <c r="B395" s="151" t="s">
        <v>672</v>
      </c>
      <c r="C395" s="125">
        <v>1065006154</v>
      </c>
      <c r="D395" s="125">
        <v>1613926997.03</v>
      </c>
      <c r="E395" s="125">
        <v>33412738.07</v>
      </c>
      <c r="F395" s="125">
        <v>257957965.72</v>
      </c>
      <c r="G395" s="125">
        <v>33559549.880000003</v>
      </c>
      <c r="H395" s="125">
        <v>60437432.18</v>
      </c>
      <c r="I395" s="125">
        <v>262652910.11000001</v>
      </c>
      <c r="J395" s="125">
        <v>41503263.68</v>
      </c>
      <c r="K395" s="125">
        <v>272794003.57999998</v>
      </c>
      <c r="L395" s="125">
        <v>45638785.719999999</v>
      </c>
      <c r="M395" s="125">
        <v>45452884.030000001</v>
      </c>
      <c r="N395" s="125">
        <v>263017290.65000001</v>
      </c>
      <c r="O395" s="125">
        <v>53394866.900000006</v>
      </c>
      <c r="P395" s="125">
        <v>209860645.84</v>
      </c>
      <c r="Q395" s="125">
        <f t="shared" si="75"/>
        <v>1579682336.3600001</v>
      </c>
      <c r="R395" s="3"/>
      <c r="S395" s="7"/>
      <c r="T395" s="118"/>
      <c r="U395" s="118"/>
      <c r="V395" s="118"/>
      <c r="W395" s="118"/>
    </row>
    <row r="396" spans="2:50" x14ac:dyDescent="0.25">
      <c r="B396" s="151" t="s">
        <v>1021</v>
      </c>
      <c r="C396" s="125">
        <v>300831152</v>
      </c>
      <c r="D396" s="125">
        <v>420831152</v>
      </c>
      <c r="E396" s="125">
        <v>25069262.670000002</v>
      </c>
      <c r="F396" s="125">
        <v>25069262.670000002</v>
      </c>
      <c r="G396" s="125">
        <v>25069262.670000002</v>
      </c>
      <c r="H396" s="125">
        <v>25069262.670000002</v>
      </c>
      <c r="I396" s="125">
        <v>25069262.670000002</v>
      </c>
      <c r="J396" s="125">
        <v>85069262.670000002</v>
      </c>
      <c r="K396" s="125">
        <v>25069262.670000002</v>
      </c>
      <c r="L396" s="125">
        <v>25069262.670000002</v>
      </c>
      <c r="M396" s="125">
        <v>25069262.670000002</v>
      </c>
      <c r="N396" s="125">
        <v>85069262.670000002</v>
      </c>
      <c r="O396" s="125">
        <v>25069262.670000002</v>
      </c>
      <c r="P396" s="125">
        <v>25069262.629999999</v>
      </c>
      <c r="Q396" s="125">
        <f t="shared" si="75"/>
        <v>420831152.00000006</v>
      </c>
      <c r="R396" s="3"/>
      <c r="S396" s="7"/>
      <c r="T396" s="118"/>
      <c r="U396" s="118"/>
      <c r="V396" s="118"/>
      <c r="W396" s="118"/>
    </row>
    <row r="397" spans="2:50" s="67" customFormat="1" x14ac:dyDescent="0.25">
      <c r="B397" s="151" t="s">
        <v>993</v>
      </c>
      <c r="C397" s="125">
        <v>19395222000</v>
      </c>
      <c r="D397" s="125">
        <v>21210520076.049999</v>
      </c>
      <c r="E397" s="125">
        <v>1616268500</v>
      </c>
      <c r="F397" s="125">
        <v>1616268500</v>
      </c>
      <c r="G397" s="125">
        <v>1616268500</v>
      </c>
      <c r="H397" s="125">
        <v>1616268500</v>
      </c>
      <c r="I397" s="125">
        <v>1616268500</v>
      </c>
      <c r="J397" s="125">
        <v>1616268500</v>
      </c>
      <c r="K397" s="125">
        <v>1616268500</v>
      </c>
      <c r="L397" s="125">
        <v>2616268500</v>
      </c>
      <c r="M397" s="125">
        <v>1616268500</v>
      </c>
      <c r="N397" s="125">
        <v>2616268500</v>
      </c>
      <c r="O397" s="125">
        <v>616268500</v>
      </c>
      <c r="P397" s="125">
        <v>2366268500</v>
      </c>
      <c r="Q397" s="125">
        <f t="shared" si="75"/>
        <v>21145222000</v>
      </c>
      <c r="R397" s="3"/>
      <c r="S397" s="7"/>
      <c r="T397" s="118"/>
      <c r="U397" s="141"/>
      <c r="V397" s="141"/>
      <c r="W397" s="141"/>
      <c r="X397"/>
      <c r="Y397"/>
      <c r="Z397"/>
      <c r="AA397"/>
      <c r="AB397"/>
      <c r="AC397"/>
      <c r="AD397"/>
      <c r="AE397"/>
      <c r="AF397"/>
      <c r="AG397"/>
      <c r="AH397"/>
      <c r="AI397"/>
      <c r="AJ397"/>
      <c r="AK397"/>
      <c r="AL397"/>
      <c r="AM397"/>
      <c r="AN397"/>
      <c r="AO397"/>
      <c r="AP397"/>
      <c r="AQ397"/>
      <c r="AR397"/>
      <c r="AS397"/>
      <c r="AT397"/>
      <c r="AU397"/>
      <c r="AV397"/>
      <c r="AW397"/>
      <c r="AX397"/>
    </row>
    <row r="398" spans="2:50" s="67" customFormat="1" x14ac:dyDescent="0.25">
      <c r="B398" s="149" t="s">
        <v>167</v>
      </c>
      <c r="C398" s="134">
        <f>C399</f>
        <v>15385741797</v>
      </c>
      <c r="D398" s="134">
        <v>14861955323.740002</v>
      </c>
      <c r="E398" s="134">
        <v>1204072990.52</v>
      </c>
      <c r="F398" s="134">
        <v>1110390585.1899998</v>
      </c>
      <c r="G398" s="134">
        <v>1135414026.5599999</v>
      </c>
      <c r="H398" s="134">
        <v>1130702177.54</v>
      </c>
      <c r="I398" s="134">
        <v>1141003185.6199999</v>
      </c>
      <c r="J398" s="134">
        <v>1131266254.54</v>
      </c>
      <c r="K398" s="134">
        <v>1132262175.5500002</v>
      </c>
      <c r="L398" s="134">
        <v>1261431950.4400001</v>
      </c>
      <c r="M398" s="134">
        <v>1124796209.3899999</v>
      </c>
      <c r="N398" s="134">
        <v>1251119025.7600002</v>
      </c>
      <c r="O398" s="134">
        <v>1939532067.4400001</v>
      </c>
      <c r="P398" s="134">
        <v>1294786464.1600001</v>
      </c>
      <c r="Q398" s="134">
        <f t="shared" si="75"/>
        <v>14856777112.709999</v>
      </c>
      <c r="R398" s="3"/>
      <c r="S398" s="7"/>
      <c r="T398" s="118"/>
      <c r="U398" s="141"/>
      <c r="V398" s="141"/>
      <c r="W398" s="141"/>
      <c r="X398"/>
      <c r="Y398"/>
      <c r="Z398"/>
      <c r="AA398"/>
      <c r="AB398"/>
      <c r="AC398"/>
      <c r="AD398"/>
      <c r="AE398"/>
      <c r="AF398"/>
      <c r="AG398"/>
      <c r="AH398"/>
      <c r="AI398"/>
      <c r="AJ398"/>
      <c r="AK398"/>
      <c r="AL398"/>
      <c r="AM398"/>
      <c r="AN398"/>
      <c r="AO398"/>
      <c r="AP398"/>
      <c r="AQ398"/>
      <c r="AR398"/>
      <c r="AS398"/>
      <c r="AT398"/>
      <c r="AU398"/>
      <c r="AV398"/>
      <c r="AW398"/>
      <c r="AX398"/>
    </row>
    <row r="399" spans="2:50" x14ac:dyDescent="0.25">
      <c r="B399" s="150" t="s">
        <v>673</v>
      </c>
      <c r="C399" s="134">
        <f>SUM(C400:C401)</f>
        <v>15385741797</v>
      </c>
      <c r="D399" s="134">
        <v>14861955323.740002</v>
      </c>
      <c r="E399" s="134">
        <v>1204072990.52</v>
      </c>
      <c r="F399" s="134">
        <v>1110390585.1899998</v>
      </c>
      <c r="G399" s="134">
        <v>1135414026.5599999</v>
      </c>
      <c r="H399" s="134">
        <v>1130702177.54</v>
      </c>
      <c r="I399" s="134">
        <v>1141003185.6199999</v>
      </c>
      <c r="J399" s="134">
        <v>1131266254.54</v>
      </c>
      <c r="K399" s="134">
        <v>1132262175.5500002</v>
      </c>
      <c r="L399" s="134">
        <v>1261431950.4400001</v>
      </c>
      <c r="M399" s="134">
        <v>1124796209.3899999</v>
      </c>
      <c r="N399" s="134">
        <v>1251119025.7600002</v>
      </c>
      <c r="O399" s="134">
        <v>1939532067.4400001</v>
      </c>
      <c r="P399" s="134">
        <v>1294786464.1600001</v>
      </c>
      <c r="Q399" s="134">
        <f t="shared" si="75"/>
        <v>14856777112.709999</v>
      </c>
      <c r="R399" s="3"/>
      <c r="S399" s="7"/>
      <c r="T399" s="118"/>
      <c r="U399" s="118"/>
      <c r="V399" s="118"/>
      <c r="W399" s="118"/>
    </row>
    <row r="400" spans="2:50" x14ac:dyDescent="0.25">
      <c r="B400" s="151" t="s">
        <v>674</v>
      </c>
      <c r="C400" s="125">
        <v>14975667907</v>
      </c>
      <c r="D400" s="125">
        <v>14098797932.950001</v>
      </c>
      <c r="E400" s="125">
        <v>1179646625.6199999</v>
      </c>
      <c r="F400" s="125">
        <v>1085220815.6199999</v>
      </c>
      <c r="G400" s="125">
        <v>1095452044.22</v>
      </c>
      <c r="H400" s="125">
        <v>1095411585.47</v>
      </c>
      <c r="I400" s="125">
        <v>1095389682.26</v>
      </c>
      <c r="J400" s="125">
        <v>1094425259.76</v>
      </c>
      <c r="K400" s="125">
        <v>1096166277.8800001</v>
      </c>
      <c r="L400" s="125">
        <v>1095232883.24</v>
      </c>
      <c r="M400" s="125">
        <v>1095170783.8399999</v>
      </c>
      <c r="N400" s="125">
        <v>1093489923.1300001</v>
      </c>
      <c r="O400" s="125">
        <v>1880654112.6700001</v>
      </c>
      <c r="P400" s="125">
        <v>1189322614.74</v>
      </c>
      <c r="Q400" s="125">
        <f t="shared" si="75"/>
        <v>14095582608.450003</v>
      </c>
      <c r="R400" s="3"/>
      <c r="S400" s="7"/>
      <c r="T400" s="118"/>
      <c r="U400" s="118"/>
      <c r="V400" s="118"/>
      <c r="W400" s="118"/>
    </row>
    <row r="401" spans="2:50" s="67" customFormat="1" x14ac:dyDescent="0.25">
      <c r="B401" s="151" t="s">
        <v>675</v>
      </c>
      <c r="C401" s="125">
        <v>410073890</v>
      </c>
      <c r="D401" s="125">
        <v>763157390.78999996</v>
      </c>
      <c r="E401" s="125">
        <v>24426364.899999999</v>
      </c>
      <c r="F401" s="125">
        <v>25169769.57</v>
      </c>
      <c r="G401" s="125">
        <v>39961982.340000004</v>
      </c>
      <c r="H401" s="125">
        <v>35290592.07</v>
      </c>
      <c r="I401" s="125">
        <v>45613503.359999999</v>
      </c>
      <c r="J401" s="125">
        <v>36840994.780000001</v>
      </c>
      <c r="K401" s="125">
        <v>36095897.670000002</v>
      </c>
      <c r="L401" s="125">
        <v>166199067.19999999</v>
      </c>
      <c r="M401" s="125">
        <v>29625425.550000001</v>
      </c>
      <c r="N401" s="125">
        <v>157629102.63</v>
      </c>
      <c r="O401" s="125">
        <v>58877954.770000003</v>
      </c>
      <c r="P401" s="125">
        <v>105463849.42</v>
      </c>
      <c r="Q401" s="125">
        <f t="shared" si="75"/>
        <v>761194504.25999987</v>
      </c>
      <c r="R401" s="3"/>
      <c r="S401" s="7"/>
      <c r="T401" s="118"/>
      <c r="U401" s="141"/>
      <c r="V401" s="141"/>
      <c r="W401" s="141"/>
      <c r="X401"/>
      <c r="Y401"/>
      <c r="Z401"/>
      <c r="AA401"/>
      <c r="AB401"/>
      <c r="AC401"/>
      <c r="AD401"/>
      <c r="AE401"/>
      <c r="AF401"/>
      <c r="AG401"/>
      <c r="AH401"/>
      <c r="AI401"/>
      <c r="AJ401"/>
      <c r="AK401"/>
      <c r="AL401"/>
      <c r="AM401"/>
      <c r="AN401"/>
      <c r="AO401"/>
      <c r="AP401"/>
      <c r="AQ401"/>
      <c r="AR401"/>
      <c r="AS401"/>
      <c r="AT401"/>
      <c r="AU401"/>
      <c r="AV401"/>
      <c r="AW401"/>
      <c r="AX401"/>
    </row>
    <row r="402" spans="2:50" s="67" customFormat="1" x14ac:dyDescent="0.25">
      <c r="B402" s="149" t="s">
        <v>168</v>
      </c>
      <c r="C402" s="134">
        <f>C403</f>
        <v>99011634500</v>
      </c>
      <c r="D402" s="134">
        <v>121360793930.69</v>
      </c>
      <c r="E402" s="134">
        <v>7934384596.9699993</v>
      </c>
      <c r="F402" s="134">
        <v>9455395493.4699993</v>
      </c>
      <c r="G402" s="134">
        <v>8323248209.1999998</v>
      </c>
      <c r="H402" s="134">
        <v>8261001079.6099987</v>
      </c>
      <c r="I402" s="134">
        <v>8253816889.5699997</v>
      </c>
      <c r="J402" s="134">
        <v>8343764561.1300001</v>
      </c>
      <c r="K402" s="134">
        <v>8093838953.2399998</v>
      </c>
      <c r="L402" s="134">
        <v>8272216812.2399998</v>
      </c>
      <c r="M402" s="134">
        <v>12750917719.83</v>
      </c>
      <c r="N402" s="134">
        <v>8325699132.2199993</v>
      </c>
      <c r="O402" s="134">
        <v>8785139422.0699997</v>
      </c>
      <c r="P402" s="134">
        <v>24549049331.969997</v>
      </c>
      <c r="Q402" s="134">
        <f t="shared" si="75"/>
        <v>121348472201.51999</v>
      </c>
      <c r="R402" s="3"/>
      <c r="S402" s="7"/>
      <c r="T402" s="118"/>
      <c r="U402" s="141"/>
      <c r="V402" s="141"/>
      <c r="W402" s="141"/>
      <c r="X402"/>
      <c r="Y402"/>
      <c r="Z402"/>
      <c r="AA402"/>
      <c r="AB402"/>
      <c r="AC402"/>
      <c r="AD402"/>
      <c r="AE402"/>
      <c r="AF402"/>
      <c r="AG402"/>
      <c r="AH402"/>
      <c r="AI402"/>
      <c r="AJ402"/>
      <c r="AK402"/>
      <c r="AL402"/>
      <c r="AM402"/>
      <c r="AN402"/>
      <c r="AO402"/>
      <c r="AP402"/>
      <c r="AQ402"/>
      <c r="AR402"/>
      <c r="AS402"/>
      <c r="AT402"/>
      <c r="AU402"/>
      <c r="AV402"/>
      <c r="AW402"/>
      <c r="AX402"/>
    </row>
    <row r="403" spans="2:50" x14ac:dyDescent="0.25">
      <c r="B403" s="150" t="s">
        <v>678</v>
      </c>
      <c r="C403" s="134">
        <f>SUM(C404:C407)</f>
        <v>99011634500</v>
      </c>
      <c r="D403" s="134">
        <v>121360793930.69</v>
      </c>
      <c r="E403" s="134">
        <v>7934384596.9699993</v>
      </c>
      <c r="F403" s="134">
        <v>9455395493.4699993</v>
      </c>
      <c r="G403" s="134">
        <v>8323248209.1999998</v>
      </c>
      <c r="H403" s="134">
        <v>8261001079.6099987</v>
      </c>
      <c r="I403" s="134">
        <v>8253816889.5699997</v>
      </c>
      <c r="J403" s="134">
        <v>8343764561.1300001</v>
      </c>
      <c r="K403" s="134">
        <v>8093838953.2399998</v>
      </c>
      <c r="L403" s="134">
        <v>8272216812.2399998</v>
      </c>
      <c r="M403" s="134">
        <v>12750917719.83</v>
      </c>
      <c r="N403" s="134">
        <v>8325699132.2199993</v>
      </c>
      <c r="O403" s="134">
        <v>8785139422.0699997</v>
      </c>
      <c r="P403" s="134">
        <v>24549049331.969997</v>
      </c>
      <c r="Q403" s="134">
        <f t="shared" si="75"/>
        <v>121348472201.51999</v>
      </c>
      <c r="R403" s="3"/>
      <c r="S403" s="7"/>
      <c r="T403" s="118"/>
      <c r="U403" s="118"/>
      <c r="V403" s="118"/>
      <c r="W403" s="118"/>
    </row>
    <row r="404" spans="2:50" x14ac:dyDescent="0.25">
      <c r="B404" s="151" t="s">
        <v>679</v>
      </c>
      <c r="C404" s="125">
        <v>7133306780</v>
      </c>
      <c r="D404" s="125">
        <v>7580154807</v>
      </c>
      <c r="E404" s="125">
        <v>424731715.39999998</v>
      </c>
      <c r="F404" s="125">
        <v>697627239.39999998</v>
      </c>
      <c r="G404" s="125">
        <v>566958988.5</v>
      </c>
      <c r="H404" s="125">
        <v>590125493.05999994</v>
      </c>
      <c r="I404" s="125">
        <v>519758857.66000003</v>
      </c>
      <c r="J404" s="125">
        <v>586213345.75</v>
      </c>
      <c r="K404" s="125">
        <v>523672101.49000001</v>
      </c>
      <c r="L404" s="125">
        <v>523672101.49000001</v>
      </c>
      <c r="M404" s="125">
        <v>514947050.36000001</v>
      </c>
      <c r="N404" s="125">
        <v>530058946.19999999</v>
      </c>
      <c r="O404" s="125">
        <v>999302742.16999996</v>
      </c>
      <c r="P404" s="125">
        <v>796533618.20000005</v>
      </c>
      <c r="Q404" s="125">
        <f t="shared" si="75"/>
        <v>7273602199.6799984</v>
      </c>
      <c r="R404" s="3"/>
      <c r="S404" s="7"/>
      <c r="T404" s="118"/>
      <c r="U404" s="118"/>
      <c r="V404" s="118"/>
      <c r="W404" s="118"/>
    </row>
    <row r="405" spans="2:50" x14ac:dyDescent="0.25">
      <c r="B405" s="151" t="s">
        <v>680</v>
      </c>
      <c r="C405" s="125">
        <v>87154979041</v>
      </c>
      <c r="D405" s="125">
        <v>108373140444.69</v>
      </c>
      <c r="E405" s="125">
        <v>7124269499.25</v>
      </c>
      <c r="F405" s="125">
        <v>8370599200.75</v>
      </c>
      <c r="G405" s="125">
        <v>7281978947.8800001</v>
      </c>
      <c r="H405" s="125">
        <v>7284599368.7299995</v>
      </c>
      <c r="I405" s="125">
        <v>7347781814.0900002</v>
      </c>
      <c r="J405" s="125">
        <v>7371274997.5600004</v>
      </c>
      <c r="K405" s="125">
        <v>7183890633.9300003</v>
      </c>
      <c r="L405" s="125">
        <v>7362268492.9300003</v>
      </c>
      <c r="M405" s="125">
        <v>11765544451.65</v>
      </c>
      <c r="N405" s="125">
        <v>7409363968.1999998</v>
      </c>
      <c r="O405" s="125">
        <v>7399560462.0799999</v>
      </c>
      <c r="P405" s="125">
        <v>22766239495.949997</v>
      </c>
      <c r="Q405" s="125">
        <f t="shared" si="75"/>
        <v>108667371332.99998</v>
      </c>
      <c r="R405" s="3"/>
      <c r="S405" s="7"/>
      <c r="T405" s="118"/>
      <c r="U405" s="118"/>
      <c r="V405" s="118"/>
      <c r="W405" s="118"/>
    </row>
    <row r="406" spans="2:50" x14ac:dyDescent="0.25">
      <c r="B406" s="151" t="s">
        <v>931</v>
      </c>
      <c r="C406" s="125">
        <v>4635314614</v>
      </c>
      <c r="D406" s="125">
        <v>4635314614</v>
      </c>
      <c r="E406" s="125">
        <v>385383382.31999999</v>
      </c>
      <c r="F406" s="125">
        <v>387169053.31999999</v>
      </c>
      <c r="G406" s="125">
        <v>386276217.81999999</v>
      </c>
      <c r="H406" s="125">
        <v>386276217.81999999</v>
      </c>
      <c r="I406" s="125">
        <v>386276217.81999999</v>
      </c>
      <c r="J406" s="125">
        <v>386276217.81999999</v>
      </c>
      <c r="K406" s="125">
        <v>386276217.81999999</v>
      </c>
      <c r="L406" s="125">
        <v>386276217.81999999</v>
      </c>
      <c r="M406" s="125">
        <v>386276217.81999999</v>
      </c>
      <c r="N406" s="125">
        <v>386276217.81999999</v>
      </c>
      <c r="O406" s="125">
        <v>386276217.81999999</v>
      </c>
      <c r="P406" s="125">
        <v>386276217.81999999</v>
      </c>
      <c r="Q406" s="125">
        <f t="shared" si="75"/>
        <v>4635314613.8400011</v>
      </c>
      <c r="R406" s="3"/>
      <c r="S406" s="7"/>
      <c r="T406" s="118"/>
      <c r="U406" s="118"/>
      <c r="V406" s="118"/>
      <c r="W406" s="118"/>
    </row>
    <row r="407" spans="2:50" s="67" customFormat="1" x14ac:dyDescent="0.25">
      <c r="B407" s="151" t="s">
        <v>932</v>
      </c>
      <c r="C407" s="125">
        <v>88034065</v>
      </c>
      <c r="D407" s="125">
        <v>772184065</v>
      </c>
      <c r="E407" s="125">
        <v>0</v>
      </c>
      <c r="F407" s="125">
        <v>0</v>
      </c>
      <c r="G407" s="125">
        <v>88034055</v>
      </c>
      <c r="H407" s="125">
        <v>0</v>
      </c>
      <c r="I407" s="125">
        <v>0</v>
      </c>
      <c r="J407" s="125">
        <v>0</v>
      </c>
      <c r="K407" s="125">
        <v>0</v>
      </c>
      <c r="L407" s="125">
        <v>0</v>
      </c>
      <c r="M407" s="125">
        <v>84150000</v>
      </c>
      <c r="N407" s="125">
        <v>0</v>
      </c>
      <c r="O407" s="125">
        <v>0</v>
      </c>
      <c r="P407" s="125">
        <v>600000000</v>
      </c>
      <c r="Q407" s="125">
        <f t="shared" si="75"/>
        <v>772184055</v>
      </c>
      <c r="R407" s="3"/>
      <c r="S407" s="7"/>
      <c r="T407" s="118"/>
      <c r="U407" s="141"/>
      <c r="V407" s="141"/>
      <c r="W407" s="141"/>
      <c r="X407"/>
      <c r="Y407"/>
      <c r="Z407"/>
      <c r="AA407"/>
      <c r="AB407"/>
      <c r="AC407"/>
      <c r="AD407"/>
      <c r="AE407"/>
      <c r="AF407"/>
      <c r="AG407"/>
      <c r="AH407"/>
      <c r="AI407"/>
      <c r="AJ407"/>
      <c r="AK407"/>
      <c r="AL407"/>
      <c r="AM407"/>
      <c r="AN407"/>
      <c r="AO407"/>
      <c r="AP407"/>
      <c r="AQ407"/>
      <c r="AR407"/>
      <c r="AS407"/>
      <c r="AT407"/>
      <c r="AU407"/>
      <c r="AV407"/>
      <c r="AW407"/>
      <c r="AX407"/>
    </row>
    <row r="408" spans="2:50" s="67" customFormat="1" x14ac:dyDescent="0.25">
      <c r="B408" s="149" t="s">
        <v>169</v>
      </c>
      <c r="C408" s="134">
        <f t="shared" ref="C408" si="76">C409+C412</f>
        <v>31934147223</v>
      </c>
      <c r="D408" s="134">
        <v>31606450377</v>
      </c>
      <c r="E408" s="134">
        <v>58615200.340000004</v>
      </c>
      <c r="F408" s="134">
        <v>5058615200.3400002</v>
      </c>
      <c r="G408" s="134">
        <v>5039381680.5799999</v>
      </c>
      <c r="H408" s="134">
        <v>77846133.950000003</v>
      </c>
      <c r="I408" s="134">
        <v>5058610577.8100004</v>
      </c>
      <c r="J408" s="134">
        <v>58614122.849999994</v>
      </c>
      <c r="K408" s="134">
        <v>5058611903.3400002</v>
      </c>
      <c r="L408" s="134">
        <v>58611358.120000005</v>
      </c>
      <c r="M408" s="134">
        <v>5058611358.1099997</v>
      </c>
      <c r="N408" s="134">
        <v>58603306.640000001</v>
      </c>
      <c r="O408" s="134">
        <v>5881137142.1400003</v>
      </c>
      <c r="P408" s="134">
        <v>139192304.85999998</v>
      </c>
      <c r="Q408" s="134">
        <f t="shared" si="75"/>
        <v>31606450289.079998</v>
      </c>
      <c r="R408" s="3"/>
      <c r="S408" s="7"/>
      <c r="T408" s="118"/>
      <c r="U408" s="141"/>
      <c r="V408" s="141"/>
      <c r="W408" s="141"/>
      <c r="X408"/>
      <c r="Y408"/>
      <c r="Z408"/>
      <c r="AA408"/>
      <c r="AB408"/>
      <c r="AC408"/>
      <c r="AD408"/>
      <c r="AE408"/>
      <c r="AF408"/>
      <c r="AG408"/>
      <c r="AH408"/>
      <c r="AI408"/>
      <c r="AJ408"/>
      <c r="AK408"/>
      <c r="AL408"/>
      <c r="AM408"/>
      <c r="AN408"/>
      <c r="AO408"/>
      <c r="AP408"/>
      <c r="AQ408"/>
      <c r="AR408"/>
      <c r="AS408"/>
      <c r="AT408"/>
      <c r="AU408"/>
      <c r="AV408"/>
      <c r="AW408"/>
      <c r="AX408"/>
    </row>
    <row r="409" spans="2:50" x14ac:dyDescent="0.25">
      <c r="B409" s="150" t="s">
        <v>684</v>
      </c>
      <c r="C409" s="134">
        <f>SUM(C410:C411)</f>
        <v>749338774</v>
      </c>
      <c r="D409" s="134">
        <v>754338774</v>
      </c>
      <c r="E409" s="134">
        <v>58615200.340000004</v>
      </c>
      <c r="F409" s="134">
        <v>58615200.340000004</v>
      </c>
      <c r="G409" s="134">
        <v>39381680.579999998</v>
      </c>
      <c r="H409" s="134">
        <v>77846133.950000003</v>
      </c>
      <c r="I409" s="134">
        <v>58610577.810000002</v>
      </c>
      <c r="J409" s="134">
        <v>58614122.849999994</v>
      </c>
      <c r="K409" s="134">
        <v>58611903.340000004</v>
      </c>
      <c r="L409" s="134">
        <v>58611358.120000005</v>
      </c>
      <c r="M409" s="134">
        <v>58611358.109999999</v>
      </c>
      <c r="N409" s="134">
        <v>58603306.640000001</v>
      </c>
      <c r="O409" s="134">
        <v>85512627.060000002</v>
      </c>
      <c r="P409" s="134">
        <v>82705304.859999985</v>
      </c>
      <c r="Q409" s="134">
        <f t="shared" si="75"/>
        <v>754338774</v>
      </c>
      <c r="R409" s="3"/>
      <c r="S409" s="7"/>
      <c r="T409" s="118"/>
      <c r="U409" s="118"/>
      <c r="V409" s="118"/>
      <c r="W409" s="118"/>
    </row>
    <row r="410" spans="2:50" x14ac:dyDescent="0.25">
      <c r="B410" s="151" t="s">
        <v>685</v>
      </c>
      <c r="C410" s="125">
        <v>639290103</v>
      </c>
      <c r="D410" s="125">
        <v>644290103</v>
      </c>
      <c r="E410" s="125">
        <v>49444477.670000002</v>
      </c>
      <c r="F410" s="125">
        <v>49447970.490000002</v>
      </c>
      <c r="G410" s="125">
        <v>30210957.989999998</v>
      </c>
      <c r="H410" s="125">
        <v>68675411.359999999</v>
      </c>
      <c r="I410" s="125">
        <v>49439855.219999999</v>
      </c>
      <c r="J410" s="125">
        <v>49443400.259999998</v>
      </c>
      <c r="K410" s="125">
        <v>49441180.75</v>
      </c>
      <c r="L410" s="125">
        <v>49440635.530000001</v>
      </c>
      <c r="M410" s="125">
        <v>49440635.520000003</v>
      </c>
      <c r="N410" s="125">
        <v>49432584.049999997</v>
      </c>
      <c r="O410" s="125">
        <v>76341904.469999999</v>
      </c>
      <c r="P410" s="125">
        <v>73663526.569999993</v>
      </c>
      <c r="Q410" s="125">
        <f>E410+F410+G410+H410+I410+J410+K410+L410+M410+O410+N410+P410</f>
        <v>644422539.87999988</v>
      </c>
      <c r="R410" s="3"/>
      <c r="S410" s="7"/>
      <c r="T410" s="118"/>
      <c r="U410" s="118"/>
      <c r="V410" s="118"/>
      <c r="W410" s="118"/>
    </row>
    <row r="411" spans="2:50" s="67" customFormat="1" x14ac:dyDescent="0.25">
      <c r="B411" s="151" t="s">
        <v>686</v>
      </c>
      <c r="C411" s="125">
        <v>110048671</v>
      </c>
      <c r="D411" s="125">
        <v>110048671</v>
      </c>
      <c r="E411" s="125">
        <v>9170722.6699999999</v>
      </c>
      <c r="F411" s="125">
        <v>9167229.8499999996</v>
      </c>
      <c r="G411" s="125">
        <v>9170722.5899999999</v>
      </c>
      <c r="H411" s="125">
        <v>9170722.5899999999</v>
      </c>
      <c r="I411" s="125">
        <v>9170722.5899999999</v>
      </c>
      <c r="J411" s="125">
        <v>9170722.5899999999</v>
      </c>
      <c r="K411" s="125">
        <v>9170722.5899999999</v>
      </c>
      <c r="L411" s="125">
        <v>9170722.5899999999</v>
      </c>
      <c r="M411" s="125">
        <v>9170722.5899999999</v>
      </c>
      <c r="N411" s="125">
        <v>9170722.5899999999</v>
      </c>
      <c r="O411" s="125">
        <v>9170722.5899999999</v>
      </c>
      <c r="P411" s="125">
        <v>9041778.2899999991</v>
      </c>
      <c r="Q411" s="125">
        <f t="shared" si="75"/>
        <v>109916234.12000003</v>
      </c>
      <c r="R411" s="3"/>
      <c r="S411" s="7"/>
      <c r="T411" s="118"/>
      <c r="U411" s="141"/>
      <c r="V411" s="141"/>
      <c r="W411" s="141"/>
      <c r="X411"/>
      <c r="Y411"/>
      <c r="Z411"/>
      <c r="AA411"/>
      <c r="AB411"/>
      <c r="AC411"/>
      <c r="AD411"/>
      <c r="AE411"/>
      <c r="AF411"/>
      <c r="AG411"/>
      <c r="AH411"/>
      <c r="AI411"/>
      <c r="AJ411"/>
      <c r="AK411"/>
      <c r="AL411"/>
      <c r="AM411"/>
      <c r="AN411"/>
      <c r="AO411"/>
      <c r="AP411"/>
      <c r="AQ411"/>
      <c r="AR411"/>
      <c r="AS411"/>
      <c r="AT411"/>
      <c r="AU411"/>
      <c r="AV411"/>
      <c r="AW411"/>
      <c r="AX411"/>
    </row>
    <row r="412" spans="2:50" x14ac:dyDescent="0.25">
      <c r="B412" s="150" t="s">
        <v>687</v>
      </c>
      <c r="C412" s="134">
        <f>SUM(C413:C414)</f>
        <v>31184808449</v>
      </c>
      <c r="D412" s="134">
        <v>30852111603</v>
      </c>
      <c r="E412" s="134">
        <v>0</v>
      </c>
      <c r="F412" s="134">
        <v>5000000000</v>
      </c>
      <c r="G412" s="134">
        <v>5000000000</v>
      </c>
      <c r="H412" s="134">
        <v>0</v>
      </c>
      <c r="I412" s="134">
        <v>5000000000</v>
      </c>
      <c r="J412" s="134">
        <v>0</v>
      </c>
      <c r="K412" s="134">
        <v>5000000000</v>
      </c>
      <c r="L412" s="134">
        <v>0</v>
      </c>
      <c r="M412" s="134">
        <v>5000000000</v>
      </c>
      <c r="N412" s="134">
        <v>0</v>
      </c>
      <c r="O412" s="134">
        <v>5795624515.0799999</v>
      </c>
      <c r="P412" s="134">
        <v>56487000</v>
      </c>
      <c r="Q412" s="134">
        <f t="shared" si="75"/>
        <v>30852111515.080002</v>
      </c>
      <c r="R412" s="3"/>
      <c r="S412" s="7"/>
      <c r="T412" s="118"/>
      <c r="U412" s="118"/>
      <c r="V412" s="118"/>
      <c r="W412" s="118"/>
    </row>
    <row r="413" spans="2:50" x14ac:dyDescent="0.25">
      <c r="B413" s="151" t="s">
        <v>689</v>
      </c>
      <c r="C413" s="143">
        <v>303840212</v>
      </c>
      <c r="D413" s="143">
        <v>56487087</v>
      </c>
      <c r="E413" s="143">
        <v>0</v>
      </c>
      <c r="F413" s="143">
        <v>0</v>
      </c>
      <c r="G413" s="143">
        <v>0</v>
      </c>
      <c r="H413" s="143">
        <v>0</v>
      </c>
      <c r="I413" s="143">
        <v>0</v>
      </c>
      <c r="J413" s="143">
        <v>0</v>
      </c>
      <c r="K413" s="143">
        <v>0</v>
      </c>
      <c r="L413" s="143">
        <v>0</v>
      </c>
      <c r="M413" s="143">
        <v>0</v>
      </c>
      <c r="N413" s="143">
        <v>0</v>
      </c>
      <c r="O413" s="143">
        <v>0</v>
      </c>
      <c r="P413" s="125">
        <v>56487000</v>
      </c>
      <c r="Q413" s="143">
        <f t="shared" si="75"/>
        <v>56487000</v>
      </c>
      <c r="R413" s="3"/>
      <c r="S413" s="7"/>
      <c r="T413" s="118"/>
      <c r="U413" s="118"/>
      <c r="V413" s="118"/>
      <c r="W413" s="118"/>
    </row>
    <row r="414" spans="2:50" x14ac:dyDescent="0.25">
      <c r="B414" s="151" t="s">
        <v>933</v>
      </c>
      <c r="C414" s="143">
        <v>30880968237</v>
      </c>
      <c r="D414" s="143">
        <v>30795624516</v>
      </c>
      <c r="E414" s="143">
        <v>0</v>
      </c>
      <c r="F414" s="143">
        <v>5000000000</v>
      </c>
      <c r="G414" s="143">
        <v>5000000000</v>
      </c>
      <c r="H414" s="143">
        <v>0</v>
      </c>
      <c r="I414" s="143">
        <v>5000000000</v>
      </c>
      <c r="J414" s="143">
        <v>0</v>
      </c>
      <c r="K414" s="143">
        <v>5000000000</v>
      </c>
      <c r="L414" s="143">
        <v>0</v>
      </c>
      <c r="M414" s="143">
        <v>5000000000</v>
      </c>
      <c r="N414" s="143">
        <v>0</v>
      </c>
      <c r="O414" s="143">
        <v>5795624515.0799999</v>
      </c>
      <c r="P414" s="125">
        <v>0</v>
      </c>
      <c r="Q414" s="143">
        <f t="shared" si="75"/>
        <v>30795624515.080002</v>
      </c>
      <c r="R414" s="3"/>
      <c r="S414" s="7"/>
      <c r="T414" s="118"/>
      <c r="U414" s="118"/>
      <c r="V414" s="118"/>
      <c r="W414" s="118"/>
    </row>
    <row r="415" spans="2:50" x14ac:dyDescent="0.25">
      <c r="B415" s="82" t="s">
        <v>170</v>
      </c>
      <c r="C415" s="134">
        <f>C416</f>
        <v>14201850000</v>
      </c>
      <c r="D415" s="134">
        <v>20845193828.860001</v>
      </c>
      <c r="E415" s="134">
        <v>300000000</v>
      </c>
      <c r="F415" s="134">
        <v>990127860.82000005</v>
      </c>
      <c r="G415" s="134">
        <v>2662838862.73</v>
      </c>
      <c r="H415" s="134">
        <v>3926109209.7600002</v>
      </c>
      <c r="I415" s="134">
        <v>2869600345.9099998</v>
      </c>
      <c r="J415" s="134">
        <v>1580344970.76</v>
      </c>
      <c r="K415" s="134">
        <v>1830740011.1700001</v>
      </c>
      <c r="L415" s="134">
        <v>2449075761.3199997</v>
      </c>
      <c r="M415" s="134">
        <v>1597326689.8299999</v>
      </c>
      <c r="N415" s="134">
        <v>497189746.33999997</v>
      </c>
      <c r="O415" s="134">
        <v>1242076992.1900001</v>
      </c>
      <c r="P415" s="134">
        <v>896208336.04999995</v>
      </c>
      <c r="Q415" s="134">
        <f t="shared" si="75"/>
        <v>20841638786.880001</v>
      </c>
      <c r="R415" s="3"/>
      <c r="S415" s="7"/>
      <c r="T415" s="118"/>
      <c r="U415" s="118"/>
      <c r="V415" s="118"/>
      <c r="W415" s="118"/>
    </row>
    <row r="416" spans="2:50" x14ac:dyDescent="0.25">
      <c r="B416" s="183" t="s">
        <v>690</v>
      </c>
      <c r="C416" s="134">
        <f t="shared" ref="C416" si="77">SUM(C417)</f>
        <v>14201850000</v>
      </c>
      <c r="D416" s="134">
        <v>20845193828.860001</v>
      </c>
      <c r="E416" s="134">
        <v>300000000</v>
      </c>
      <c r="F416" s="134">
        <v>990127860.82000005</v>
      </c>
      <c r="G416" s="134">
        <v>2662838862.73</v>
      </c>
      <c r="H416" s="134">
        <v>3926109209.7600002</v>
      </c>
      <c r="I416" s="134">
        <v>2869600345.9099998</v>
      </c>
      <c r="J416" s="134">
        <v>1580344970.76</v>
      </c>
      <c r="K416" s="134">
        <v>1830740011.1700001</v>
      </c>
      <c r="L416" s="134">
        <v>2449075761.3199997</v>
      </c>
      <c r="M416" s="134">
        <v>1597326689.8299999</v>
      </c>
      <c r="N416" s="134">
        <v>497189746.33999997</v>
      </c>
      <c r="O416" s="134">
        <v>1242076992.1900001</v>
      </c>
      <c r="P416" s="134">
        <v>896208336.04999995</v>
      </c>
      <c r="Q416" s="134">
        <f t="shared" si="75"/>
        <v>20841638786.880001</v>
      </c>
      <c r="R416" s="3"/>
      <c r="S416" s="7"/>
      <c r="T416" s="118"/>
      <c r="U416" s="118"/>
      <c r="V416" s="118"/>
      <c r="W416" s="118"/>
    </row>
    <row r="417" spans="2:50" s="67" customFormat="1" x14ac:dyDescent="0.25">
      <c r="B417" s="81" t="s">
        <v>691</v>
      </c>
      <c r="C417" s="125">
        <v>14201850000</v>
      </c>
      <c r="D417" s="125">
        <v>20845193828.860001</v>
      </c>
      <c r="E417" s="125">
        <v>300000000</v>
      </c>
      <c r="F417" s="125">
        <v>990127860.82000005</v>
      </c>
      <c r="G417" s="125">
        <v>2662838862.73</v>
      </c>
      <c r="H417" s="125">
        <v>3926109209.7600002</v>
      </c>
      <c r="I417" s="125">
        <v>2869600345.9099998</v>
      </c>
      <c r="J417" s="125">
        <v>1580344970.76</v>
      </c>
      <c r="K417" s="125">
        <v>1830740011.1700001</v>
      </c>
      <c r="L417" s="125">
        <v>2449075761.3199997</v>
      </c>
      <c r="M417" s="125">
        <v>1597326689.8299999</v>
      </c>
      <c r="N417" s="125">
        <v>497189746.33999997</v>
      </c>
      <c r="O417" s="125">
        <v>1242076992.1900001</v>
      </c>
      <c r="P417" s="125">
        <v>896208336.04999995</v>
      </c>
      <c r="Q417" s="125">
        <f t="shared" si="75"/>
        <v>20841638786.880001</v>
      </c>
      <c r="R417" s="3"/>
      <c r="S417" s="7"/>
      <c r="T417" s="118"/>
      <c r="U417" s="141"/>
      <c r="V417" s="141"/>
      <c r="W417" s="141"/>
      <c r="X417"/>
      <c r="Y417"/>
      <c r="Z417"/>
      <c r="AA417"/>
      <c r="AB417"/>
      <c r="AC417"/>
      <c r="AD417"/>
      <c r="AE417"/>
      <c r="AF417"/>
      <c r="AG417"/>
      <c r="AH417"/>
      <c r="AI417"/>
      <c r="AJ417"/>
      <c r="AK417"/>
      <c r="AL417"/>
      <c r="AM417"/>
      <c r="AN417"/>
      <c r="AO417"/>
      <c r="AP417"/>
      <c r="AQ417"/>
      <c r="AR417"/>
      <c r="AS417"/>
      <c r="AT417"/>
      <c r="AU417"/>
      <c r="AV417"/>
      <c r="AW417"/>
      <c r="AX417"/>
    </row>
    <row r="418" spans="2:50" s="67" customFormat="1" x14ac:dyDescent="0.25">
      <c r="B418" s="149" t="s">
        <v>171</v>
      </c>
      <c r="C418" s="134">
        <f>C419+C421+C423</f>
        <v>953779141</v>
      </c>
      <c r="D418" s="134">
        <v>1233748666.79</v>
      </c>
      <c r="E418" s="134">
        <v>14541322.18</v>
      </c>
      <c r="F418" s="134">
        <v>151499291.66999999</v>
      </c>
      <c r="G418" s="134">
        <v>41808723.540000007</v>
      </c>
      <c r="H418" s="134">
        <v>111386009.25</v>
      </c>
      <c r="I418" s="134">
        <v>18935672.210000001</v>
      </c>
      <c r="J418" s="134">
        <v>141114253.75</v>
      </c>
      <c r="K418" s="134">
        <v>63763076.140000001</v>
      </c>
      <c r="L418" s="134">
        <v>160756509.83999997</v>
      </c>
      <c r="M418" s="134">
        <v>16468307.08</v>
      </c>
      <c r="N418" s="134">
        <v>45146441.200000003</v>
      </c>
      <c r="O418" s="134">
        <v>203183351.32999998</v>
      </c>
      <c r="P418" s="134">
        <v>215914679.21000001</v>
      </c>
      <c r="Q418" s="134">
        <f t="shared" si="75"/>
        <v>1184517637.4000001</v>
      </c>
      <c r="R418" s="329"/>
      <c r="S418" s="7"/>
      <c r="T418" s="118"/>
      <c r="U418" s="141"/>
      <c r="V418" s="141"/>
      <c r="W418" s="141"/>
      <c r="X418"/>
      <c r="Y418"/>
      <c r="Z418"/>
      <c r="AA418"/>
      <c r="AB418"/>
      <c r="AC418"/>
      <c r="AD418"/>
      <c r="AE418"/>
      <c r="AF418"/>
      <c r="AG418"/>
      <c r="AH418"/>
      <c r="AI418"/>
      <c r="AJ418"/>
      <c r="AK418"/>
      <c r="AL418"/>
      <c r="AM418"/>
      <c r="AN418"/>
      <c r="AO418"/>
      <c r="AP418"/>
      <c r="AQ418"/>
      <c r="AR418"/>
      <c r="AS418"/>
      <c r="AT418"/>
      <c r="AU418"/>
      <c r="AV418"/>
      <c r="AW418"/>
      <c r="AX418"/>
    </row>
    <row r="419" spans="2:50" s="67" customFormat="1" x14ac:dyDescent="0.25">
      <c r="B419" s="150" t="s">
        <v>995</v>
      </c>
      <c r="C419" s="192">
        <f t="shared" ref="C419" si="78">C420</f>
        <v>0</v>
      </c>
      <c r="D419" s="192">
        <v>90304000</v>
      </c>
      <c r="E419" s="192">
        <v>0</v>
      </c>
      <c r="F419" s="192">
        <v>297164.69</v>
      </c>
      <c r="G419" s="192">
        <v>592902.19999999995</v>
      </c>
      <c r="H419" s="192">
        <v>0</v>
      </c>
      <c r="I419" s="192">
        <v>0</v>
      </c>
      <c r="J419" s="192">
        <v>0</v>
      </c>
      <c r="K419" s="192">
        <v>595858.82999999996</v>
      </c>
      <c r="L419" s="192">
        <v>601527.64</v>
      </c>
      <c r="M419" s="192">
        <v>0</v>
      </c>
      <c r="N419" s="192">
        <v>0</v>
      </c>
      <c r="O419" s="192">
        <v>90385350</v>
      </c>
      <c r="P419" s="192">
        <v>0</v>
      </c>
      <c r="Q419" s="192">
        <f>E419+F419+G419+H419+I419+J419+K419+L419+M419+O419+N419+P419</f>
        <v>92472803.359999999</v>
      </c>
      <c r="R419" s="329"/>
      <c r="S419" s="7"/>
      <c r="T419" s="118"/>
      <c r="U419" s="141"/>
      <c r="V419" s="141"/>
      <c r="W419" s="141"/>
      <c r="X419"/>
      <c r="Y419"/>
      <c r="Z419"/>
      <c r="AA419"/>
      <c r="AB419"/>
      <c r="AC419"/>
      <c r="AD419"/>
      <c r="AE419"/>
      <c r="AF419"/>
      <c r="AG419"/>
      <c r="AH419"/>
      <c r="AI419"/>
      <c r="AJ419"/>
      <c r="AK419"/>
      <c r="AL419"/>
      <c r="AM419"/>
      <c r="AN419"/>
      <c r="AO419"/>
      <c r="AP419"/>
      <c r="AQ419"/>
      <c r="AR419"/>
      <c r="AS419"/>
      <c r="AT419"/>
      <c r="AU419"/>
      <c r="AV419"/>
      <c r="AW419"/>
      <c r="AX419"/>
    </row>
    <row r="420" spans="2:50" s="67" customFormat="1" x14ac:dyDescent="0.25">
      <c r="B420" s="151" t="s">
        <v>996</v>
      </c>
      <c r="C420" s="191"/>
      <c r="D420" s="191">
        <v>90304000</v>
      </c>
      <c r="E420" s="191">
        <v>0</v>
      </c>
      <c r="F420" s="191">
        <v>297164.69</v>
      </c>
      <c r="G420" s="191">
        <v>592902.19999999995</v>
      </c>
      <c r="H420" s="191">
        <v>0</v>
      </c>
      <c r="I420" s="191">
        <v>0</v>
      </c>
      <c r="J420" s="191">
        <v>0</v>
      </c>
      <c r="K420" s="191">
        <v>595858.82999999996</v>
      </c>
      <c r="L420" s="191">
        <v>601527.64</v>
      </c>
      <c r="M420" s="191">
        <v>0</v>
      </c>
      <c r="N420" s="191">
        <v>0</v>
      </c>
      <c r="O420" s="191">
        <v>90385350</v>
      </c>
      <c r="P420" s="191">
        <v>0</v>
      </c>
      <c r="Q420" s="330">
        <f>E420+F420+G420+H420+I420+J420+K420+L420+M420+O420+N420+P420</f>
        <v>92472803.359999999</v>
      </c>
      <c r="R420" s="329"/>
      <c r="S420" s="7"/>
      <c r="T420" s="118"/>
      <c r="U420" s="141"/>
      <c r="V420" s="141"/>
      <c r="W420" s="141"/>
      <c r="X420"/>
      <c r="Y420"/>
      <c r="Z420"/>
      <c r="AA420"/>
      <c r="AB420"/>
      <c r="AC420"/>
      <c r="AD420"/>
      <c r="AE420"/>
      <c r="AF420"/>
      <c r="AG420"/>
      <c r="AH420"/>
      <c r="AI420"/>
      <c r="AJ420"/>
      <c r="AK420"/>
      <c r="AL420"/>
      <c r="AM420"/>
      <c r="AN420"/>
      <c r="AO420"/>
      <c r="AP420"/>
      <c r="AQ420"/>
      <c r="AR420"/>
      <c r="AS420"/>
      <c r="AT420"/>
      <c r="AU420"/>
      <c r="AV420"/>
      <c r="AW420"/>
      <c r="AX420"/>
    </row>
    <row r="421" spans="2:50" x14ac:dyDescent="0.25">
      <c r="B421" s="150" t="s">
        <v>694</v>
      </c>
      <c r="C421" s="192">
        <f t="shared" ref="C421" si="79">SUM(C422)</f>
        <v>953779141</v>
      </c>
      <c r="D421" s="192">
        <v>1130797790.79</v>
      </c>
      <c r="E421" s="192">
        <v>14541322.18</v>
      </c>
      <c r="F421" s="192">
        <v>151202126.97999999</v>
      </c>
      <c r="G421" s="192">
        <v>41215821.340000004</v>
      </c>
      <c r="H421" s="192">
        <v>111386009.25</v>
      </c>
      <c r="I421" s="192">
        <v>18935672.210000001</v>
      </c>
      <c r="J421" s="192">
        <v>141114253.75</v>
      </c>
      <c r="K421" s="192">
        <v>63167217.310000002</v>
      </c>
      <c r="L421" s="192">
        <v>160154982.19999999</v>
      </c>
      <c r="M421" s="192">
        <v>16468307.08</v>
      </c>
      <c r="N421" s="192">
        <v>45146441.200000003</v>
      </c>
      <c r="O421" s="192">
        <v>102652110.83</v>
      </c>
      <c r="P421" s="192">
        <v>215914679.21000001</v>
      </c>
      <c r="Q421" s="192">
        <f t="shared" si="75"/>
        <v>1081898943.5400002</v>
      </c>
      <c r="R421" s="329"/>
      <c r="S421" s="7"/>
      <c r="T421" s="118"/>
      <c r="U421" s="118"/>
      <c r="V421" s="118"/>
      <c r="W421" s="118"/>
    </row>
    <row r="422" spans="2:50" s="67" customFormat="1" x14ac:dyDescent="0.25">
      <c r="B422" s="151" t="s">
        <v>695</v>
      </c>
      <c r="C422" s="191">
        <v>953779141</v>
      </c>
      <c r="D422" s="191">
        <v>1130797790.79</v>
      </c>
      <c r="E422" s="191">
        <v>14541322.18</v>
      </c>
      <c r="F422" s="191">
        <v>151202126.97999999</v>
      </c>
      <c r="G422" s="191">
        <v>41215821.340000004</v>
      </c>
      <c r="H422" s="191">
        <v>111386009.25</v>
      </c>
      <c r="I422" s="191">
        <v>18935672.210000001</v>
      </c>
      <c r="J422" s="191">
        <v>141114253.75</v>
      </c>
      <c r="K422" s="191">
        <v>63167217.310000002</v>
      </c>
      <c r="L422" s="191">
        <v>160154982.19999999</v>
      </c>
      <c r="M422" s="191">
        <v>16468307.08</v>
      </c>
      <c r="N422" s="191">
        <v>45146441.200000003</v>
      </c>
      <c r="O422" s="191">
        <v>102652110.83</v>
      </c>
      <c r="P422" s="191">
        <v>215914679.21000001</v>
      </c>
      <c r="Q422" s="191">
        <f t="shared" si="75"/>
        <v>1081898943.5400002</v>
      </c>
      <c r="R422" s="329"/>
      <c r="S422" s="7"/>
      <c r="T422" s="118"/>
      <c r="U422" s="141"/>
      <c r="V422" s="141"/>
      <c r="W422" s="141"/>
      <c r="X422"/>
      <c r="Y422"/>
      <c r="Z422"/>
      <c r="AA422"/>
      <c r="AB422"/>
      <c r="AC422"/>
      <c r="AD422"/>
      <c r="AE422"/>
      <c r="AF422"/>
      <c r="AG422"/>
      <c r="AH422"/>
      <c r="AI422"/>
      <c r="AJ422"/>
      <c r="AK422"/>
      <c r="AL422"/>
      <c r="AM422"/>
      <c r="AN422"/>
      <c r="AO422"/>
      <c r="AP422"/>
      <c r="AQ422"/>
      <c r="AR422"/>
      <c r="AS422"/>
      <c r="AT422"/>
      <c r="AU422"/>
      <c r="AV422"/>
      <c r="AW422"/>
      <c r="AX422"/>
    </row>
    <row r="423" spans="2:50" x14ac:dyDescent="0.25">
      <c r="B423" s="150" t="s">
        <v>696</v>
      </c>
      <c r="C423" s="192">
        <f t="shared" ref="C423" si="80">SUM(C424)</f>
        <v>0</v>
      </c>
      <c r="D423" s="192">
        <v>12646876</v>
      </c>
      <c r="E423" s="192">
        <v>0</v>
      </c>
      <c r="F423" s="192">
        <v>0</v>
      </c>
      <c r="G423" s="192">
        <v>0</v>
      </c>
      <c r="H423" s="192">
        <v>0</v>
      </c>
      <c r="I423" s="192">
        <v>0</v>
      </c>
      <c r="J423" s="192">
        <v>0</v>
      </c>
      <c r="K423" s="192">
        <v>0</v>
      </c>
      <c r="L423" s="192">
        <v>0</v>
      </c>
      <c r="M423" s="192">
        <v>0</v>
      </c>
      <c r="N423" s="192">
        <v>0</v>
      </c>
      <c r="O423" s="192">
        <v>10145890.5</v>
      </c>
      <c r="P423" s="192">
        <v>0</v>
      </c>
      <c r="Q423" s="192">
        <f t="shared" si="75"/>
        <v>10145890.5</v>
      </c>
      <c r="R423" s="329"/>
      <c r="S423" s="7"/>
      <c r="T423" s="118"/>
      <c r="U423" s="118"/>
      <c r="V423" s="118"/>
      <c r="W423" s="118"/>
    </row>
    <row r="424" spans="2:50" s="67" customFormat="1" x14ac:dyDescent="0.25">
      <c r="B424" s="151" t="s">
        <v>697</v>
      </c>
      <c r="C424" s="191">
        <v>0</v>
      </c>
      <c r="D424" s="191">
        <v>12646876</v>
      </c>
      <c r="E424" s="191">
        <v>0</v>
      </c>
      <c r="F424" s="191">
        <v>0</v>
      </c>
      <c r="G424" s="191">
        <v>0</v>
      </c>
      <c r="H424" s="191">
        <v>0</v>
      </c>
      <c r="I424" s="191">
        <v>0</v>
      </c>
      <c r="J424" s="191">
        <v>0</v>
      </c>
      <c r="K424" s="191">
        <v>0</v>
      </c>
      <c r="L424" s="191">
        <v>0</v>
      </c>
      <c r="M424" s="191">
        <v>0</v>
      </c>
      <c r="N424" s="191">
        <v>0</v>
      </c>
      <c r="O424" s="191">
        <v>10145890.5</v>
      </c>
      <c r="P424" s="191">
        <v>0</v>
      </c>
      <c r="Q424" s="191">
        <f t="shared" si="75"/>
        <v>10145890.5</v>
      </c>
      <c r="R424" s="329"/>
      <c r="S424" s="7"/>
      <c r="T424" s="118"/>
      <c r="U424" s="141"/>
      <c r="V424" s="141"/>
      <c r="W424" s="141"/>
      <c r="X424"/>
      <c r="Y424"/>
      <c r="Z424"/>
      <c r="AA424"/>
      <c r="AB424"/>
      <c r="AC424"/>
      <c r="AD424"/>
      <c r="AE424"/>
      <c r="AF424"/>
      <c r="AG424"/>
      <c r="AH424"/>
      <c r="AI424"/>
      <c r="AJ424"/>
      <c r="AK424"/>
      <c r="AL424"/>
      <c r="AM424"/>
      <c r="AN424"/>
      <c r="AO424"/>
      <c r="AP424"/>
      <c r="AQ424"/>
      <c r="AR424"/>
      <c r="AS424"/>
      <c r="AT424"/>
      <c r="AU424"/>
      <c r="AV424"/>
      <c r="AW424"/>
      <c r="AX424"/>
    </row>
    <row r="425" spans="2:50" s="67" customFormat="1" x14ac:dyDescent="0.25">
      <c r="B425" s="149" t="s">
        <v>172</v>
      </c>
      <c r="C425" s="192">
        <f>C426+C430+C432+C434</f>
        <v>16891009551</v>
      </c>
      <c r="D425" s="192">
        <v>18486103663.849998</v>
      </c>
      <c r="E425" s="192">
        <v>351920307.18000001</v>
      </c>
      <c r="F425" s="192">
        <v>766543788.99000001</v>
      </c>
      <c r="G425" s="192">
        <v>2212809419.9899998</v>
      </c>
      <c r="H425" s="192">
        <v>1887934261.4900005</v>
      </c>
      <c r="I425" s="192">
        <v>1205487469.1200001</v>
      </c>
      <c r="J425" s="192">
        <v>1064448759.9999999</v>
      </c>
      <c r="K425" s="192">
        <v>1752223517.2800002</v>
      </c>
      <c r="L425" s="192">
        <v>1159690696.9400001</v>
      </c>
      <c r="M425" s="192">
        <v>557205033.75</v>
      </c>
      <c r="N425" s="192">
        <v>985948226.55999994</v>
      </c>
      <c r="O425" s="192">
        <v>2374884612.5299997</v>
      </c>
      <c r="P425" s="192">
        <v>4141816907.8700004</v>
      </c>
      <c r="Q425" s="192">
        <f t="shared" si="75"/>
        <v>18460913001.700001</v>
      </c>
      <c r="R425" s="329"/>
      <c r="S425" s="7"/>
      <c r="T425" s="118"/>
      <c r="U425" s="141"/>
      <c r="V425" s="141"/>
      <c r="W425" s="141"/>
      <c r="X425"/>
      <c r="Y425"/>
      <c r="Z425"/>
      <c r="AA425"/>
      <c r="AB425"/>
      <c r="AC425"/>
      <c r="AD425"/>
      <c r="AE425"/>
      <c r="AF425"/>
      <c r="AG425"/>
      <c r="AH425"/>
      <c r="AI425"/>
      <c r="AJ425"/>
      <c r="AK425"/>
      <c r="AL425"/>
      <c r="AM425"/>
      <c r="AN425"/>
      <c r="AO425"/>
      <c r="AP425"/>
      <c r="AQ425"/>
      <c r="AR425"/>
      <c r="AS425"/>
      <c r="AT425"/>
      <c r="AU425"/>
      <c r="AV425"/>
      <c r="AW425"/>
      <c r="AX425"/>
    </row>
    <row r="426" spans="2:50" x14ac:dyDescent="0.25">
      <c r="B426" s="150" t="s">
        <v>934</v>
      </c>
      <c r="C426" s="192">
        <f>SUM(C427:C429)</f>
        <v>15524897487</v>
      </c>
      <c r="D426" s="192">
        <v>17196284642.849998</v>
      </c>
      <c r="E426" s="192">
        <v>250028578.55000001</v>
      </c>
      <c r="F426" s="192">
        <v>605104061.21000004</v>
      </c>
      <c r="G426" s="192">
        <v>2105508899.75</v>
      </c>
      <c r="H426" s="192">
        <v>1782519268.9400003</v>
      </c>
      <c r="I426" s="192">
        <v>1100092476.5699999</v>
      </c>
      <c r="J426" s="192">
        <v>959053767.44999993</v>
      </c>
      <c r="K426" s="192">
        <v>1616798524.73</v>
      </c>
      <c r="L426" s="192">
        <v>951885704.38999999</v>
      </c>
      <c r="M426" s="192">
        <v>449400041.20000005</v>
      </c>
      <c r="N426" s="192">
        <v>979804962.65999997</v>
      </c>
      <c r="O426" s="192">
        <v>2233193353.9400001</v>
      </c>
      <c r="P426" s="192">
        <v>3932710641.6400003</v>
      </c>
      <c r="Q426" s="192">
        <f t="shared" si="75"/>
        <v>16966100281.030003</v>
      </c>
      <c r="R426" s="329"/>
      <c r="S426" s="7"/>
      <c r="T426" s="118"/>
      <c r="U426" s="118"/>
      <c r="V426" s="118"/>
      <c r="W426" s="118"/>
    </row>
    <row r="427" spans="2:50" x14ac:dyDescent="0.25">
      <c r="B427" s="151" t="s">
        <v>699</v>
      </c>
      <c r="C427" s="191">
        <v>14155778681</v>
      </c>
      <c r="D427" s="191">
        <v>15392708787.879999</v>
      </c>
      <c r="E427" s="191">
        <v>119807462.61</v>
      </c>
      <c r="F427" s="191">
        <v>397230298.01999998</v>
      </c>
      <c r="G427" s="191">
        <v>1963618210.8099999</v>
      </c>
      <c r="H427" s="191">
        <v>1650080257.2200003</v>
      </c>
      <c r="I427" s="191">
        <v>935302362.85000002</v>
      </c>
      <c r="J427" s="191">
        <v>836332008.66999996</v>
      </c>
      <c r="K427" s="191">
        <v>1479604819.47</v>
      </c>
      <c r="L427" s="191">
        <v>817302889.92999995</v>
      </c>
      <c r="M427" s="191">
        <v>316118530.60000002</v>
      </c>
      <c r="N427" s="191">
        <v>935757092.74000001</v>
      </c>
      <c r="O427" s="191">
        <v>2099569323.29</v>
      </c>
      <c r="P427" s="191">
        <v>3816845077.7800002</v>
      </c>
      <c r="Q427" s="191">
        <f t="shared" si="75"/>
        <v>15367568333.990002</v>
      </c>
      <c r="R427" s="329"/>
      <c r="S427" s="7"/>
      <c r="T427" s="118"/>
      <c r="U427" s="118"/>
      <c r="V427" s="118"/>
      <c r="W427" s="118"/>
    </row>
    <row r="428" spans="2:50" x14ac:dyDescent="0.25">
      <c r="B428" s="151" t="s">
        <v>700</v>
      </c>
      <c r="C428" s="191">
        <v>0</v>
      </c>
      <c r="D428" s="191">
        <v>307261438</v>
      </c>
      <c r="E428" s="191">
        <v>18560874.25</v>
      </c>
      <c r="F428" s="191">
        <v>18560874.25</v>
      </c>
      <c r="G428" s="191">
        <v>25629132.25</v>
      </c>
      <c r="H428" s="191">
        <v>18560874.25</v>
      </c>
      <c r="I428" s="191">
        <v>50898429.5</v>
      </c>
      <c r="J428" s="191">
        <v>0</v>
      </c>
      <c r="K428" s="191">
        <v>22329208.280000001</v>
      </c>
      <c r="L428" s="191">
        <v>22445041</v>
      </c>
      <c r="M428" s="191">
        <v>20445241</v>
      </c>
      <c r="N428" s="191">
        <v>38608734</v>
      </c>
      <c r="O428" s="191">
        <v>39148248</v>
      </c>
      <c r="P428" s="191">
        <v>32064782</v>
      </c>
      <c r="Q428" s="191">
        <f t="shared" si="75"/>
        <v>307251438.77999997</v>
      </c>
      <c r="R428" s="329"/>
      <c r="S428" s="7"/>
      <c r="T428" s="118"/>
      <c r="U428" s="118"/>
      <c r="V428" s="118"/>
      <c r="W428" s="118"/>
    </row>
    <row r="429" spans="2:50" s="67" customFormat="1" x14ac:dyDescent="0.25">
      <c r="B429" s="151" t="s">
        <v>701</v>
      </c>
      <c r="C429" s="191">
        <v>1369118806</v>
      </c>
      <c r="D429" s="191">
        <v>1496314416.9699998</v>
      </c>
      <c r="E429" s="191">
        <v>111660241.69</v>
      </c>
      <c r="F429" s="191">
        <v>189312888.94</v>
      </c>
      <c r="G429" s="191">
        <v>116261556.69</v>
      </c>
      <c r="H429" s="191">
        <v>113878137.47</v>
      </c>
      <c r="I429" s="191">
        <v>113891684.22</v>
      </c>
      <c r="J429" s="191">
        <v>122721758.78</v>
      </c>
      <c r="K429" s="191">
        <v>114864496.98</v>
      </c>
      <c r="L429" s="191">
        <v>112137773.45999999</v>
      </c>
      <c r="M429" s="191">
        <v>112836269.59999999</v>
      </c>
      <c r="N429" s="191">
        <v>5439135.9199999999</v>
      </c>
      <c r="O429" s="191">
        <v>94475782.650000006</v>
      </c>
      <c r="P429" s="191">
        <v>83800781.859999999</v>
      </c>
      <c r="Q429" s="191">
        <f t="shared" si="75"/>
        <v>1291280508.26</v>
      </c>
      <c r="R429" s="329"/>
      <c r="S429" s="7"/>
      <c r="T429" s="118"/>
      <c r="U429" s="141"/>
      <c r="V429" s="141"/>
      <c r="W429" s="141"/>
      <c r="X429"/>
      <c r="Y429"/>
      <c r="Z429"/>
      <c r="AA429"/>
      <c r="AB429"/>
      <c r="AC429"/>
      <c r="AD429"/>
      <c r="AE429"/>
      <c r="AF429"/>
      <c r="AG429"/>
      <c r="AH429"/>
      <c r="AI429"/>
      <c r="AJ429"/>
      <c r="AK429"/>
      <c r="AL429"/>
      <c r="AM429"/>
      <c r="AN429"/>
      <c r="AO429"/>
      <c r="AP429"/>
      <c r="AQ429"/>
      <c r="AR429"/>
      <c r="AS429"/>
      <c r="AT429"/>
      <c r="AU429"/>
      <c r="AV429"/>
      <c r="AW429"/>
      <c r="AX429"/>
    </row>
    <row r="430" spans="2:50" x14ac:dyDescent="0.25">
      <c r="B430" s="150" t="s">
        <v>702</v>
      </c>
      <c r="C430" s="192">
        <f t="shared" ref="C430" si="81">SUM(C431)</f>
        <v>1335228794</v>
      </c>
      <c r="D430" s="192">
        <v>1257258825</v>
      </c>
      <c r="E430" s="192">
        <v>101363053.38</v>
      </c>
      <c r="F430" s="192">
        <v>159061592.37</v>
      </c>
      <c r="G430" s="192">
        <v>103036857.14</v>
      </c>
      <c r="H430" s="192">
        <v>103036857.14</v>
      </c>
      <c r="I430" s="192">
        <v>103036857.14</v>
      </c>
      <c r="J430" s="192">
        <v>103036857.14</v>
      </c>
      <c r="K430" s="192">
        <v>133036857.14</v>
      </c>
      <c r="L430" s="192">
        <v>203036857.13999999</v>
      </c>
      <c r="M430" s="192">
        <v>103036857.14</v>
      </c>
      <c r="N430" s="192">
        <v>1903803.76</v>
      </c>
      <c r="O430" s="192">
        <v>137451798.42999998</v>
      </c>
      <c r="P430" s="192">
        <v>206330802.75999999</v>
      </c>
      <c r="Q430" s="192">
        <f t="shared" si="75"/>
        <v>1457369050.6800001</v>
      </c>
      <c r="R430" s="329"/>
      <c r="S430" s="7"/>
      <c r="T430" s="118"/>
      <c r="U430" s="118"/>
      <c r="V430" s="118"/>
      <c r="W430" s="118"/>
    </row>
    <row r="431" spans="2:50" s="67" customFormat="1" x14ac:dyDescent="0.25">
      <c r="B431" s="151" t="s">
        <v>703</v>
      </c>
      <c r="C431" s="191">
        <v>1335228794</v>
      </c>
      <c r="D431" s="191">
        <v>1257258825</v>
      </c>
      <c r="E431" s="191">
        <v>101363053.38</v>
      </c>
      <c r="F431" s="191">
        <v>159061592.37</v>
      </c>
      <c r="G431" s="191">
        <v>103036857.14</v>
      </c>
      <c r="H431" s="191">
        <v>103036857.14</v>
      </c>
      <c r="I431" s="191">
        <v>103036857.14</v>
      </c>
      <c r="J431" s="191">
        <v>103036857.14</v>
      </c>
      <c r="K431" s="191">
        <v>133036857.14</v>
      </c>
      <c r="L431" s="191">
        <v>203036857.13999999</v>
      </c>
      <c r="M431" s="191">
        <v>103036857.14</v>
      </c>
      <c r="N431" s="191">
        <v>1903803.76</v>
      </c>
      <c r="O431" s="191">
        <v>137451798.42999998</v>
      </c>
      <c r="P431" s="191">
        <v>206330802.75999999</v>
      </c>
      <c r="Q431" s="191">
        <f t="shared" si="75"/>
        <v>1457369050.6800001</v>
      </c>
      <c r="R431" s="329"/>
      <c r="S431" s="7"/>
      <c r="T431" s="118"/>
      <c r="U431" s="141"/>
      <c r="V431" s="141"/>
      <c r="W431" s="141"/>
      <c r="X431"/>
      <c r="Y431"/>
      <c r="Z431"/>
      <c r="AA431"/>
      <c r="AB431"/>
      <c r="AC431"/>
      <c r="AD431"/>
      <c r="AE431"/>
      <c r="AF431"/>
      <c r="AG431"/>
      <c r="AH431"/>
      <c r="AI431"/>
      <c r="AJ431"/>
      <c r="AK431"/>
      <c r="AL431"/>
      <c r="AM431"/>
      <c r="AN431"/>
      <c r="AO431"/>
      <c r="AP431"/>
      <c r="AQ431"/>
      <c r="AR431"/>
      <c r="AS431"/>
      <c r="AT431"/>
      <c r="AU431"/>
      <c r="AV431"/>
      <c r="AW431"/>
      <c r="AX431"/>
    </row>
    <row r="432" spans="2:50" x14ac:dyDescent="0.25">
      <c r="B432" s="150" t="s">
        <v>704</v>
      </c>
      <c r="C432" s="192">
        <f>SUM(C433)</f>
        <v>24539167</v>
      </c>
      <c r="D432" s="192">
        <v>27802118</v>
      </c>
      <c r="E432" s="192">
        <v>0</v>
      </c>
      <c r="F432" s="192">
        <v>1849460.16</v>
      </c>
      <c r="G432" s="192">
        <v>3734987.85</v>
      </c>
      <c r="H432" s="192">
        <v>1849460.16</v>
      </c>
      <c r="I432" s="192">
        <v>1829460.16</v>
      </c>
      <c r="J432" s="192">
        <v>1829460.16</v>
      </c>
      <c r="K432" s="192">
        <v>1859460.16</v>
      </c>
      <c r="L432" s="192">
        <v>4239460.16</v>
      </c>
      <c r="M432" s="192">
        <v>4239460.16</v>
      </c>
      <c r="N432" s="192">
        <v>4239460.1399999997</v>
      </c>
      <c r="O432" s="192">
        <v>4239460.16</v>
      </c>
      <c r="P432" s="192">
        <v>2775463.47</v>
      </c>
      <c r="Q432" s="192">
        <f t="shared" si="75"/>
        <v>32685592.740000002</v>
      </c>
      <c r="R432" s="329"/>
      <c r="S432" s="7"/>
      <c r="T432" s="118"/>
      <c r="U432" s="118"/>
      <c r="V432" s="118"/>
      <c r="W432" s="118"/>
    </row>
    <row r="433" spans="2:50" s="67" customFormat="1" x14ac:dyDescent="0.25">
      <c r="B433" s="151" t="s">
        <v>705</v>
      </c>
      <c r="C433" s="191">
        <v>24539167</v>
      </c>
      <c r="D433" s="191">
        <v>27802118</v>
      </c>
      <c r="E433" s="191">
        <v>0</v>
      </c>
      <c r="F433" s="191">
        <v>1849460.16</v>
      </c>
      <c r="G433" s="191">
        <v>3734987.85</v>
      </c>
      <c r="H433" s="191">
        <v>1849460.16</v>
      </c>
      <c r="I433" s="191">
        <v>1829460.16</v>
      </c>
      <c r="J433" s="191">
        <v>1829460.16</v>
      </c>
      <c r="K433" s="191">
        <v>1859460.16</v>
      </c>
      <c r="L433" s="191">
        <v>4239460.16</v>
      </c>
      <c r="M433" s="191">
        <v>4239460.16</v>
      </c>
      <c r="N433" s="191">
        <v>4239460.1399999997</v>
      </c>
      <c r="O433" s="191">
        <v>4239460.16</v>
      </c>
      <c r="P433" s="191">
        <v>2775463.47</v>
      </c>
      <c r="Q433" s="191">
        <f t="shared" si="75"/>
        <v>32685592.740000002</v>
      </c>
      <c r="R433" s="329"/>
      <c r="S433" s="7"/>
      <c r="T433" s="118"/>
      <c r="U433" s="141"/>
      <c r="V433" s="141"/>
      <c r="W433" s="141"/>
      <c r="X433"/>
      <c r="Y433"/>
      <c r="Z433"/>
      <c r="AA433"/>
      <c r="AB433"/>
      <c r="AC433"/>
      <c r="AD433"/>
      <c r="AE433"/>
      <c r="AF433"/>
      <c r="AG433"/>
      <c r="AH433"/>
      <c r="AI433"/>
      <c r="AJ433"/>
      <c r="AK433"/>
      <c r="AL433"/>
      <c r="AM433"/>
      <c r="AN433"/>
      <c r="AO433"/>
      <c r="AP433"/>
      <c r="AQ433"/>
      <c r="AR433"/>
      <c r="AS433"/>
      <c r="AT433"/>
      <c r="AU433"/>
      <c r="AV433"/>
      <c r="AW433"/>
      <c r="AX433"/>
    </row>
    <row r="434" spans="2:50" x14ac:dyDescent="0.25">
      <c r="B434" s="150" t="s">
        <v>706</v>
      </c>
      <c r="C434" s="192">
        <f t="shared" ref="C434" si="82">SUM(C435)</f>
        <v>6344103</v>
      </c>
      <c r="D434" s="192">
        <v>4758078</v>
      </c>
      <c r="E434" s="192">
        <v>528675.25</v>
      </c>
      <c r="F434" s="192">
        <v>528675.25</v>
      </c>
      <c r="G434" s="192">
        <v>528675.25</v>
      </c>
      <c r="H434" s="192">
        <v>528675.25</v>
      </c>
      <c r="I434" s="192">
        <v>528675.25</v>
      </c>
      <c r="J434" s="192">
        <v>528675.25</v>
      </c>
      <c r="K434" s="192">
        <v>528675.25</v>
      </c>
      <c r="L434" s="192">
        <v>528675.25</v>
      </c>
      <c r="M434" s="192">
        <v>528675.25</v>
      </c>
      <c r="N434" s="192">
        <v>0</v>
      </c>
      <c r="O434" s="192">
        <v>0</v>
      </c>
      <c r="P434" s="192">
        <v>0</v>
      </c>
      <c r="Q434" s="192">
        <f t="shared" si="75"/>
        <v>4758077.25</v>
      </c>
      <c r="R434" s="329"/>
      <c r="S434" s="7"/>
      <c r="T434" s="118"/>
      <c r="U434" s="118"/>
      <c r="V434" s="118"/>
      <c r="W434" s="118"/>
    </row>
    <row r="435" spans="2:50" x14ac:dyDescent="0.25">
      <c r="B435" s="151" t="s">
        <v>707</v>
      </c>
      <c r="C435" s="191">
        <v>6344103</v>
      </c>
      <c r="D435" s="191">
        <v>4758078</v>
      </c>
      <c r="E435" s="191">
        <v>528675.25</v>
      </c>
      <c r="F435" s="191">
        <v>528675.25</v>
      </c>
      <c r="G435" s="191">
        <v>528675.25</v>
      </c>
      <c r="H435" s="191">
        <v>528675.25</v>
      </c>
      <c r="I435" s="191">
        <v>528675.25</v>
      </c>
      <c r="J435" s="191">
        <v>528675.25</v>
      </c>
      <c r="K435" s="191">
        <v>528675.25</v>
      </c>
      <c r="L435" s="191">
        <v>528675.25</v>
      </c>
      <c r="M435" s="191">
        <v>528675.25</v>
      </c>
      <c r="N435" s="191">
        <v>0</v>
      </c>
      <c r="O435" s="191">
        <v>0</v>
      </c>
      <c r="P435" s="191">
        <v>0</v>
      </c>
      <c r="Q435" s="191">
        <f t="shared" si="75"/>
        <v>4758077.25</v>
      </c>
      <c r="R435" s="329"/>
      <c r="S435" s="7"/>
      <c r="T435" s="118"/>
      <c r="U435" s="118"/>
      <c r="V435" s="118"/>
      <c r="W435" s="118"/>
    </row>
    <row r="436" spans="2:50" s="67" customFormat="1" x14ac:dyDescent="0.25">
      <c r="B436" s="23" t="s">
        <v>173</v>
      </c>
      <c r="C436" s="195">
        <f>C437+C443+C449+C453+C457+C464</f>
        <v>64412716842</v>
      </c>
      <c r="D436" s="195">
        <v>76983111532.789993</v>
      </c>
      <c r="E436" s="195">
        <v>2964107819.5299997</v>
      </c>
      <c r="F436" s="195">
        <v>3795357522.04</v>
      </c>
      <c r="G436" s="195">
        <v>13388266684.01</v>
      </c>
      <c r="H436" s="195">
        <v>5560910810.5799999</v>
      </c>
      <c r="I436" s="195">
        <v>2458832597.9899998</v>
      </c>
      <c r="J436" s="195">
        <v>5740173947.3999996</v>
      </c>
      <c r="K436" s="195">
        <v>3650338532.7699995</v>
      </c>
      <c r="L436" s="195">
        <v>1572383653.3199999</v>
      </c>
      <c r="M436" s="195">
        <v>3458684190.9000001</v>
      </c>
      <c r="N436" s="195">
        <v>10667235324.01</v>
      </c>
      <c r="O436" s="195">
        <v>2406226538.3099999</v>
      </c>
      <c r="P436" s="195">
        <v>20564003221.329998</v>
      </c>
      <c r="Q436" s="195">
        <f t="shared" si="75"/>
        <v>76226520842.190002</v>
      </c>
      <c r="R436" s="329"/>
      <c r="S436" s="7"/>
      <c r="T436" s="118"/>
      <c r="U436" s="141"/>
      <c r="V436" s="141"/>
      <c r="W436" s="141"/>
      <c r="X436"/>
      <c r="Y436"/>
      <c r="Z436"/>
      <c r="AA436"/>
      <c r="AB436"/>
      <c r="AC436"/>
      <c r="AD436"/>
      <c r="AE436"/>
      <c r="AF436"/>
      <c r="AG436"/>
      <c r="AH436"/>
      <c r="AI436"/>
      <c r="AJ436"/>
      <c r="AK436"/>
      <c r="AL436"/>
      <c r="AM436"/>
      <c r="AN436"/>
      <c r="AO436"/>
      <c r="AP436"/>
      <c r="AQ436"/>
      <c r="AR436"/>
      <c r="AS436"/>
      <c r="AT436"/>
      <c r="AU436"/>
      <c r="AV436"/>
      <c r="AW436"/>
      <c r="AX436"/>
    </row>
    <row r="437" spans="2:50" s="67" customFormat="1" x14ac:dyDescent="0.25">
      <c r="B437" s="149" t="s">
        <v>174</v>
      </c>
      <c r="C437" s="192">
        <f t="shared" ref="C437" si="83">C438+C441</f>
        <v>228378260</v>
      </c>
      <c r="D437" s="192">
        <v>1907470981.8999996</v>
      </c>
      <c r="E437" s="192">
        <v>0</v>
      </c>
      <c r="F437" s="192">
        <v>156013678.97</v>
      </c>
      <c r="G437" s="192">
        <v>225111523.65000001</v>
      </c>
      <c r="H437" s="192">
        <v>195759553.63999999</v>
      </c>
      <c r="I437" s="192">
        <v>81812116.929999992</v>
      </c>
      <c r="J437" s="192">
        <v>194634726.15000001</v>
      </c>
      <c r="K437" s="192">
        <v>129159235</v>
      </c>
      <c r="L437" s="192">
        <v>62992992.789999999</v>
      </c>
      <c r="M437" s="192">
        <v>131358004.09999999</v>
      </c>
      <c r="N437" s="192">
        <v>263321491.19999999</v>
      </c>
      <c r="O437" s="192">
        <v>39894368.280000001</v>
      </c>
      <c r="P437" s="192">
        <v>421662974.10000002</v>
      </c>
      <c r="Q437" s="192">
        <f t="shared" si="75"/>
        <v>1901720664.8099999</v>
      </c>
      <c r="R437" s="329"/>
      <c r="S437" s="7"/>
      <c r="T437" s="118"/>
      <c r="U437" s="140"/>
      <c r="V437" s="140"/>
      <c r="W437" s="140"/>
      <c r="X437"/>
      <c r="Y437"/>
      <c r="Z437"/>
      <c r="AA437"/>
      <c r="AB437"/>
      <c r="AC437"/>
      <c r="AD437"/>
      <c r="AE437"/>
      <c r="AF437"/>
      <c r="AG437"/>
      <c r="AH437"/>
      <c r="AI437"/>
      <c r="AJ437"/>
      <c r="AK437"/>
      <c r="AL437"/>
      <c r="AM437"/>
      <c r="AN437"/>
      <c r="AO437"/>
      <c r="AP437"/>
      <c r="AQ437"/>
      <c r="AR437"/>
      <c r="AS437"/>
      <c r="AT437"/>
      <c r="AU437"/>
      <c r="AV437"/>
      <c r="AW437"/>
      <c r="AX437"/>
    </row>
    <row r="438" spans="2:50" x14ac:dyDescent="0.25">
      <c r="B438" s="150" t="s">
        <v>708</v>
      </c>
      <c r="C438" s="192">
        <f t="shared" ref="C438:C441" si="84">SUM(C439)</f>
        <v>228378260</v>
      </c>
      <c r="D438" s="192">
        <v>1907470981.8999996</v>
      </c>
      <c r="E438" s="192">
        <v>0</v>
      </c>
      <c r="F438" s="192">
        <v>156013678.97</v>
      </c>
      <c r="G438" s="192">
        <v>225111523.65000001</v>
      </c>
      <c r="H438" s="192">
        <v>195759553.63999999</v>
      </c>
      <c r="I438" s="192">
        <v>81812116.929999992</v>
      </c>
      <c r="J438" s="192">
        <v>194634726.15000001</v>
      </c>
      <c r="K438" s="192">
        <v>129159235</v>
      </c>
      <c r="L438" s="192">
        <v>62992992.789999999</v>
      </c>
      <c r="M438" s="192">
        <v>131358004.09999999</v>
      </c>
      <c r="N438" s="192">
        <v>263321491.19999999</v>
      </c>
      <c r="O438" s="192">
        <v>39894368.280000001</v>
      </c>
      <c r="P438" s="192">
        <v>421662974.10000002</v>
      </c>
      <c r="Q438" s="192">
        <f t="shared" si="75"/>
        <v>1901720664.8099999</v>
      </c>
      <c r="R438" s="329"/>
      <c r="S438" s="7"/>
      <c r="T438" s="118"/>
      <c r="U438" s="118"/>
      <c r="V438" s="118"/>
      <c r="W438" s="118"/>
    </row>
    <row r="439" spans="2:50" x14ac:dyDescent="0.25">
      <c r="B439" s="151" t="s">
        <v>709</v>
      </c>
      <c r="C439" s="191">
        <v>228378260</v>
      </c>
      <c r="D439" s="191">
        <v>1904160815.6899996</v>
      </c>
      <c r="E439" s="191">
        <v>0</v>
      </c>
      <c r="F439" s="191">
        <v>152703512.75999999</v>
      </c>
      <c r="G439" s="191">
        <v>225111523.65000001</v>
      </c>
      <c r="H439" s="191">
        <v>195759553.63999999</v>
      </c>
      <c r="I439" s="191">
        <v>81812116.929999992</v>
      </c>
      <c r="J439" s="191">
        <v>194634726.15000001</v>
      </c>
      <c r="K439" s="191">
        <v>129159235</v>
      </c>
      <c r="L439" s="191">
        <v>62992992.789999999</v>
      </c>
      <c r="M439" s="191">
        <v>131358004.09999999</v>
      </c>
      <c r="N439" s="191">
        <v>263321491.19999999</v>
      </c>
      <c r="O439" s="191">
        <v>39894368.280000001</v>
      </c>
      <c r="P439" s="191">
        <v>421662974.10000002</v>
      </c>
      <c r="Q439" s="191">
        <f t="shared" si="75"/>
        <v>1898410498.5999999</v>
      </c>
      <c r="R439" s="329"/>
      <c r="S439" s="7"/>
      <c r="T439" s="118"/>
      <c r="U439" s="118"/>
      <c r="V439" s="118"/>
      <c r="W439" s="118"/>
    </row>
    <row r="440" spans="2:50" x14ac:dyDescent="0.25">
      <c r="B440" s="151" t="s">
        <v>1022</v>
      </c>
      <c r="C440" s="191"/>
      <c r="D440" s="191">
        <v>3310166.21</v>
      </c>
      <c r="E440" s="191">
        <v>0</v>
      </c>
      <c r="F440" s="191">
        <v>3310166.21</v>
      </c>
      <c r="G440" s="191">
        <v>0</v>
      </c>
      <c r="H440" s="191">
        <v>0</v>
      </c>
      <c r="I440" s="191">
        <v>0</v>
      </c>
      <c r="J440" s="191">
        <v>0</v>
      </c>
      <c r="K440" s="191">
        <v>0</v>
      </c>
      <c r="L440" s="191">
        <v>0</v>
      </c>
      <c r="M440" s="191">
        <v>0</v>
      </c>
      <c r="N440" s="191">
        <v>0</v>
      </c>
      <c r="O440" s="191">
        <v>0</v>
      </c>
      <c r="P440" s="191">
        <v>0</v>
      </c>
      <c r="Q440" s="191">
        <f t="shared" si="75"/>
        <v>3310166.21</v>
      </c>
      <c r="R440" s="329"/>
      <c r="S440" s="7"/>
      <c r="T440" s="118"/>
      <c r="U440" s="118"/>
      <c r="V440" s="118"/>
      <c r="W440" s="118"/>
    </row>
    <row r="441" spans="2:50" x14ac:dyDescent="0.25">
      <c r="B441" s="150" t="s">
        <v>997</v>
      </c>
      <c r="C441" s="192">
        <f t="shared" si="84"/>
        <v>0</v>
      </c>
      <c r="D441" s="192">
        <v>0</v>
      </c>
      <c r="E441" s="192">
        <v>0</v>
      </c>
      <c r="F441" s="192">
        <v>0</v>
      </c>
      <c r="G441" s="192">
        <v>0</v>
      </c>
      <c r="H441" s="192">
        <v>0</v>
      </c>
      <c r="I441" s="192">
        <v>0</v>
      </c>
      <c r="J441" s="192">
        <v>0</v>
      </c>
      <c r="K441" s="192">
        <v>0</v>
      </c>
      <c r="L441" s="192">
        <v>0</v>
      </c>
      <c r="M441" s="192">
        <v>0</v>
      </c>
      <c r="N441" s="192">
        <v>0</v>
      </c>
      <c r="O441" s="192">
        <v>0</v>
      </c>
      <c r="P441" s="192">
        <v>0</v>
      </c>
      <c r="Q441" s="191">
        <f t="shared" si="75"/>
        <v>0</v>
      </c>
      <c r="R441" s="329"/>
      <c r="S441" s="7"/>
      <c r="T441" s="118"/>
      <c r="U441" s="118"/>
      <c r="V441" s="118"/>
      <c r="W441" s="118"/>
    </row>
    <row r="442" spans="2:50" s="67" customFormat="1" x14ac:dyDescent="0.25">
      <c r="B442" s="151" t="s">
        <v>998</v>
      </c>
      <c r="C442" s="191">
        <v>0</v>
      </c>
      <c r="D442" s="191">
        <v>0</v>
      </c>
      <c r="E442" s="191">
        <v>0</v>
      </c>
      <c r="F442" s="191">
        <v>0</v>
      </c>
      <c r="G442" s="191">
        <v>0</v>
      </c>
      <c r="H442" s="191">
        <v>0</v>
      </c>
      <c r="I442" s="191">
        <v>0</v>
      </c>
      <c r="J442" s="191">
        <v>0</v>
      </c>
      <c r="K442" s="191">
        <v>0</v>
      </c>
      <c r="L442" s="191">
        <v>0</v>
      </c>
      <c r="M442" s="191">
        <v>0</v>
      </c>
      <c r="N442" s="191">
        <v>0</v>
      </c>
      <c r="O442" s="191">
        <v>0</v>
      </c>
      <c r="P442" s="191">
        <v>0</v>
      </c>
      <c r="Q442" s="191">
        <f t="shared" si="75"/>
        <v>0</v>
      </c>
      <c r="R442" s="329"/>
      <c r="S442" s="7"/>
      <c r="T442" s="118"/>
      <c r="U442" s="141"/>
      <c r="V442" s="141"/>
      <c r="W442" s="141"/>
      <c r="X442"/>
      <c r="Y442"/>
      <c r="Z442"/>
      <c r="AA442"/>
      <c r="AB442"/>
      <c r="AC442"/>
      <c r="AD442"/>
      <c r="AE442"/>
      <c r="AF442"/>
      <c r="AG442"/>
      <c r="AH442"/>
      <c r="AI442"/>
      <c r="AJ442"/>
      <c r="AK442"/>
      <c r="AL442"/>
      <c r="AM442"/>
      <c r="AN442"/>
      <c r="AO442"/>
      <c r="AP442"/>
      <c r="AQ442"/>
      <c r="AR442"/>
      <c r="AS442"/>
      <c r="AT442"/>
      <c r="AU442"/>
      <c r="AV442"/>
      <c r="AW442"/>
      <c r="AX442"/>
    </row>
    <row r="443" spans="2:50" s="67" customFormat="1" x14ac:dyDescent="0.25">
      <c r="B443" s="138" t="s">
        <v>175</v>
      </c>
      <c r="C443" s="192">
        <f>C444+C447</f>
        <v>10072568888</v>
      </c>
      <c r="D443" s="192">
        <v>12154457291.190001</v>
      </c>
      <c r="E443" s="192">
        <v>658860265.78999996</v>
      </c>
      <c r="F443" s="192">
        <v>1037164480.4299999</v>
      </c>
      <c r="G443" s="192">
        <v>1706466297.3799999</v>
      </c>
      <c r="H443" s="192">
        <v>673663027.93000007</v>
      </c>
      <c r="I443" s="192">
        <v>863040768.42999995</v>
      </c>
      <c r="J443" s="192">
        <v>975743533.13000011</v>
      </c>
      <c r="K443" s="192">
        <v>802480862.27999997</v>
      </c>
      <c r="L443" s="192">
        <v>490194536.32000005</v>
      </c>
      <c r="M443" s="192">
        <v>325594033.52999997</v>
      </c>
      <c r="N443" s="192">
        <v>316509517.85000002</v>
      </c>
      <c r="O443" s="192">
        <v>357191036.16000003</v>
      </c>
      <c r="P443" s="192">
        <v>3411008388.5200005</v>
      </c>
      <c r="Q443" s="192">
        <f t="shared" si="75"/>
        <v>11617916747.75</v>
      </c>
      <c r="R443" s="329"/>
      <c r="S443" s="7"/>
      <c r="T443" s="118"/>
      <c r="U443" s="141"/>
      <c r="V443" s="141"/>
      <c r="W443" s="141"/>
      <c r="X443"/>
      <c r="Y443"/>
      <c r="Z443"/>
      <c r="AA443"/>
      <c r="AB443"/>
      <c r="AC443"/>
      <c r="AD443"/>
      <c r="AE443"/>
      <c r="AF443"/>
      <c r="AG443"/>
      <c r="AH443"/>
      <c r="AI443"/>
      <c r="AJ443"/>
      <c r="AK443"/>
      <c r="AL443"/>
      <c r="AM443"/>
      <c r="AN443"/>
      <c r="AO443"/>
      <c r="AP443"/>
      <c r="AQ443"/>
      <c r="AR443"/>
      <c r="AS443"/>
      <c r="AT443"/>
      <c r="AU443"/>
      <c r="AV443"/>
      <c r="AW443"/>
      <c r="AX443"/>
    </row>
    <row r="444" spans="2:50" x14ac:dyDescent="0.25">
      <c r="B444" s="150" t="s">
        <v>712</v>
      </c>
      <c r="C444" s="192">
        <f t="shared" ref="C444" si="85">SUM(C445:C446)</f>
        <v>10032990428</v>
      </c>
      <c r="D444" s="192">
        <v>12114878831.190001</v>
      </c>
      <c r="E444" s="192">
        <v>658860265.78999996</v>
      </c>
      <c r="F444" s="192">
        <v>1033866275.4299999</v>
      </c>
      <c r="G444" s="192">
        <v>1706466297.3799999</v>
      </c>
      <c r="H444" s="192">
        <v>663768412.93000007</v>
      </c>
      <c r="I444" s="192">
        <v>863040768.42999995</v>
      </c>
      <c r="J444" s="192">
        <v>975743533.13000011</v>
      </c>
      <c r="K444" s="192">
        <v>792586247.27999997</v>
      </c>
      <c r="L444" s="192">
        <v>486896331.32000005</v>
      </c>
      <c r="M444" s="192">
        <v>322295828.52999997</v>
      </c>
      <c r="N444" s="192">
        <v>316509517.85000002</v>
      </c>
      <c r="O444" s="192">
        <v>353892831.16000003</v>
      </c>
      <c r="P444" s="192">
        <v>3404411978.5200005</v>
      </c>
      <c r="Q444" s="192">
        <f t="shared" si="75"/>
        <v>11578338287.75</v>
      </c>
      <c r="R444" s="329"/>
      <c r="S444" s="7"/>
      <c r="T444" s="118"/>
      <c r="U444" s="118"/>
      <c r="V444" s="118"/>
      <c r="W444" s="118"/>
    </row>
    <row r="445" spans="2:50" x14ac:dyDescent="0.25">
      <c r="B445" s="151" t="s">
        <v>713</v>
      </c>
      <c r="C445" s="191">
        <v>6031821619</v>
      </c>
      <c r="D445" s="191">
        <v>6463015605.25</v>
      </c>
      <c r="E445" s="191">
        <v>42669949.420000002</v>
      </c>
      <c r="F445" s="191">
        <v>902633549.30999994</v>
      </c>
      <c r="G445" s="191">
        <v>1082470694.8899999</v>
      </c>
      <c r="H445" s="191">
        <v>357230441.97000003</v>
      </c>
      <c r="I445" s="191">
        <v>840939073.38</v>
      </c>
      <c r="J445" s="191">
        <v>485696663.09000003</v>
      </c>
      <c r="K445" s="191">
        <v>451383278.95000005</v>
      </c>
      <c r="L445" s="191">
        <v>332110488.27000004</v>
      </c>
      <c r="M445" s="191">
        <v>129314535.83</v>
      </c>
      <c r="N445" s="191">
        <v>171575147.81</v>
      </c>
      <c r="O445" s="191">
        <v>300175961.12</v>
      </c>
      <c r="P445" s="191">
        <v>1357311019.9100001</v>
      </c>
      <c r="Q445" s="191">
        <f t="shared" si="75"/>
        <v>6453510803.9500008</v>
      </c>
      <c r="R445" s="329"/>
      <c r="S445" s="7"/>
      <c r="T445" s="118"/>
      <c r="U445" s="118"/>
      <c r="V445" s="118"/>
      <c r="W445" s="118"/>
    </row>
    <row r="446" spans="2:50" x14ac:dyDescent="0.25">
      <c r="B446" s="151" t="s">
        <v>714</v>
      </c>
      <c r="C446" s="191">
        <v>4001168809</v>
      </c>
      <c r="D446" s="191">
        <v>5651863225.9400005</v>
      </c>
      <c r="E446" s="191">
        <v>616190316.37</v>
      </c>
      <c r="F446" s="191">
        <v>131232726.12</v>
      </c>
      <c r="G446" s="191">
        <v>623995602.49000001</v>
      </c>
      <c r="H446" s="191">
        <v>306537970.96000004</v>
      </c>
      <c r="I446" s="191">
        <v>22101695.050000001</v>
      </c>
      <c r="J446" s="191">
        <v>490046870.04000002</v>
      </c>
      <c r="K446" s="191">
        <v>341202968.32999998</v>
      </c>
      <c r="L446" s="191">
        <v>154785843.05000001</v>
      </c>
      <c r="M446" s="191">
        <v>192981292.69999999</v>
      </c>
      <c r="N446" s="191">
        <v>144934370.03999999</v>
      </c>
      <c r="O446" s="191">
        <v>53716870.039999999</v>
      </c>
      <c r="P446" s="191">
        <v>2047100958.6100001</v>
      </c>
      <c r="Q446" s="191">
        <f t="shared" si="75"/>
        <v>5124827483.8000002</v>
      </c>
      <c r="R446" s="329"/>
      <c r="S446" s="7"/>
      <c r="T446" s="118"/>
      <c r="U446" s="118"/>
      <c r="V446" s="118"/>
      <c r="W446" s="118"/>
    </row>
    <row r="447" spans="2:50" x14ac:dyDescent="0.25">
      <c r="B447" s="150" t="s">
        <v>1023</v>
      </c>
      <c r="C447" s="192">
        <f>C448</f>
        <v>39578460</v>
      </c>
      <c r="D447" s="192">
        <v>39578460</v>
      </c>
      <c r="E447" s="192">
        <v>0</v>
      </c>
      <c r="F447" s="192">
        <v>3298205</v>
      </c>
      <c r="G447" s="192">
        <v>0</v>
      </c>
      <c r="H447" s="192">
        <v>9894615</v>
      </c>
      <c r="I447" s="337">
        <v>0</v>
      </c>
      <c r="J447" s="337">
        <v>0</v>
      </c>
      <c r="K447" s="192">
        <v>9894615</v>
      </c>
      <c r="L447" s="192">
        <v>3298205</v>
      </c>
      <c r="M447" s="192">
        <v>3298205</v>
      </c>
      <c r="N447" s="338">
        <v>0</v>
      </c>
      <c r="O447" s="192">
        <v>3298205</v>
      </c>
      <c r="P447" s="192">
        <v>6596410</v>
      </c>
      <c r="Q447" s="191">
        <f t="shared" si="75"/>
        <v>39578460</v>
      </c>
      <c r="R447" s="329"/>
      <c r="S447" s="7"/>
      <c r="T447" s="118"/>
      <c r="U447" s="118"/>
      <c r="V447" s="118"/>
      <c r="W447" s="118"/>
    </row>
    <row r="448" spans="2:50" s="67" customFormat="1" x14ac:dyDescent="0.25">
      <c r="B448" s="151" t="s">
        <v>1024</v>
      </c>
      <c r="C448" s="191">
        <v>39578460</v>
      </c>
      <c r="D448" s="191">
        <v>39578460</v>
      </c>
      <c r="E448" s="191">
        <v>0</v>
      </c>
      <c r="F448" s="191">
        <v>3298205</v>
      </c>
      <c r="G448" s="191">
        <v>0</v>
      </c>
      <c r="H448" s="191">
        <v>9894615</v>
      </c>
      <c r="I448" s="337">
        <v>0</v>
      </c>
      <c r="J448" s="337">
        <v>0</v>
      </c>
      <c r="K448" s="191">
        <v>9894615</v>
      </c>
      <c r="L448" s="191">
        <v>3298205</v>
      </c>
      <c r="M448" s="191">
        <v>3298205</v>
      </c>
      <c r="N448" s="337">
        <v>0</v>
      </c>
      <c r="O448" s="191">
        <v>3298205</v>
      </c>
      <c r="P448" s="191">
        <v>6596410</v>
      </c>
      <c r="Q448" s="191">
        <f t="shared" si="75"/>
        <v>39578460</v>
      </c>
      <c r="R448" s="329"/>
      <c r="S448" s="7"/>
      <c r="T448" s="118"/>
      <c r="U448" s="141"/>
      <c r="V448" s="141"/>
      <c r="W448" s="141"/>
      <c r="X448"/>
      <c r="Y448"/>
      <c r="Z448"/>
      <c r="AA448"/>
      <c r="AB448"/>
      <c r="AC448"/>
      <c r="AD448"/>
      <c r="AE448"/>
      <c r="AF448"/>
      <c r="AG448"/>
      <c r="AH448"/>
      <c r="AI448"/>
      <c r="AJ448"/>
      <c r="AK448"/>
      <c r="AL448"/>
      <c r="AM448"/>
      <c r="AN448"/>
      <c r="AO448"/>
      <c r="AP448"/>
      <c r="AQ448"/>
      <c r="AR448"/>
      <c r="AS448"/>
      <c r="AT448"/>
      <c r="AU448"/>
      <c r="AV448"/>
      <c r="AW448"/>
      <c r="AX448"/>
    </row>
    <row r="449" spans="2:50" s="67" customFormat="1" x14ac:dyDescent="0.25">
      <c r="B449" s="138" t="s">
        <v>176</v>
      </c>
      <c r="C449" s="192">
        <f t="shared" ref="C449" si="86">C450</f>
        <v>8986100354</v>
      </c>
      <c r="D449" s="192">
        <v>10866643262.92</v>
      </c>
      <c r="E449" s="192">
        <v>748840518</v>
      </c>
      <c r="F449" s="192">
        <v>921999302.75999999</v>
      </c>
      <c r="G449" s="192">
        <v>790071060.83000004</v>
      </c>
      <c r="H449" s="192">
        <v>951354265.83000004</v>
      </c>
      <c r="I449" s="192">
        <v>769456617.25999999</v>
      </c>
      <c r="J449" s="192">
        <v>884414002.5</v>
      </c>
      <c r="K449" s="192">
        <v>840722985.36000001</v>
      </c>
      <c r="L449" s="192">
        <v>831513444.60000002</v>
      </c>
      <c r="M449" s="192">
        <v>748840518</v>
      </c>
      <c r="N449" s="192">
        <v>838371916.13</v>
      </c>
      <c r="O449" s="192">
        <v>769392369.51999998</v>
      </c>
      <c r="P449" s="192">
        <v>1771652124.1300001</v>
      </c>
      <c r="Q449" s="192">
        <f t="shared" si="75"/>
        <v>10866629124.919998</v>
      </c>
      <c r="R449" s="329"/>
      <c r="S449" s="7"/>
      <c r="T449" s="118"/>
      <c r="U449" s="141"/>
      <c r="V449" s="141"/>
      <c r="W449" s="141"/>
      <c r="X449"/>
      <c r="Y449"/>
      <c r="Z449"/>
      <c r="AA449"/>
      <c r="AB449"/>
      <c r="AC449"/>
      <c r="AD449"/>
      <c r="AE449"/>
      <c r="AF449"/>
      <c r="AG449"/>
      <c r="AH449"/>
      <c r="AI449"/>
      <c r="AJ449"/>
      <c r="AK449"/>
      <c r="AL449"/>
      <c r="AM449"/>
      <c r="AN449"/>
      <c r="AO449"/>
      <c r="AP449"/>
      <c r="AQ449"/>
      <c r="AR449"/>
      <c r="AS449"/>
      <c r="AT449"/>
      <c r="AU449"/>
      <c r="AV449"/>
      <c r="AW449"/>
      <c r="AX449"/>
    </row>
    <row r="450" spans="2:50" x14ac:dyDescent="0.25">
      <c r="B450" s="150" t="s">
        <v>715</v>
      </c>
      <c r="C450" s="192">
        <f t="shared" ref="C450" si="87">SUM(C451:C452)</f>
        <v>8986100354</v>
      </c>
      <c r="D450" s="192">
        <v>10866643262.92</v>
      </c>
      <c r="E450" s="192">
        <v>748840518</v>
      </c>
      <c r="F450" s="192">
        <v>921999302.75999999</v>
      </c>
      <c r="G450" s="192">
        <v>790071060.83000004</v>
      </c>
      <c r="H450" s="192">
        <v>951354265.83000004</v>
      </c>
      <c r="I450" s="192">
        <v>769456617.25999999</v>
      </c>
      <c r="J450" s="192">
        <v>884414002.5</v>
      </c>
      <c r="K450" s="192">
        <v>840722985.36000001</v>
      </c>
      <c r="L450" s="192">
        <v>831513444.60000002</v>
      </c>
      <c r="M450" s="192">
        <v>748840518</v>
      </c>
      <c r="N450" s="192">
        <v>838371916.13</v>
      </c>
      <c r="O450" s="192">
        <v>769392369.51999998</v>
      </c>
      <c r="P450" s="192">
        <v>1771652124.1300001</v>
      </c>
      <c r="Q450" s="192">
        <f t="shared" si="75"/>
        <v>10866629124.919998</v>
      </c>
      <c r="R450" s="329"/>
      <c r="S450" s="7"/>
      <c r="T450" s="118"/>
      <c r="U450" s="118"/>
      <c r="V450" s="118"/>
      <c r="W450" s="118"/>
    </row>
    <row r="451" spans="2:50" x14ac:dyDescent="0.25">
      <c r="B451" s="151" t="s">
        <v>716</v>
      </c>
      <c r="C451" s="191">
        <v>0</v>
      </c>
      <c r="D451" s="191">
        <v>956490042.36000001</v>
      </c>
      <c r="E451" s="191">
        <v>0</v>
      </c>
      <c r="F451" s="191">
        <v>129024784.76000001</v>
      </c>
      <c r="G451" s="191">
        <v>16579283.6</v>
      </c>
      <c r="H451" s="191">
        <v>199013747.83000001</v>
      </c>
      <c r="I451" s="191">
        <v>10588198.26</v>
      </c>
      <c r="J451" s="191">
        <v>110024484.5</v>
      </c>
      <c r="K451" s="191">
        <v>88854844.5</v>
      </c>
      <c r="L451" s="191">
        <v>0</v>
      </c>
      <c r="M451" s="191">
        <v>0</v>
      </c>
      <c r="N451" s="191">
        <v>7832328.4100000001</v>
      </c>
      <c r="O451" s="191">
        <v>0</v>
      </c>
      <c r="P451" s="191">
        <v>392828042.13999999</v>
      </c>
      <c r="Q451" s="191">
        <f t="shared" si="75"/>
        <v>954745714</v>
      </c>
      <c r="R451" s="329"/>
      <c r="S451" s="7"/>
      <c r="T451" s="118"/>
      <c r="U451" s="118"/>
      <c r="V451" s="118"/>
      <c r="W451" s="118"/>
    </row>
    <row r="452" spans="2:50" s="67" customFormat="1" x14ac:dyDescent="0.25">
      <c r="B452" s="151" t="s">
        <v>717</v>
      </c>
      <c r="C452" s="191">
        <v>8986100354</v>
      </c>
      <c r="D452" s="191">
        <v>9910153220.5599995</v>
      </c>
      <c r="E452" s="191">
        <v>748840518</v>
      </c>
      <c r="F452" s="191">
        <v>792974518</v>
      </c>
      <c r="G452" s="191">
        <v>773491777.23000002</v>
      </c>
      <c r="H452" s="191">
        <v>752340518</v>
      </c>
      <c r="I452" s="191">
        <v>758868419</v>
      </c>
      <c r="J452" s="191">
        <v>774389518</v>
      </c>
      <c r="K452" s="191">
        <v>751868140.86000001</v>
      </c>
      <c r="L452" s="191">
        <v>831513444.60000002</v>
      </c>
      <c r="M452" s="191">
        <v>748840518</v>
      </c>
      <c r="N452" s="191">
        <v>830539587.72000003</v>
      </c>
      <c r="O452" s="191">
        <v>769392369.51999998</v>
      </c>
      <c r="P452" s="191">
        <v>1378824081.99</v>
      </c>
      <c r="Q452" s="191">
        <f t="shared" si="75"/>
        <v>9911883410.9200001</v>
      </c>
      <c r="R452" s="329"/>
      <c r="S452" s="7"/>
      <c r="T452" s="118"/>
      <c r="U452" s="141"/>
      <c r="V452" s="141"/>
      <c r="W452" s="141"/>
      <c r="X452"/>
      <c r="Y452"/>
      <c r="Z452"/>
      <c r="AA452"/>
      <c r="AB452"/>
      <c r="AC452"/>
      <c r="AD452"/>
      <c r="AE452"/>
      <c r="AF452"/>
      <c r="AG452"/>
      <c r="AH452"/>
      <c r="AI452"/>
      <c r="AJ452"/>
      <c r="AK452"/>
      <c r="AL452"/>
      <c r="AM452"/>
      <c r="AN452"/>
      <c r="AO452"/>
      <c r="AP452"/>
      <c r="AQ452"/>
      <c r="AR452"/>
      <c r="AS452"/>
      <c r="AT452"/>
      <c r="AU452"/>
      <c r="AV452"/>
      <c r="AW452"/>
      <c r="AX452"/>
    </row>
    <row r="453" spans="2:50" s="67" customFormat="1" x14ac:dyDescent="0.25">
      <c r="B453" s="138" t="s">
        <v>177</v>
      </c>
      <c r="C453" s="192">
        <f>C454</f>
        <v>44577669340</v>
      </c>
      <c r="D453" s="192">
        <v>49162681255.669998</v>
      </c>
      <c r="E453" s="192">
        <v>1431407035.74</v>
      </c>
      <c r="F453" s="192">
        <v>1637180059.8799999</v>
      </c>
      <c r="G453" s="192">
        <v>10649187104.32</v>
      </c>
      <c r="H453" s="192">
        <v>3615133963.1800003</v>
      </c>
      <c r="I453" s="192">
        <v>744523095.37</v>
      </c>
      <c r="J453" s="192">
        <v>3685381685.6199999</v>
      </c>
      <c r="K453" s="192">
        <v>1752975450.1299999</v>
      </c>
      <c r="L453" s="192">
        <v>187682679.60999998</v>
      </c>
      <c r="M453" s="192">
        <v>2252891635.27</v>
      </c>
      <c r="N453" s="192">
        <v>9079032398.8299999</v>
      </c>
      <c r="O453" s="192">
        <v>1237748764.3499999</v>
      </c>
      <c r="P453" s="192">
        <v>12675377848.959999</v>
      </c>
      <c r="Q453" s="192">
        <f t="shared" si="75"/>
        <v>48948521721.259995</v>
      </c>
      <c r="R453" s="329"/>
      <c r="S453" s="7"/>
      <c r="T453" s="118"/>
      <c r="U453" s="141"/>
      <c r="V453" s="141"/>
      <c r="W453" s="141"/>
      <c r="X453"/>
      <c r="Y453"/>
      <c r="Z453"/>
      <c r="AA453"/>
      <c r="AB453"/>
      <c r="AC453"/>
      <c r="AD453"/>
      <c r="AE453"/>
      <c r="AF453"/>
      <c r="AG453"/>
      <c r="AH453"/>
      <c r="AI453"/>
      <c r="AJ453"/>
      <c r="AK453"/>
      <c r="AL453"/>
      <c r="AM453"/>
      <c r="AN453"/>
      <c r="AO453"/>
      <c r="AP453"/>
      <c r="AQ453"/>
      <c r="AR453"/>
      <c r="AS453"/>
      <c r="AT453"/>
      <c r="AU453"/>
      <c r="AV453"/>
      <c r="AW453"/>
      <c r="AX453"/>
    </row>
    <row r="454" spans="2:50" x14ac:dyDescent="0.25">
      <c r="B454" s="150" t="s">
        <v>718</v>
      </c>
      <c r="C454" s="192">
        <f>SUM(C455:C456)</f>
        <v>44577669340</v>
      </c>
      <c r="D454" s="192">
        <v>49162681255.669998</v>
      </c>
      <c r="E454" s="192">
        <v>1431407035.74</v>
      </c>
      <c r="F454" s="192">
        <v>1637180059.8799999</v>
      </c>
      <c r="G454" s="192">
        <v>10649187104.32</v>
      </c>
      <c r="H454" s="192">
        <v>3615133963.1800003</v>
      </c>
      <c r="I454" s="192">
        <v>744523095.37</v>
      </c>
      <c r="J454" s="192">
        <v>3685381685.6199999</v>
      </c>
      <c r="K454" s="192">
        <v>1752975450.1299999</v>
      </c>
      <c r="L454" s="192">
        <v>187682679.60999998</v>
      </c>
      <c r="M454" s="192">
        <v>2252891635.27</v>
      </c>
      <c r="N454" s="192">
        <v>9079032398.8299999</v>
      </c>
      <c r="O454" s="192">
        <v>1237748764.3499999</v>
      </c>
      <c r="P454" s="192">
        <v>12675377848.959999</v>
      </c>
      <c r="Q454" s="192">
        <f t="shared" si="75"/>
        <v>48948521721.259995</v>
      </c>
      <c r="R454" s="329"/>
      <c r="S454" s="7"/>
      <c r="T454" s="118"/>
      <c r="U454" s="118"/>
      <c r="V454" s="118"/>
      <c r="W454" s="118"/>
    </row>
    <row r="455" spans="2:50" x14ac:dyDescent="0.25">
      <c r="B455" s="151" t="s">
        <v>719</v>
      </c>
      <c r="C455" s="191">
        <v>13854367877</v>
      </c>
      <c r="D455" s="191">
        <v>21047947246.669998</v>
      </c>
      <c r="E455" s="191">
        <v>1431407035.74</v>
      </c>
      <c r="F455" s="191">
        <v>1330680059.8799999</v>
      </c>
      <c r="G455" s="191">
        <v>1928051724.3199999</v>
      </c>
      <c r="H455" s="191">
        <v>3346217880.1800003</v>
      </c>
      <c r="I455" s="191">
        <v>638023095.37</v>
      </c>
      <c r="J455" s="191">
        <v>385381685.62</v>
      </c>
      <c r="K455" s="191">
        <v>1752975450.1299999</v>
      </c>
      <c r="L455" s="191">
        <v>151182679.60999998</v>
      </c>
      <c r="M455" s="191">
        <v>1902891635.27</v>
      </c>
      <c r="N455" s="191">
        <v>922532398.83000004</v>
      </c>
      <c r="O455" s="191">
        <v>776664847.3499999</v>
      </c>
      <c r="P455" s="191">
        <v>6267779219.96</v>
      </c>
      <c r="Q455" s="191">
        <f t="shared" si="75"/>
        <v>20833787712.260002</v>
      </c>
      <c r="R455" s="329"/>
      <c r="S455" s="7"/>
      <c r="T455" s="118"/>
      <c r="U455" s="118"/>
      <c r="V455" s="118"/>
      <c r="W455" s="118"/>
    </row>
    <row r="456" spans="2:50" x14ac:dyDescent="0.25">
      <c r="B456" s="151" t="s">
        <v>721</v>
      </c>
      <c r="C456" s="191">
        <v>30723301463</v>
      </c>
      <c r="D456" s="191">
        <v>28114734009</v>
      </c>
      <c r="E456" s="191">
        <v>0</v>
      </c>
      <c r="F456" s="191">
        <v>306500000</v>
      </c>
      <c r="G456" s="191">
        <v>8721135380</v>
      </c>
      <c r="H456" s="191">
        <v>268916083</v>
      </c>
      <c r="I456" s="191">
        <v>106500000</v>
      </c>
      <c r="J456" s="191">
        <v>3300000000</v>
      </c>
      <c r="K456" s="191">
        <v>0</v>
      </c>
      <c r="L456" s="191">
        <v>36500000</v>
      </c>
      <c r="M456" s="191">
        <v>350000000</v>
      </c>
      <c r="N456" s="191">
        <v>8156500000</v>
      </c>
      <c r="O456" s="191">
        <v>461083917</v>
      </c>
      <c r="P456" s="191">
        <v>6407598629</v>
      </c>
      <c r="Q456" s="191">
        <f t="shared" si="75"/>
        <v>28114734009</v>
      </c>
      <c r="R456" s="329"/>
      <c r="S456" s="7"/>
      <c r="T456" s="118"/>
      <c r="U456" s="118"/>
      <c r="V456" s="118"/>
      <c r="W456" s="118"/>
    </row>
    <row r="457" spans="2:50" x14ac:dyDescent="0.25">
      <c r="B457" s="138" t="s">
        <v>178</v>
      </c>
      <c r="C457" s="192">
        <f t="shared" ref="C457" si="88">C458</f>
        <v>500000000</v>
      </c>
      <c r="D457" s="192">
        <v>2831301886</v>
      </c>
      <c r="E457" s="192">
        <v>125000000</v>
      </c>
      <c r="F457" s="192">
        <v>0</v>
      </c>
      <c r="G457" s="192">
        <v>0</v>
      </c>
      <c r="H457" s="192">
        <v>125000000</v>
      </c>
      <c r="I457" s="192">
        <v>0</v>
      </c>
      <c r="J457" s="192">
        <v>0</v>
      </c>
      <c r="K457" s="192">
        <v>125000000</v>
      </c>
      <c r="L457" s="192">
        <v>0</v>
      </c>
      <c r="M457" s="192">
        <v>0</v>
      </c>
      <c r="N457" s="192">
        <v>170000000</v>
      </c>
      <c r="O457" s="192">
        <v>2000000</v>
      </c>
      <c r="P457" s="192">
        <v>2284301885.6199999</v>
      </c>
      <c r="Q457" s="192">
        <f t="shared" si="75"/>
        <v>2831301885.6199999</v>
      </c>
      <c r="R457" s="329"/>
      <c r="S457" s="7"/>
      <c r="T457" s="118"/>
      <c r="U457" s="118"/>
      <c r="V457" s="118"/>
      <c r="W457" s="118"/>
    </row>
    <row r="458" spans="2:50" x14ac:dyDescent="0.25">
      <c r="B458" s="150" t="s">
        <v>940</v>
      </c>
      <c r="C458" s="192">
        <f t="shared" ref="C458" si="89">SUM(C459:C460)</f>
        <v>500000000</v>
      </c>
      <c r="D458" s="192">
        <v>2831301886</v>
      </c>
      <c r="E458" s="192">
        <v>125000000</v>
      </c>
      <c r="F458" s="192">
        <v>0</v>
      </c>
      <c r="G458" s="192">
        <v>0</v>
      </c>
      <c r="H458" s="192">
        <v>125000000</v>
      </c>
      <c r="I458" s="192">
        <v>0</v>
      </c>
      <c r="J458" s="192">
        <v>0</v>
      </c>
      <c r="K458" s="192">
        <v>125000000</v>
      </c>
      <c r="L458" s="192">
        <v>0</v>
      </c>
      <c r="M458" s="192">
        <v>0</v>
      </c>
      <c r="N458" s="192">
        <v>170000000</v>
      </c>
      <c r="O458" s="192">
        <v>2000000</v>
      </c>
      <c r="P458" s="192">
        <v>2284301885.6199999</v>
      </c>
      <c r="Q458" s="192">
        <f t="shared" ref="Q458:Q527" si="90">E458+F458+G458+H458+I458+J458+K458+L458+M458+O458+N458+P458</f>
        <v>2831301885.6199999</v>
      </c>
      <c r="R458" s="329"/>
      <c r="S458" s="7"/>
      <c r="T458" s="118"/>
      <c r="U458" s="118"/>
      <c r="V458" s="118"/>
      <c r="W458" s="118"/>
    </row>
    <row r="459" spans="2:50" x14ac:dyDescent="0.25">
      <c r="B459" s="151" t="s">
        <v>1000</v>
      </c>
      <c r="C459" s="191">
        <v>0</v>
      </c>
      <c r="D459" s="191">
        <v>83800000</v>
      </c>
      <c r="E459" s="191">
        <v>0</v>
      </c>
      <c r="F459" s="191">
        <v>0</v>
      </c>
      <c r="G459" s="191">
        <v>0</v>
      </c>
      <c r="H459" s="191">
        <v>0</v>
      </c>
      <c r="I459" s="191">
        <v>0</v>
      </c>
      <c r="J459" s="191">
        <v>0</v>
      </c>
      <c r="K459" s="191">
        <v>0</v>
      </c>
      <c r="L459" s="191">
        <v>0</v>
      </c>
      <c r="M459" s="191">
        <v>0</v>
      </c>
      <c r="N459" s="337">
        <v>0</v>
      </c>
      <c r="O459" s="191">
        <v>0</v>
      </c>
      <c r="P459" s="191">
        <v>83800000</v>
      </c>
      <c r="Q459" s="330">
        <f>E459+F459+G459+H459+I459+J459+K459+L459+M459+O459+N459+P459</f>
        <v>83800000</v>
      </c>
      <c r="R459" s="329"/>
      <c r="S459" s="7"/>
      <c r="T459" s="118"/>
      <c r="U459" s="118"/>
      <c r="V459" s="118"/>
      <c r="W459" s="118"/>
    </row>
    <row r="460" spans="2:50" s="67" customFormat="1" x14ac:dyDescent="0.25">
      <c r="B460" s="151" t="s">
        <v>941</v>
      </c>
      <c r="C460" s="191">
        <v>500000000</v>
      </c>
      <c r="D460" s="191">
        <v>2747501886</v>
      </c>
      <c r="E460" s="191">
        <v>125000000</v>
      </c>
      <c r="F460" s="191">
        <v>0</v>
      </c>
      <c r="G460" s="191">
        <v>0</v>
      </c>
      <c r="H460" s="191">
        <v>125000000</v>
      </c>
      <c r="I460" s="191">
        <v>0</v>
      </c>
      <c r="J460" s="191">
        <v>0</v>
      </c>
      <c r="K460" s="191">
        <v>125000000</v>
      </c>
      <c r="L460" s="191">
        <v>0</v>
      </c>
      <c r="M460" s="191">
        <v>0</v>
      </c>
      <c r="N460" s="191">
        <v>170000000</v>
      </c>
      <c r="O460" s="191">
        <v>2000000</v>
      </c>
      <c r="P460" s="191">
        <v>2200501885.6199999</v>
      </c>
      <c r="Q460" s="191">
        <f t="shared" si="90"/>
        <v>2747501885.6199999</v>
      </c>
      <c r="R460" s="329"/>
      <c r="S460" s="7"/>
      <c r="T460" s="118"/>
      <c r="U460" s="141"/>
      <c r="V460" s="141"/>
      <c r="W460" s="141"/>
      <c r="X460"/>
      <c r="Y460"/>
      <c r="Z460"/>
      <c r="AA460"/>
      <c r="AB460"/>
      <c r="AC460"/>
      <c r="AD460"/>
      <c r="AE460"/>
      <c r="AF460"/>
      <c r="AG460"/>
      <c r="AH460"/>
      <c r="AI460"/>
      <c r="AJ460"/>
      <c r="AK460"/>
      <c r="AL460"/>
      <c r="AM460"/>
      <c r="AN460"/>
      <c r="AO460"/>
      <c r="AP460"/>
      <c r="AQ460"/>
      <c r="AR460"/>
      <c r="AS460"/>
      <c r="AT460"/>
      <c r="AU460"/>
      <c r="AV460"/>
      <c r="AW460"/>
      <c r="AX460"/>
    </row>
    <row r="461" spans="2:50" s="67" customFormat="1" x14ac:dyDescent="0.25">
      <c r="B461" s="138" t="s">
        <v>280</v>
      </c>
      <c r="C461" s="192">
        <v>0</v>
      </c>
      <c r="D461" s="192">
        <v>877.11</v>
      </c>
      <c r="E461" s="191">
        <v>0</v>
      </c>
      <c r="F461" s="191">
        <v>0</v>
      </c>
      <c r="G461" s="191">
        <v>0</v>
      </c>
      <c r="H461" s="191">
        <v>0</v>
      </c>
      <c r="I461" s="191">
        <v>0</v>
      </c>
      <c r="J461" s="191">
        <v>0</v>
      </c>
      <c r="K461" s="191">
        <v>0</v>
      </c>
      <c r="L461" s="191">
        <v>0</v>
      </c>
      <c r="M461" s="191">
        <v>0</v>
      </c>
      <c r="N461" s="191">
        <v>0</v>
      </c>
      <c r="O461" s="191">
        <v>0</v>
      </c>
      <c r="P461" s="191">
        <v>0</v>
      </c>
      <c r="Q461" s="191">
        <f t="shared" si="90"/>
        <v>0</v>
      </c>
      <c r="R461" s="329"/>
      <c r="S461" s="7"/>
      <c r="T461" s="118"/>
      <c r="U461" s="141"/>
      <c r="V461" s="141"/>
      <c r="W461" s="141"/>
      <c r="X461"/>
      <c r="Y461"/>
      <c r="Z461"/>
      <c r="AA461"/>
      <c r="AB461"/>
      <c r="AC461"/>
      <c r="AD461"/>
      <c r="AE461"/>
      <c r="AF461"/>
      <c r="AG461"/>
      <c r="AH461"/>
      <c r="AI461"/>
      <c r="AJ461"/>
      <c r="AK461"/>
      <c r="AL461"/>
      <c r="AM461"/>
      <c r="AN461"/>
      <c r="AO461"/>
      <c r="AP461"/>
      <c r="AQ461"/>
      <c r="AR461"/>
      <c r="AS461"/>
      <c r="AT461"/>
      <c r="AU461"/>
      <c r="AV461"/>
      <c r="AW461"/>
      <c r="AX461"/>
    </row>
    <row r="462" spans="2:50" x14ac:dyDescent="0.25">
      <c r="B462" s="150" t="s">
        <v>722</v>
      </c>
      <c r="C462" s="192">
        <v>0</v>
      </c>
      <c r="D462" s="192">
        <v>877.11</v>
      </c>
      <c r="E462" s="191">
        <v>0</v>
      </c>
      <c r="F462" s="191">
        <v>0</v>
      </c>
      <c r="G462" s="191">
        <v>0</v>
      </c>
      <c r="H462" s="191">
        <v>0</v>
      </c>
      <c r="I462" s="191">
        <v>0</v>
      </c>
      <c r="J462" s="191">
        <v>0</v>
      </c>
      <c r="K462" s="191">
        <v>0</v>
      </c>
      <c r="L462" s="191">
        <v>0</v>
      </c>
      <c r="M462" s="191">
        <v>0</v>
      </c>
      <c r="N462" s="191">
        <v>0</v>
      </c>
      <c r="O462" s="191">
        <v>0</v>
      </c>
      <c r="P462" s="191">
        <v>0</v>
      </c>
      <c r="Q462" s="191">
        <f t="shared" si="90"/>
        <v>0</v>
      </c>
      <c r="R462" s="329"/>
      <c r="S462" s="7"/>
      <c r="T462" s="118"/>
      <c r="U462" s="118"/>
      <c r="V462" s="118"/>
      <c r="W462" s="118"/>
    </row>
    <row r="463" spans="2:50" x14ac:dyDescent="0.25">
      <c r="B463" s="151" t="s">
        <v>723</v>
      </c>
      <c r="C463" s="191">
        <v>0</v>
      </c>
      <c r="D463" s="191">
        <v>877.11</v>
      </c>
      <c r="E463" s="191">
        <v>0</v>
      </c>
      <c r="F463" s="191">
        <v>0</v>
      </c>
      <c r="G463" s="191">
        <v>0</v>
      </c>
      <c r="H463" s="191">
        <v>0</v>
      </c>
      <c r="I463" s="191">
        <v>0</v>
      </c>
      <c r="J463" s="191">
        <v>0</v>
      </c>
      <c r="K463" s="191">
        <v>0</v>
      </c>
      <c r="L463" s="191">
        <v>0</v>
      </c>
      <c r="M463" s="191">
        <v>0</v>
      </c>
      <c r="N463" s="191">
        <v>0</v>
      </c>
      <c r="O463" s="191">
        <v>0</v>
      </c>
      <c r="P463" s="191">
        <v>0</v>
      </c>
      <c r="Q463" s="191">
        <f t="shared" si="90"/>
        <v>0</v>
      </c>
      <c r="R463" s="329"/>
      <c r="S463" s="7"/>
      <c r="T463" s="118"/>
      <c r="U463" s="118"/>
      <c r="V463" s="118"/>
      <c r="W463" s="118"/>
    </row>
    <row r="464" spans="2:50" x14ac:dyDescent="0.25">
      <c r="B464" s="138" t="s">
        <v>179</v>
      </c>
      <c r="C464" s="192">
        <f t="shared" ref="C464" si="91">C465</f>
        <v>48000000</v>
      </c>
      <c r="D464" s="191">
        <v>60555978</v>
      </c>
      <c r="E464" s="192">
        <v>0</v>
      </c>
      <c r="F464" s="192">
        <v>43000000</v>
      </c>
      <c r="G464" s="192">
        <v>17430697.829999998</v>
      </c>
      <c r="H464" s="192">
        <v>0</v>
      </c>
      <c r="I464" s="192">
        <v>0</v>
      </c>
      <c r="J464" s="192">
        <v>0</v>
      </c>
      <c r="K464" s="192">
        <v>0</v>
      </c>
      <c r="L464" s="192">
        <v>0</v>
      </c>
      <c r="M464" s="192">
        <v>0</v>
      </c>
      <c r="N464" s="192">
        <v>0</v>
      </c>
      <c r="O464" s="192">
        <v>0</v>
      </c>
      <c r="P464" s="192">
        <v>0</v>
      </c>
      <c r="Q464" s="192">
        <f t="shared" si="90"/>
        <v>60430697.829999998</v>
      </c>
      <c r="R464" s="329"/>
      <c r="S464" s="7"/>
      <c r="T464" s="118"/>
      <c r="U464" s="118"/>
      <c r="V464" s="118"/>
      <c r="W464" s="118"/>
    </row>
    <row r="465" spans="2:50" x14ac:dyDescent="0.25">
      <c r="B465" s="150" t="s">
        <v>724</v>
      </c>
      <c r="C465" s="192">
        <f t="shared" ref="C465" si="92">SUM(C466)</f>
        <v>48000000</v>
      </c>
      <c r="D465" s="192">
        <v>43000001</v>
      </c>
      <c r="E465" s="192">
        <v>0</v>
      </c>
      <c r="F465" s="192">
        <v>43000000</v>
      </c>
      <c r="G465" s="192">
        <v>0</v>
      </c>
      <c r="H465" s="192">
        <v>0</v>
      </c>
      <c r="I465" s="192">
        <v>0</v>
      </c>
      <c r="J465" s="192">
        <v>0</v>
      </c>
      <c r="K465" s="192">
        <v>0</v>
      </c>
      <c r="L465" s="192">
        <v>0</v>
      </c>
      <c r="M465" s="192">
        <v>0</v>
      </c>
      <c r="N465" s="192">
        <v>0</v>
      </c>
      <c r="O465" s="192">
        <v>0</v>
      </c>
      <c r="P465" s="192">
        <v>0</v>
      </c>
      <c r="Q465" s="192">
        <f t="shared" si="90"/>
        <v>43000000</v>
      </c>
      <c r="R465" s="329"/>
      <c r="S465" s="7"/>
      <c r="T465" s="118"/>
      <c r="U465" s="118"/>
      <c r="V465" s="118"/>
      <c r="W465" s="118"/>
    </row>
    <row r="466" spans="2:50" s="67" customFormat="1" x14ac:dyDescent="0.25">
      <c r="B466" s="151" t="s">
        <v>725</v>
      </c>
      <c r="C466" s="191">
        <v>48000000</v>
      </c>
      <c r="D466" s="192">
        <v>43000001</v>
      </c>
      <c r="E466" s="191">
        <v>0</v>
      </c>
      <c r="F466" s="191">
        <v>43000000</v>
      </c>
      <c r="G466" s="191">
        <v>0</v>
      </c>
      <c r="H466" s="191">
        <v>0</v>
      </c>
      <c r="I466" s="191">
        <v>0</v>
      </c>
      <c r="J466" s="191">
        <v>0</v>
      </c>
      <c r="K466" s="191">
        <v>0</v>
      </c>
      <c r="L466" s="191">
        <v>0</v>
      </c>
      <c r="M466" s="191">
        <v>0</v>
      </c>
      <c r="N466" s="191">
        <v>0</v>
      </c>
      <c r="O466" s="191">
        <v>0</v>
      </c>
      <c r="P466" s="191">
        <v>0</v>
      </c>
      <c r="Q466" s="191">
        <f t="shared" si="90"/>
        <v>43000000</v>
      </c>
      <c r="R466" s="329"/>
      <c r="S466" s="7"/>
      <c r="T466" s="118"/>
      <c r="U466" s="141"/>
      <c r="V466" s="141"/>
      <c r="W466" s="141"/>
      <c r="X466"/>
      <c r="Y466"/>
      <c r="Z466"/>
      <c r="AA466"/>
      <c r="AB466"/>
      <c r="AC466"/>
      <c r="AD466"/>
      <c r="AE466"/>
      <c r="AF466"/>
      <c r="AG466"/>
      <c r="AH466"/>
      <c r="AI466"/>
      <c r="AJ466"/>
      <c r="AK466"/>
      <c r="AL466"/>
      <c r="AM466"/>
      <c r="AN466"/>
      <c r="AO466"/>
      <c r="AP466"/>
      <c r="AQ466"/>
      <c r="AR466"/>
      <c r="AS466"/>
      <c r="AT466"/>
      <c r="AU466"/>
      <c r="AV466"/>
      <c r="AW466"/>
      <c r="AX466"/>
    </row>
    <row r="467" spans="2:50" s="67" customFormat="1" x14ac:dyDescent="0.25">
      <c r="B467" s="150" t="s">
        <v>728</v>
      </c>
      <c r="C467" s="191">
        <v>0</v>
      </c>
      <c r="D467" s="191">
        <v>17555977</v>
      </c>
      <c r="E467" s="192">
        <v>0</v>
      </c>
      <c r="F467" s="192">
        <v>0</v>
      </c>
      <c r="G467" s="192">
        <v>17430697.829999998</v>
      </c>
      <c r="H467" s="192">
        <v>0</v>
      </c>
      <c r="I467" s="192">
        <v>0</v>
      </c>
      <c r="J467" s="192">
        <v>0</v>
      </c>
      <c r="K467" s="192">
        <v>0</v>
      </c>
      <c r="L467" s="192">
        <v>0</v>
      </c>
      <c r="M467" s="192">
        <v>0</v>
      </c>
      <c r="N467" s="192">
        <v>0</v>
      </c>
      <c r="O467" s="192">
        <v>0</v>
      </c>
      <c r="P467" s="192">
        <v>0</v>
      </c>
      <c r="Q467" s="191">
        <f t="shared" si="90"/>
        <v>17430697.829999998</v>
      </c>
      <c r="R467" s="329"/>
      <c r="S467" s="7"/>
      <c r="T467" s="118"/>
      <c r="U467" s="141"/>
      <c r="V467" s="141"/>
      <c r="W467" s="141"/>
      <c r="X467"/>
      <c r="Y467"/>
      <c r="Z467"/>
      <c r="AA467"/>
      <c r="AB467"/>
      <c r="AC467"/>
      <c r="AD467"/>
      <c r="AE467"/>
      <c r="AF467"/>
      <c r="AG467"/>
      <c r="AH467"/>
      <c r="AI467"/>
      <c r="AJ467"/>
      <c r="AK467"/>
      <c r="AL467"/>
      <c r="AM467"/>
      <c r="AN467"/>
      <c r="AO467"/>
      <c r="AP467"/>
      <c r="AQ467"/>
      <c r="AR467"/>
      <c r="AS467"/>
      <c r="AT467"/>
      <c r="AU467"/>
      <c r="AV467"/>
      <c r="AW467"/>
      <c r="AX467"/>
    </row>
    <row r="468" spans="2:50" x14ac:dyDescent="0.25">
      <c r="B468" s="151" t="s">
        <v>729</v>
      </c>
      <c r="C468" s="191">
        <v>0</v>
      </c>
      <c r="D468" s="191">
        <v>17555977</v>
      </c>
      <c r="E468" s="191">
        <v>0</v>
      </c>
      <c r="F468" s="191">
        <v>0</v>
      </c>
      <c r="G468" s="191">
        <v>17430697.829999998</v>
      </c>
      <c r="H468" s="191">
        <v>0</v>
      </c>
      <c r="I468" s="191">
        <v>0</v>
      </c>
      <c r="J468" s="191">
        <v>0</v>
      </c>
      <c r="K468" s="191">
        <v>0</v>
      </c>
      <c r="L468" s="191">
        <v>0</v>
      </c>
      <c r="M468" s="191">
        <v>0</v>
      </c>
      <c r="N468" s="191">
        <v>0</v>
      </c>
      <c r="O468" s="191">
        <v>0</v>
      </c>
      <c r="P468" s="191">
        <v>0</v>
      </c>
      <c r="Q468" s="191">
        <f t="shared" si="90"/>
        <v>17430697.829999998</v>
      </c>
      <c r="R468" s="329"/>
      <c r="S468" s="7"/>
      <c r="T468" s="118"/>
      <c r="U468" s="118"/>
      <c r="V468" s="118"/>
      <c r="W468" s="118"/>
    </row>
    <row r="469" spans="2:50" s="67" customFormat="1" x14ac:dyDescent="0.25">
      <c r="B469" s="23" t="s">
        <v>180</v>
      </c>
      <c r="C469" s="195">
        <f>C470+C481+C490+C499+C516+C535+C540+C559+C577</f>
        <v>35782539131</v>
      </c>
      <c r="D469" s="195">
        <v>31400507853.790001</v>
      </c>
      <c r="E469" s="195">
        <v>201188572.48999998</v>
      </c>
      <c r="F469" s="195">
        <v>962311435.8900001</v>
      </c>
      <c r="G469" s="195">
        <v>1200299850.9999998</v>
      </c>
      <c r="H469" s="195">
        <v>3194649913.4999995</v>
      </c>
      <c r="I469" s="195">
        <v>1902211724.7199993</v>
      </c>
      <c r="J469" s="195">
        <v>2158490250.6799994</v>
      </c>
      <c r="K469" s="195">
        <v>989122111.77999985</v>
      </c>
      <c r="L469" s="195">
        <v>2922198072.3100009</v>
      </c>
      <c r="M469" s="195">
        <v>1687297378.99</v>
      </c>
      <c r="N469" s="195">
        <v>3027802407.6900005</v>
      </c>
      <c r="O469" s="195">
        <v>2860765150.6300006</v>
      </c>
      <c r="P469" s="195">
        <v>7552227846.4899988</v>
      </c>
      <c r="Q469" s="195">
        <f t="shared" si="90"/>
        <v>28658564716.169998</v>
      </c>
      <c r="R469" s="329"/>
      <c r="S469" s="7"/>
      <c r="T469" s="118"/>
      <c r="U469" s="141"/>
      <c r="V469" s="141"/>
      <c r="W469" s="141"/>
      <c r="X469"/>
      <c r="Y469"/>
      <c r="Z469"/>
      <c r="AA469"/>
      <c r="AB469"/>
      <c r="AC469"/>
      <c r="AD469"/>
      <c r="AE469"/>
      <c r="AF469"/>
      <c r="AG469"/>
      <c r="AH469"/>
      <c r="AI469"/>
      <c r="AJ469"/>
      <c r="AK469"/>
      <c r="AL469"/>
      <c r="AM469"/>
      <c r="AN469"/>
      <c r="AO469"/>
      <c r="AP469"/>
      <c r="AQ469"/>
      <c r="AR469"/>
      <c r="AS469"/>
      <c r="AT469"/>
      <c r="AU469"/>
      <c r="AV469"/>
      <c r="AW469"/>
      <c r="AX469"/>
    </row>
    <row r="470" spans="2:50" x14ac:dyDescent="0.25">
      <c r="B470" s="149" t="s">
        <v>181</v>
      </c>
      <c r="C470" s="192">
        <f t="shared" ref="C470" si="93">C471+C473+C475+C477+C479</f>
        <v>11932912928</v>
      </c>
      <c r="D470" s="192">
        <v>7100277808.5799999</v>
      </c>
      <c r="E470" s="192">
        <v>39487351.669999994</v>
      </c>
      <c r="F470" s="192">
        <v>121335777.60000001</v>
      </c>
      <c r="G470" s="192">
        <v>329479410.81999999</v>
      </c>
      <c r="H470" s="192">
        <v>732802165.44000006</v>
      </c>
      <c r="I470" s="192">
        <v>594552491.14999998</v>
      </c>
      <c r="J470" s="192">
        <v>543212775.06000006</v>
      </c>
      <c r="K470" s="192">
        <v>367525313.90999997</v>
      </c>
      <c r="L470" s="192">
        <v>571818743.73999989</v>
      </c>
      <c r="M470" s="192">
        <v>296974975.24000001</v>
      </c>
      <c r="N470" s="192">
        <v>361127342.39000005</v>
      </c>
      <c r="O470" s="192">
        <v>435106548.64999998</v>
      </c>
      <c r="P470" s="192">
        <v>1227473898.6099999</v>
      </c>
      <c r="Q470" s="192">
        <f t="shared" si="90"/>
        <v>5620896794.2799997</v>
      </c>
      <c r="R470" s="329"/>
      <c r="S470" s="7"/>
      <c r="T470" s="118"/>
      <c r="U470" s="118"/>
      <c r="V470" s="118"/>
      <c r="W470" s="118"/>
    </row>
    <row r="471" spans="2:50" s="67" customFormat="1" x14ac:dyDescent="0.25">
      <c r="B471" s="150" t="s">
        <v>730</v>
      </c>
      <c r="C471" s="192">
        <f t="shared" ref="C471" si="94">SUM(C472)</f>
        <v>1837538306</v>
      </c>
      <c r="D471" s="192">
        <v>1463804519.0999999</v>
      </c>
      <c r="E471" s="192">
        <v>16603263.280000001</v>
      </c>
      <c r="F471" s="192">
        <v>51009019.789999999</v>
      </c>
      <c r="G471" s="192">
        <v>154042910.22</v>
      </c>
      <c r="H471" s="192">
        <v>60415370.900000006</v>
      </c>
      <c r="I471" s="192">
        <v>121212671.81</v>
      </c>
      <c r="J471" s="192">
        <v>54482970.140000001</v>
      </c>
      <c r="K471" s="192">
        <v>77090161.209999993</v>
      </c>
      <c r="L471" s="192">
        <v>77000477.370000005</v>
      </c>
      <c r="M471" s="192">
        <v>77842337.790000007</v>
      </c>
      <c r="N471" s="192">
        <v>126053251.25</v>
      </c>
      <c r="O471" s="192">
        <v>80817765.879999995</v>
      </c>
      <c r="P471" s="192">
        <v>374591751.25</v>
      </c>
      <c r="Q471" s="192">
        <f t="shared" si="90"/>
        <v>1271161950.8899999</v>
      </c>
      <c r="R471" s="329"/>
      <c r="S471" s="7"/>
      <c r="T471" s="118"/>
      <c r="U471" s="141"/>
      <c r="V471" s="141"/>
      <c r="W471" s="141"/>
      <c r="X471"/>
      <c r="Y471"/>
      <c r="Z471"/>
      <c r="AA471"/>
      <c r="AB471"/>
      <c r="AC471"/>
      <c r="AD471"/>
      <c r="AE471"/>
      <c r="AF471"/>
      <c r="AG471"/>
      <c r="AH471"/>
      <c r="AI471"/>
      <c r="AJ471"/>
      <c r="AK471"/>
      <c r="AL471"/>
      <c r="AM471"/>
      <c r="AN471"/>
      <c r="AO471"/>
      <c r="AP471"/>
      <c r="AQ471"/>
      <c r="AR471"/>
      <c r="AS471"/>
      <c r="AT471"/>
      <c r="AU471"/>
      <c r="AV471"/>
      <c r="AW471"/>
      <c r="AX471"/>
    </row>
    <row r="472" spans="2:50" x14ac:dyDescent="0.25">
      <c r="B472" s="151" t="s">
        <v>731</v>
      </c>
      <c r="C472" s="191">
        <v>1837538306</v>
      </c>
      <c r="D472" s="191">
        <v>1463804519.0999999</v>
      </c>
      <c r="E472" s="191">
        <v>16603263.280000001</v>
      </c>
      <c r="F472" s="191">
        <v>51009019.789999999</v>
      </c>
      <c r="G472" s="191">
        <v>154042910.22</v>
      </c>
      <c r="H472" s="191">
        <v>60415370.900000006</v>
      </c>
      <c r="I472" s="191">
        <v>121212671.81</v>
      </c>
      <c r="J472" s="191">
        <v>54482970.140000001</v>
      </c>
      <c r="K472" s="191">
        <v>77090161.209999993</v>
      </c>
      <c r="L472" s="191">
        <v>77000477.370000005</v>
      </c>
      <c r="M472" s="191">
        <v>77842337.790000007</v>
      </c>
      <c r="N472" s="191">
        <v>126053251.25</v>
      </c>
      <c r="O472" s="191">
        <v>80817765.879999995</v>
      </c>
      <c r="P472" s="191">
        <v>374591751.25</v>
      </c>
      <c r="Q472" s="191">
        <f t="shared" si="90"/>
        <v>1271161950.8899999</v>
      </c>
      <c r="R472" s="329"/>
      <c r="S472" s="7"/>
      <c r="T472" s="118"/>
      <c r="U472" s="118"/>
      <c r="V472" s="118"/>
      <c r="W472" s="118"/>
    </row>
    <row r="473" spans="2:50" s="67" customFormat="1" x14ac:dyDescent="0.25">
      <c r="B473" s="150" t="s">
        <v>732</v>
      </c>
      <c r="C473" s="192">
        <f t="shared" ref="C473" si="95">SUM(C474)</f>
        <v>261852162</v>
      </c>
      <c r="D473" s="192">
        <v>158012024.87</v>
      </c>
      <c r="E473" s="192">
        <v>333333.33</v>
      </c>
      <c r="F473" s="192">
        <v>333333.33</v>
      </c>
      <c r="G473" s="192">
        <v>11438195.33</v>
      </c>
      <c r="H473" s="192">
        <v>397761.33</v>
      </c>
      <c r="I473" s="192">
        <v>2814364.16</v>
      </c>
      <c r="J473" s="192">
        <v>14902616.33</v>
      </c>
      <c r="K473" s="192">
        <v>3018356.26</v>
      </c>
      <c r="L473" s="192">
        <v>2503714.6</v>
      </c>
      <c r="M473" s="192">
        <v>16417272.58</v>
      </c>
      <c r="N473" s="192">
        <v>2446949.4300000002</v>
      </c>
      <c r="O473" s="192">
        <v>10171839.359999999</v>
      </c>
      <c r="P473" s="192">
        <v>3984975.8</v>
      </c>
      <c r="Q473" s="192">
        <f t="shared" si="90"/>
        <v>68762711.840000004</v>
      </c>
      <c r="R473" s="329"/>
      <c r="S473" s="7"/>
      <c r="T473" s="118"/>
      <c r="U473" s="141"/>
      <c r="V473" s="141"/>
      <c r="W473" s="141"/>
      <c r="X473"/>
      <c r="Y473"/>
      <c r="Z473"/>
      <c r="AA473"/>
      <c r="AB473"/>
      <c r="AC473"/>
      <c r="AD473"/>
      <c r="AE473"/>
      <c r="AF473"/>
      <c r="AG473"/>
      <c r="AH473"/>
      <c r="AI473"/>
      <c r="AJ473"/>
      <c r="AK473"/>
      <c r="AL473"/>
      <c r="AM473"/>
      <c r="AN473"/>
      <c r="AO473"/>
      <c r="AP473"/>
      <c r="AQ473"/>
      <c r="AR473"/>
      <c r="AS473"/>
      <c r="AT473"/>
      <c r="AU473"/>
      <c r="AV473"/>
      <c r="AW473"/>
      <c r="AX473"/>
    </row>
    <row r="474" spans="2:50" x14ac:dyDescent="0.25">
      <c r="B474" s="151" t="s">
        <v>733</v>
      </c>
      <c r="C474" s="191">
        <v>261852162</v>
      </c>
      <c r="D474" s="191">
        <v>158012024.87</v>
      </c>
      <c r="E474" s="191">
        <v>333333.33</v>
      </c>
      <c r="F474" s="191">
        <v>333333.33</v>
      </c>
      <c r="G474" s="191">
        <v>11438195.33</v>
      </c>
      <c r="H474" s="191">
        <v>397761.33</v>
      </c>
      <c r="I474" s="191">
        <v>2814364.16</v>
      </c>
      <c r="J474" s="191">
        <v>14902616.33</v>
      </c>
      <c r="K474" s="191">
        <v>3018356.26</v>
      </c>
      <c r="L474" s="191">
        <v>2503714.6</v>
      </c>
      <c r="M474" s="191">
        <v>16417272.58</v>
      </c>
      <c r="N474" s="191">
        <v>2446949.4300000002</v>
      </c>
      <c r="O474" s="191">
        <v>10171839.359999999</v>
      </c>
      <c r="P474" s="191">
        <v>3984975.8</v>
      </c>
      <c r="Q474" s="191">
        <f t="shared" si="90"/>
        <v>68762711.840000004</v>
      </c>
      <c r="R474" s="329"/>
      <c r="S474" s="7"/>
      <c r="T474" s="118"/>
      <c r="U474" s="118"/>
      <c r="V474" s="118"/>
      <c r="W474" s="118"/>
    </row>
    <row r="475" spans="2:50" s="67" customFormat="1" x14ac:dyDescent="0.25">
      <c r="B475" s="150" t="s">
        <v>734</v>
      </c>
      <c r="C475" s="192">
        <f t="shared" ref="C475" si="96">SUM(C476)</f>
        <v>1909905870</v>
      </c>
      <c r="D475" s="192">
        <v>3205534342.0900002</v>
      </c>
      <c r="E475" s="192">
        <v>19411938.32</v>
      </c>
      <c r="F475" s="192">
        <v>52583903.470000006</v>
      </c>
      <c r="G475" s="192">
        <v>106242337.52</v>
      </c>
      <c r="H475" s="192">
        <v>380454913.13</v>
      </c>
      <c r="I475" s="192">
        <v>175045420.34999999</v>
      </c>
      <c r="J475" s="192">
        <v>276469100</v>
      </c>
      <c r="K475" s="192">
        <v>200553994.61999997</v>
      </c>
      <c r="L475" s="192">
        <v>419876130.96999997</v>
      </c>
      <c r="M475" s="192">
        <v>164845680.87</v>
      </c>
      <c r="N475" s="192">
        <v>185198529.25</v>
      </c>
      <c r="O475" s="192">
        <v>314819643.27999997</v>
      </c>
      <c r="P475" s="192">
        <v>789042695.97000003</v>
      </c>
      <c r="Q475" s="192">
        <f t="shared" si="90"/>
        <v>3084544287.75</v>
      </c>
      <c r="R475" s="329"/>
      <c r="S475" s="7"/>
      <c r="T475" s="118"/>
      <c r="U475" s="141"/>
      <c r="V475" s="141"/>
      <c r="W475" s="141"/>
      <c r="X475"/>
      <c r="Y475"/>
      <c r="Z475"/>
      <c r="AA475"/>
      <c r="AB475"/>
      <c r="AC475"/>
      <c r="AD475"/>
      <c r="AE475"/>
      <c r="AF475"/>
      <c r="AG475"/>
      <c r="AH475"/>
      <c r="AI475"/>
      <c r="AJ475"/>
      <c r="AK475"/>
      <c r="AL475"/>
      <c r="AM475"/>
      <c r="AN475"/>
      <c r="AO475"/>
      <c r="AP475"/>
      <c r="AQ475"/>
      <c r="AR475"/>
      <c r="AS475"/>
      <c r="AT475"/>
      <c r="AU475"/>
      <c r="AV475"/>
      <c r="AW475"/>
      <c r="AX475"/>
    </row>
    <row r="476" spans="2:50" x14ac:dyDescent="0.25">
      <c r="B476" s="151" t="s">
        <v>735</v>
      </c>
      <c r="C476" s="191">
        <v>1909905870</v>
      </c>
      <c r="D476" s="191">
        <v>3205534342.0900002</v>
      </c>
      <c r="E476" s="191">
        <v>19411938.32</v>
      </c>
      <c r="F476" s="191">
        <v>52583903.470000006</v>
      </c>
      <c r="G476" s="191">
        <v>106242337.52</v>
      </c>
      <c r="H476" s="191">
        <v>380454913.13</v>
      </c>
      <c r="I476" s="191">
        <v>175045420.34999999</v>
      </c>
      <c r="J476" s="191">
        <v>276469100</v>
      </c>
      <c r="K476" s="191">
        <v>200553994.61999997</v>
      </c>
      <c r="L476" s="191">
        <v>419876130.96999997</v>
      </c>
      <c r="M476" s="191">
        <v>164845680.87</v>
      </c>
      <c r="N476" s="191">
        <v>185198529.25</v>
      </c>
      <c r="O476" s="191">
        <v>314819643.27999997</v>
      </c>
      <c r="P476" s="191">
        <v>789042695.97000003</v>
      </c>
      <c r="Q476" s="191">
        <f t="shared" si="90"/>
        <v>3084544287.75</v>
      </c>
      <c r="R476" s="329"/>
      <c r="S476" s="7"/>
      <c r="T476" s="118"/>
      <c r="U476" s="118"/>
      <c r="V476" s="118"/>
      <c r="W476" s="118"/>
    </row>
    <row r="477" spans="2:50" s="67" customFormat="1" x14ac:dyDescent="0.25">
      <c r="B477" s="150" t="s">
        <v>736</v>
      </c>
      <c r="C477" s="192">
        <f t="shared" ref="C477" si="97">SUM(C478)</f>
        <v>842923266</v>
      </c>
      <c r="D477" s="192">
        <v>1058250411.1400001</v>
      </c>
      <c r="E477" s="192">
        <v>2214950.58</v>
      </c>
      <c r="F477" s="192">
        <v>16376467.93</v>
      </c>
      <c r="G477" s="192">
        <v>56274270.299999997</v>
      </c>
      <c r="H477" s="192">
        <v>289766120.63999999</v>
      </c>
      <c r="I477" s="192">
        <v>292460440.72000003</v>
      </c>
      <c r="J477" s="192">
        <v>193649689.43000001</v>
      </c>
      <c r="K477" s="192">
        <v>83716147.670000002</v>
      </c>
      <c r="L477" s="192">
        <v>71347317.510000005</v>
      </c>
      <c r="M477" s="192">
        <v>35733653.880000003</v>
      </c>
      <c r="N477" s="192">
        <v>45921801.530000001</v>
      </c>
      <c r="O477" s="192">
        <v>25825362.920000002</v>
      </c>
      <c r="P477" s="192">
        <v>45138820.780000001</v>
      </c>
      <c r="Q477" s="192">
        <f t="shared" si="90"/>
        <v>1158425043.8900001</v>
      </c>
      <c r="R477" s="329"/>
      <c r="S477" s="7"/>
      <c r="T477" s="118"/>
      <c r="U477" s="141"/>
      <c r="V477" s="141"/>
      <c r="W477" s="141"/>
      <c r="X477"/>
      <c r="Y477"/>
      <c r="Z477"/>
      <c r="AA477"/>
      <c r="AB477"/>
      <c r="AC477"/>
      <c r="AD477"/>
      <c r="AE477"/>
      <c r="AF477"/>
      <c r="AG477"/>
      <c r="AH477"/>
      <c r="AI477"/>
      <c r="AJ477"/>
      <c r="AK477"/>
      <c r="AL477"/>
      <c r="AM477"/>
      <c r="AN477"/>
      <c r="AO477"/>
      <c r="AP477"/>
      <c r="AQ477"/>
      <c r="AR477"/>
      <c r="AS477"/>
      <c r="AT477"/>
      <c r="AU477"/>
      <c r="AV477"/>
      <c r="AW477"/>
      <c r="AX477"/>
    </row>
    <row r="478" spans="2:50" s="67" customFormat="1" x14ac:dyDescent="0.25">
      <c r="B478" s="151" t="s">
        <v>737</v>
      </c>
      <c r="C478" s="191">
        <v>842923266</v>
      </c>
      <c r="D478" s="191">
        <v>1058250411.1400001</v>
      </c>
      <c r="E478" s="191">
        <v>2214950.58</v>
      </c>
      <c r="F478" s="191">
        <v>16376467.93</v>
      </c>
      <c r="G478" s="191">
        <v>56274270.299999997</v>
      </c>
      <c r="H478" s="191">
        <v>289766120.63999999</v>
      </c>
      <c r="I478" s="191">
        <v>292460440.72000003</v>
      </c>
      <c r="J478" s="191">
        <v>193649689.43000001</v>
      </c>
      <c r="K478" s="191">
        <v>83716147.670000002</v>
      </c>
      <c r="L478" s="191">
        <v>71347317.510000005</v>
      </c>
      <c r="M478" s="191">
        <v>35733653.880000003</v>
      </c>
      <c r="N478" s="191">
        <v>45921801.530000001</v>
      </c>
      <c r="O478" s="191">
        <v>25825362.920000002</v>
      </c>
      <c r="P478" s="191">
        <v>45138820.780000001</v>
      </c>
      <c r="Q478" s="191">
        <f t="shared" si="90"/>
        <v>1158425043.8900001</v>
      </c>
      <c r="R478" s="329"/>
      <c r="S478" s="7"/>
      <c r="T478" s="118"/>
      <c r="U478" s="141"/>
      <c r="V478" s="141"/>
      <c r="W478" s="141"/>
      <c r="X478"/>
      <c r="Y478"/>
      <c r="Z478"/>
      <c r="AA478"/>
      <c r="AB478"/>
      <c r="AC478"/>
      <c r="AD478"/>
      <c r="AE478"/>
      <c r="AF478"/>
      <c r="AG478"/>
      <c r="AH478"/>
      <c r="AI478"/>
      <c r="AJ478"/>
      <c r="AK478"/>
      <c r="AL478"/>
      <c r="AM478"/>
      <c r="AN478"/>
      <c r="AO478"/>
      <c r="AP478"/>
      <c r="AQ478"/>
      <c r="AR478"/>
      <c r="AS478"/>
      <c r="AT478"/>
      <c r="AU478"/>
      <c r="AV478"/>
      <c r="AW478"/>
      <c r="AX478"/>
    </row>
    <row r="479" spans="2:50" x14ac:dyDescent="0.25">
      <c r="B479" s="150" t="s">
        <v>738</v>
      </c>
      <c r="C479" s="192">
        <f t="shared" ref="C479" si="98">SUM(C480)</f>
        <v>7080693324</v>
      </c>
      <c r="D479" s="192">
        <v>1214676511.3800001</v>
      </c>
      <c r="E479" s="192">
        <v>923866.16</v>
      </c>
      <c r="F479" s="192">
        <v>1033053.08</v>
      </c>
      <c r="G479" s="192">
        <v>1481697.45</v>
      </c>
      <c r="H479" s="192">
        <v>1767999.44</v>
      </c>
      <c r="I479" s="192">
        <v>3019594.11</v>
      </c>
      <c r="J479" s="192">
        <v>3708399.16</v>
      </c>
      <c r="K479" s="192">
        <v>3146654.1500000004</v>
      </c>
      <c r="L479" s="192">
        <v>1091103.29</v>
      </c>
      <c r="M479" s="192">
        <v>2136030.12</v>
      </c>
      <c r="N479" s="192">
        <v>1506810.93</v>
      </c>
      <c r="O479" s="192">
        <v>3471937.21</v>
      </c>
      <c r="P479" s="192">
        <v>14715654.810000001</v>
      </c>
      <c r="Q479" s="192">
        <f t="shared" si="90"/>
        <v>38002799.910000004</v>
      </c>
      <c r="R479" s="329"/>
      <c r="S479" s="7"/>
      <c r="T479" s="118"/>
      <c r="U479" s="118"/>
      <c r="V479" s="118"/>
      <c r="W479" s="118"/>
    </row>
    <row r="480" spans="2:50" s="67" customFormat="1" x14ac:dyDescent="0.25">
      <c r="B480" s="151" t="s">
        <v>739</v>
      </c>
      <c r="C480" s="191">
        <v>7080693324</v>
      </c>
      <c r="D480" s="191">
        <v>1214676511.3800001</v>
      </c>
      <c r="E480" s="191">
        <v>923866.16</v>
      </c>
      <c r="F480" s="191">
        <v>1033053.08</v>
      </c>
      <c r="G480" s="191">
        <v>1481697.45</v>
      </c>
      <c r="H480" s="191">
        <v>1767999.44</v>
      </c>
      <c r="I480" s="191">
        <v>3019594.11</v>
      </c>
      <c r="J480" s="191">
        <v>3708399.16</v>
      </c>
      <c r="K480" s="191">
        <v>3146654.1500000004</v>
      </c>
      <c r="L480" s="191">
        <v>1091103.29</v>
      </c>
      <c r="M480" s="191">
        <v>2136030.12</v>
      </c>
      <c r="N480" s="191">
        <v>1506810.93</v>
      </c>
      <c r="O480" s="191">
        <v>3471937.21</v>
      </c>
      <c r="P480" s="191">
        <v>14715654.810000001</v>
      </c>
      <c r="Q480" s="191">
        <f t="shared" si="90"/>
        <v>38002799.910000004</v>
      </c>
      <c r="R480" s="329"/>
      <c r="S480" s="7"/>
      <c r="T480" s="118"/>
      <c r="U480" s="141"/>
      <c r="V480" s="141"/>
      <c r="W480" s="141"/>
      <c r="X480"/>
      <c r="Y480"/>
      <c r="Z480"/>
      <c r="AA480"/>
      <c r="AB480"/>
      <c r="AC480"/>
      <c r="AD480"/>
      <c r="AE480"/>
      <c r="AF480"/>
      <c r="AG480"/>
      <c r="AH480"/>
      <c r="AI480"/>
      <c r="AJ480"/>
      <c r="AK480"/>
      <c r="AL480"/>
      <c r="AM480"/>
      <c r="AN480"/>
      <c r="AO480"/>
      <c r="AP480"/>
      <c r="AQ480"/>
      <c r="AR480"/>
      <c r="AS480"/>
      <c r="AT480"/>
      <c r="AU480"/>
      <c r="AV480"/>
      <c r="AW480"/>
      <c r="AX480"/>
    </row>
    <row r="481" spans="2:50" x14ac:dyDescent="0.25">
      <c r="B481" s="138" t="s">
        <v>740</v>
      </c>
      <c r="C481" s="192">
        <f t="shared" ref="C481" si="99">C482+C484+C486+C488</f>
        <v>1223980679</v>
      </c>
      <c r="D481" s="192">
        <v>2335099868.9300003</v>
      </c>
      <c r="E481" s="192">
        <v>963450.8</v>
      </c>
      <c r="F481" s="192">
        <v>117180677.09</v>
      </c>
      <c r="G481" s="192">
        <v>128600646.90000001</v>
      </c>
      <c r="H481" s="192">
        <v>154903332.94</v>
      </c>
      <c r="I481" s="192">
        <v>430509723</v>
      </c>
      <c r="J481" s="192">
        <v>66168790.5</v>
      </c>
      <c r="K481" s="192">
        <v>79423065.849999994</v>
      </c>
      <c r="L481" s="192">
        <v>35520408.210000008</v>
      </c>
      <c r="M481" s="192">
        <v>362107073.14999998</v>
      </c>
      <c r="N481" s="192">
        <v>83697410.709999993</v>
      </c>
      <c r="O481" s="192">
        <v>117711361.5</v>
      </c>
      <c r="P481" s="192">
        <v>638267199.71000004</v>
      </c>
      <c r="Q481" s="192">
        <f t="shared" si="90"/>
        <v>2215053140.3600001</v>
      </c>
      <c r="R481" s="329"/>
      <c r="S481" s="7"/>
      <c r="T481" s="118"/>
      <c r="U481" s="118"/>
      <c r="V481" s="118"/>
      <c r="W481" s="118"/>
    </row>
    <row r="482" spans="2:50" s="67" customFormat="1" x14ac:dyDescent="0.25">
      <c r="B482" s="150" t="s">
        <v>741</v>
      </c>
      <c r="C482" s="192">
        <f t="shared" ref="C482" si="100">SUM(C483)</f>
        <v>294141701</v>
      </c>
      <c r="D482" s="192">
        <v>232815268.77000004</v>
      </c>
      <c r="E482" s="192">
        <v>553401.4</v>
      </c>
      <c r="F482" s="192">
        <v>2117039.5</v>
      </c>
      <c r="G482" s="192">
        <v>10791293.68</v>
      </c>
      <c r="H482" s="192">
        <v>4624746.12</v>
      </c>
      <c r="I482" s="192">
        <v>43400222.920000002</v>
      </c>
      <c r="J482" s="192">
        <v>14837802.4</v>
      </c>
      <c r="K482" s="192">
        <v>9557637.8000000007</v>
      </c>
      <c r="L482" s="192">
        <v>9273420.8800000008</v>
      </c>
      <c r="M482" s="192">
        <v>8304252.1300000008</v>
      </c>
      <c r="N482" s="192">
        <v>11913029</v>
      </c>
      <c r="O482" s="192">
        <v>46685132.109999999</v>
      </c>
      <c r="P482" s="192">
        <v>28273120.27</v>
      </c>
      <c r="Q482" s="192">
        <f t="shared" si="90"/>
        <v>190331098.21000001</v>
      </c>
      <c r="R482" s="329"/>
      <c r="S482" s="7"/>
      <c r="T482" s="118"/>
      <c r="U482" s="141"/>
      <c r="V482" s="141"/>
      <c r="W482" s="141"/>
      <c r="X482"/>
      <c r="Y482"/>
      <c r="Z482"/>
      <c r="AA482"/>
      <c r="AB482"/>
      <c r="AC482"/>
      <c r="AD482"/>
      <c r="AE482"/>
      <c r="AF482"/>
      <c r="AG482"/>
      <c r="AH482"/>
      <c r="AI482"/>
      <c r="AJ482"/>
      <c r="AK482"/>
      <c r="AL482"/>
      <c r="AM482"/>
      <c r="AN482"/>
      <c r="AO482"/>
      <c r="AP482"/>
      <c r="AQ482"/>
      <c r="AR482"/>
      <c r="AS482"/>
      <c r="AT482"/>
      <c r="AU482"/>
      <c r="AV482"/>
      <c r="AW482"/>
      <c r="AX482"/>
    </row>
    <row r="483" spans="2:50" x14ac:dyDescent="0.25">
      <c r="B483" s="151" t="s">
        <v>742</v>
      </c>
      <c r="C483" s="191">
        <v>294141701</v>
      </c>
      <c r="D483" s="191">
        <v>232815268.77000004</v>
      </c>
      <c r="E483" s="191">
        <v>553401.4</v>
      </c>
      <c r="F483" s="191">
        <v>2117039.5</v>
      </c>
      <c r="G483" s="191">
        <v>10791293.68</v>
      </c>
      <c r="H483" s="191">
        <v>4624746.12</v>
      </c>
      <c r="I483" s="191">
        <v>43400222.920000002</v>
      </c>
      <c r="J483" s="191">
        <v>14837802.4</v>
      </c>
      <c r="K483" s="191">
        <v>9557637.8000000007</v>
      </c>
      <c r="L483" s="191">
        <v>9273420.8800000008</v>
      </c>
      <c r="M483" s="191">
        <v>8304252.1300000008</v>
      </c>
      <c r="N483" s="191">
        <v>11913029</v>
      </c>
      <c r="O483" s="191">
        <v>46685132.109999999</v>
      </c>
      <c r="P483" s="191">
        <v>28273120.27</v>
      </c>
      <c r="Q483" s="191">
        <f t="shared" si="90"/>
        <v>190331098.21000001</v>
      </c>
      <c r="R483" s="329"/>
      <c r="S483" s="7"/>
      <c r="T483" s="118"/>
      <c r="U483" s="118"/>
      <c r="V483" s="118"/>
      <c r="W483" s="118"/>
    </row>
    <row r="484" spans="2:50" s="67" customFormat="1" x14ac:dyDescent="0.25">
      <c r="B484" s="150" t="s">
        <v>743</v>
      </c>
      <c r="C484" s="192">
        <f t="shared" ref="C484" si="101">SUM(C485)</f>
        <v>54119538</v>
      </c>
      <c r="D484" s="192">
        <v>92667566.469999984</v>
      </c>
      <c r="E484" s="192">
        <v>0</v>
      </c>
      <c r="F484" s="192">
        <v>158305.5</v>
      </c>
      <c r="G484" s="192">
        <v>26247353.600000001</v>
      </c>
      <c r="H484" s="192">
        <v>7271312.9299999997</v>
      </c>
      <c r="I484" s="192">
        <v>15849719.65</v>
      </c>
      <c r="J484" s="192">
        <v>1147900.04</v>
      </c>
      <c r="K484" s="192">
        <v>12444792</v>
      </c>
      <c r="L484" s="192">
        <v>779149.4</v>
      </c>
      <c r="M484" s="192">
        <v>5592249.6299999999</v>
      </c>
      <c r="N484" s="192">
        <v>4313933.3600000003</v>
      </c>
      <c r="O484" s="192">
        <v>7499785.6699999999</v>
      </c>
      <c r="P484" s="192">
        <v>7274120.9199999999</v>
      </c>
      <c r="Q484" s="192">
        <f t="shared" si="90"/>
        <v>88578622.700000003</v>
      </c>
      <c r="R484" s="329"/>
      <c r="S484" s="7"/>
      <c r="T484" s="118"/>
      <c r="U484" s="141"/>
      <c r="V484" s="141"/>
      <c r="W484" s="141"/>
      <c r="X484"/>
      <c r="Y484"/>
      <c r="Z484"/>
      <c r="AA484"/>
      <c r="AB484"/>
      <c r="AC484"/>
      <c r="AD484"/>
      <c r="AE484"/>
      <c r="AF484"/>
      <c r="AG484"/>
      <c r="AH484"/>
      <c r="AI484"/>
      <c r="AJ484"/>
      <c r="AK484"/>
      <c r="AL484"/>
      <c r="AM484"/>
      <c r="AN484"/>
      <c r="AO484"/>
      <c r="AP484"/>
      <c r="AQ484"/>
      <c r="AR484"/>
      <c r="AS484"/>
      <c r="AT484"/>
      <c r="AU484"/>
      <c r="AV484"/>
      <c r="AW484"/>
      <c r="AX484"/>
    </row>
    <row r="485" spans="2:50" x14ac:dyDescent="0.25">
      <c r="B485" s="151" t="s">
        <v>744</v>
      </c>
      <c r="C485" s="191">
        <v>54119538</v>
      </c>
      <c r="D485" s="191">
        <v>92667566.469999984</v>
      </c>
      <c r="E485" s="191">
        <v>0</v>
      </c>
      <c r="F485" s="191">
        <v>158305.5</v>
      </c>
      <c r="G485" s="191">
        <v>26247353.600000001</v>
      </c>
      <c r="H485" s="191">
        <v>7271312.9299999997</v>
      </c>
      <c r="I485" s="191">
        <v>15849719.65</v>
      </c>
      <c r="J485" s="191">
        <v>1147900.04</v>
      </c>
      <c r="K485" s="191">
        <v>12444792</v>
      </c>
      <c r="L485" s="191">
        <v>779149.4</v>
      </c>
      <c r="M485" s="191">
        <v>5592249.6299999999</v>
      </c>
      <c r="N485" s="191">
        <v>4313933.3600000003</v>
      </c>
      <c r="O485" s="191">
        <v>7499785.6699999999</v>
      </c>
      <c r="P485" s="191">
        <v>7274120.9199999999</v>
      </c>
      <c r="Q485" s="191">
        <f t="shared" si="90"/>
        <v>88578622.700000003</v>
      </c>
      <c r="R485" s="329"/>
      <c r="S485" s="7"/>
      <c r="T485" s="118"/>
      <c r="U485" s="118"/>
      <c r="V485" s="118"/>
      <c r="W485" s="118"/>
    </row>
    <row r="486" spans="2:50" s="67" customFormat="1" x14ac:dyDescent="0.25">
      <c r="B486" s="150" t="s">
        <v>745</v>
      </c>
      <c r="C486" s="192">
        <f t="shared" ref="C486" si="102">SUM(C487)</f>
        <v>190322165</v>
      </c>
      <c r="D486" s="192">
        <v>858700697.76000011</v>
      </c>
      <c r="E486" s="192">
        <v>312938.40000000002</v>
      </c>
      <c r="F486" s="192">
        <v>1086250.3400000001</v>
      </c>
      <c r="G486" s="192">
        <v>4384725.7700000005</v>
      </c>
      <c r="H486" s="192">
        <v>6975782.79</v>
      </c>
      <c r="I486" s="192">
        <v>207307632.13</v>
      </c>
      <c r="J486" s="192">
        <v>7970123.46</v>
      </c>
      <c r="K486" s="192">
        <v>1764678.94</v>
      </c>
      <c r="L486" s="192">
        <v>2212483.3100000024</v>
      </c>
      <c r="M486" s="192">
        <v>170828870.05000001</v>
      </c>
      <c r="N486" s="192">
        <v>5442191.3399999999</v>
      </c>
      <c r="O486" s="192">
        <v>2408667.9</v>
      </c>
      <c r="P486" s="192">
        <v>427661376.03000003</v>
      </c>
      <c r="Q486" s="192">
        <f t="shared" si="90"/>
        <v>838355720.46000004</v>
      </c>
      <c r="R486" s="329"/>
      <c r="S486" s="7"/>
      <c r="T486" s="118"/>
      <c r="U486" s="141"/>
      <c r="V486" s="141"/>
      <c r="W486" s="141"/>
      <c r="X486"/>
      <c r="Y486"/>
      <c r="Z486"/>
      <c r="AA486"/>
      <c r="AB486"/>
      <c r="AC486"/>
      <c r="AD486"/>
      <c r="AE486"/>
      <c r="AF486"/>
      <c r="AG486"/>
      <c r="AH486"/>
      <c r="AI486"/>
      <c r="AJ486"/>
      <c r="AK486"/>
      <c r="AL486"/>
      <c r="AM486"/>
      <c r="AN486"/>
      <c r="AO486"/>
      <c r="AP486"/>
      <c r="AQ486"/>
      <c r="AR486"/>
      <c r="AS486"/>
      <c r="AT486"/>
      <c r="AU486"/>
      <c r="AV486"/>
      <c r="AW486"/>
      <c r="AX486"/>
    </row>
    <row r="487" spans="2:50" s="67" customFormat="1" x14ac:dyDescent="0.25">
      <c r="B487" s="151" t="s">
        <v>746</v>
      </c>
      <c r="C487" s="191">
        <v>190322165</v>
      </c>
      <c r="D487" s="191">
        <v>858700697.76000011</v>
      </c>
      <c r="E487" s="191">
        <v>312938.40000000002</v>
      </c>
      <c r="F487" s="191">
        <v>1086250.3400000001</v>
      </c>
      <c r="G487" s="191">
        <v>4384725.7700000005</v>
      </c>
      <c r="H487" s="191">
        <v>6975782.79</v>
      </c>
      <c r="I487" s="191">
        <v>207307632.13</v>
      </c>
      <c r="J487" s="191">
        <v>7970123.46</v>
      </c>
      <c r="K487" s="191">
        <v>1764678.94</v>
      </c>
      <c r="L487" s="191">
        <v>2212483.3100000024</v>
      </c>
      <c r="M487" s="191">
        <v>170828870.05000001</v>
      </c>
      <c r="N487" s="191">
        <v>5442191.3399999999</v>
      </c>
      <c r="O487" s="191">
        <v>2408667.9</v>
      </c>
      <c r="P487" s="191">
        <v>427661376.03000003</v>
      </c>
      <c r="Q487" s="191">
        <f t="shared" si="90"/>
        <v>838355720.46000004</v>
      </c>
      <c r="R487" s="329"/>
      <c r="S487" s="7"/>
      <c r="T487" s="118"/>
      <c r="U487" s="141"/>
      <c r="V487" s="141"/>
      <c r="W487" s="141"/>
      <c r="X487"/>
      <c r="Y487"/>
      <c r="Z487"/>
      <c r="AA487"/>
      <c r="AB487"/>
      <c r="AC487"/>
      <c r="AD487"/>
      <c r="AE487"/>
      <c r="AF487"/>
      <c r="AG487"/>
      <c r="AH487"/>
      <c r="AI487"/>
      <c r="AJ487"/>
      <c r="AK487"/>
      <c r="AL487"/>
      <c r="AM487"/>
      <c r="AN487"/>
      <c r="AO487"/>
      <c r="AP487"/>
      <c r="AQ487"/>
      <c r="AR487"/>
      <c r="AS487"/>
      <c r="AT487"/>
      <c r="AU487"/>
      <c r="AV487"/>
      <c r="AW487"/>
      <c r="AX487"/>
    </row>
    <row r="488" spans="2:50" x14ac:dyDescent="0.25">
      <c r="B488" s="150" t="s">
        <v>747</v>
      </c>
      <c r="C488" s="192">
        <f t="shared" ref="C488" si="103">SUM(C489)</f>
        <v>685397275</v>
      </c>
      <c r="D488" s="192">
        <v>1150916335.9300001</v>
      </c>
      <c r="E488" s="192">
        <v>97111</v>
      </c>
      <c r="F488" s="192">
        <v>113819081.75</v>
      </c>
      <c r="G488" s="192">
        <v>87177273.849999994</v>
      </c>
      <c r="H488" s="192">
        <v>136031491.09999999</v>
      </c>
      <c r="I488" s="192">
        <v>163952148.30000001</v>
      </c>
      <c r="J488" s="192">
        <v>42212964.600000001</v>
      </c>
      <c r="K488" s="192">
        <v>55655957.109999999</v>
      </c>
      <c r="L488" s="192">
        <v>23255354.620000001</v>
      </c>
      <c r="M488" s="192">
        <v>177381701.34</v>
      </c>
      <c r="N488" s="192">
        <v>62028257.009999998</v>
      </c>
      <c r="O488" s="192">
        <v>61117775.82</v>
      </c>
      <c r="P488" s="192">
        <v>175058582.49000001</v>
      </c>
      <c r="Q488" s="192">
        <f t="shared" si="90"/>
        <v>1097787698.9900002</v>
      </c>
      <c r="R488" s="329"/>
      <c r="S488" s="7"/>
      <c r="T488" s="118"/>
      <c r="U488" s="118"/>
      <c r="V488" s="118"/>
      <c r="W488" s="118"/>
    </row>
    <row r="489" spans="2:50" s="67" customFormat="1" x14ac:dyDescent="0.25">
      <c r="B489" s="151" t="s">
        <v>748</v>
      </c>
      <c r="C489" s="191">
        <v>685397275</v>
      </c>
      <c r="D489" s="191">
        <v>1150916335.9300001</v>
      </c>
      <c r="E489" s="191">
        <v>97111</v>
      </c>
      <c r="F489" s="191">
        <v>113819081.75</v>
      </c>
      <c r="G489" s="191">
        <v>87177273.849999994</v>
      </c>
      <c r="H489" s="191">
        <v>136031491.09999999</v>
      </c>
      <c r="I489" s="191">
        <v>163952148.30000001</v>
      </c>
      <c r="J489" s="191">
        <v>42212964.600000001</v>
      </c>
      <c r="K489" s="191">
        <v>55655957.109999999</v>
      </c>
      <c r="L489" s="191">
        <v>23255354.620000001</v>
      </c>
      <c r="M489" s="191">
        <v>177381701.34</v>
      </c>
      <c r="N489" s="191">
        <v>62028257.009999998</v>
      </c>
      <c r="O489" s="191">
        <v>61117775.82</v>
      </c>
      <c r="P489" s="191">
        <v>175058582.49000001</v>
      </c>
      <c r="Q489" s="191">
        <f t="shared" si="90"/>
        <v>1097787698.9900002</v>
      </c>
      <c r="R489" s="329"/>
      <c r="S489" s="7"/>
      <c r="T489" s="118"/>
      <c r="U489" s="141"/>
      <c r="V489" s="141"/>
      <c r="W489" s="141"/>
      <c r="X489"/>
      <c r="Y489"/>
      <c r="Z489"/>
      <c r="AA489"/>
      <c r="AB489"/>
      <c r="AC489"/>
      <c r="AD489"/>
      <c r="AE489"/>
      <c r="AF489"/>
      <c r="AG489"/>
      <c r="AH489"/>
      <c r="AI489"/>
      <c r="AJ489"/>
      <c r="AK489"/>
      <c r="AL489"/>
      <c r="AM489"/>
      <c r="AN489"/>
      <c r="AO489"/>
      <c r="AP489"/>
      <c r="AQ489"/>
      <c r="AR489"/>
      <c r="AS489"/>
      <c r="AT489"/>
      <c r="AU489"/>
      <c r="AV489"/>
      <c r="AW489"/>
      <c r="AX489"/>
    </row>
    <row r="490" spans="2:50" x14ac:dyDescent="0.25">
      <c r="B490" s="138" t="s">
        <v>183</v>
      </c>
      <c r="C490" s="192">
        <f t="shared" ref="C490" si="104">C491+C493+C495+C497</f>
        <v>2019557224</v>
      </c>
      <c r="D490" s="192">
        <v>1511116748.9400001</v>
      </c>
      <c r="E490" s="192">
        <v>84766756.25</v>
      </c>
      <c r="F490" s="192">
        <v>320145702.26999998</v>
      </c>
      <c r="G490" s="192">
        <v>5696767.0299999993</v>
      </c>
      <c r="H490" s="192">
        <v>114029565.05000001</v>
      </c>
      <c r="I490" s="192">
        <v>136680962.74000001</v>
      </c>
      <c r="J490" s="192">
        <v>35924542.380000003</v>
      </c>
      <c r="K490" s="192">
        <v>123377769.05000001</v>
      </c>
      <c r="L490" s="192">
        <v>65975121.860000007</v>
      </c>
      <c r="M490" s="192">
        <v>13737254.74</v>
      </c>
      <c r="N490" s="192">
        <v>337575838.19999999</v>
      </c>
      <c r="O490" s="192">
        <v>32921274.670000002</v>
      </c>
      <c r="P490" s="192">
        <v>175478779.09</v>
      </c>
      <c r="Q490" s="192">
        <f t="shared" si="90"/>
        <v>1446310333.3299999</v>
      </c>
      <c r="R490" s="329"/>
      <c r="S490" s="7"/>
      <c r="T490" s="118"/>
      <c r="U490" s="118"/>
      <c r="V490" s="118"/>
      <c r="W490" s="118"/>
    </row>
    <row r="491" spans="2:50" s="67" customFormat="1" x14ac:dyDescent="0.25">
      <c r="B491" s="150" t="s">
        <v>749</v>
      </c>
      <c r="C491" s="192">
        <f t="shared" ref="C491" si="105">SUM(C492)</f>
        <v>1786157628</v>
      </c>
      <c r="D491" s="192">
        <v>1408159215.1700001</v>
      </c>
      <c r="E491" s="192">
        <v>84759672.920000002</v>
      </c>
      <c r="F491" s="192">
        <v>318061350.00999999</v>
      </c>
      <c r="G491" s="192">
        <v>1330001.8500000001</v>
      </c>
      <c r="H491" s="192">
        <v>113866314.84</v>
      </c>
      <c r="I491" s="192">
        <v>129274761.17</v>
      </c>
      <c r="J491" s="192">
        <v>33366507.84</v>
      </c>
      <c r="K491" s="192">
        <v>115093281.34</v>
      </c>
      <c r="L491" s="192">
        <v>53775128.810000002</v>
      </c>
      <c r="M491" s="192">
        <v>13634687.41</v>
      </c>
      <c r="N491" s="192">
        <v>336037216.55000001</v>
      </c>
      <c r="O491" s="192">
        <v>15572110.59</v>
      </c>
      <c r="P491" s="192">
        <v>155851084.30000001</v>
      </c>
      <c r="Q491" s="192">
        <f t="shared" si="90"/>
        <v>1370622117.6299999</v>
      </c>
      <c r="R491" s="329"/>
      <c r="S491" s="7"/>
      <c r="T491" s="118"/>
      <c r="U491" s="141"/>
      <c r="V491" s="141"/>
      <c r="W491" s="141"/>
      <c r="X491"/>
      <c r="Y491"/>
      <c r="Z491"/>
      <c r="AA491"/>
      <c r="AB491"/>
      <c r="AC491"/>
      <c r="AD491"/>
      <c r="AE491"/>
      <c r="AF491"/>
      <c r="AG491"/>
      <c r="AH491"/>
      <c r="AI491"/>
      <c r="AJ491"/>
      <c r="AK491"/>
      <c r="AL491"/>
      <c r="AM491"/>
      <c r="AN491"/>
      <c r="AO491"/>
      <c r="AP491"/>
      <c r="AQ491"/>
      <c r="AR491"/>
      <c r="AS491"/>
      <c r="AT491"/>
      <c r="AU491"/>
      <c r="AV491"/>
      <c r="AW491"/>
      <c r="AX491"/>
    </row>
    <row r="492" spans="2:50" x14ac:dyDescent="0.25">
      <c r="B492" s="151" t="s">
        <v>750</v>
      </c>
      <c r="C492" s="191">
        <v>1786157628</v>
      </c>
      <c r="D492" s="191">
        <v>1408159215.1700001</v>
      </c>
      <c r="E492" s="191">
        <v>84759672.920000002</v>
      </c>
      <c r="F492" s="191">
        <v>318061350.00999999</v>
      </c>
      <c r="G492" s="191">
        <v>1330001.8500000001</v>
      </c>
      <c r="H492" s="191">
        <v>113866314.84</v>
      </c>
      <c r="I492" s="191">
        <v>129274761.17</v>
      </c>
      <c r="J492" s="191">
        <v>33366507.84</v>
      </c>
      <c r="K492" s="191">
        <v>115093281.34</v>
      </c>
      <c r="L492" s="191">
        <v>53775128.810000002</v>
      </c>
      <c r="M492" s="191">
        <v>13634687.41</v>
      </c>
      <c r="N492" s="191">
        <v>336037216.55000001</v>
      </c>
      <c r="O492" s="191">
        <v>15572110.59</v>
      </c>
      <c r="P492" s="191">
        <v>155851084.30000001</v>
      </c>
      <c r="Q492" s="191">
        <f t="shared" si="90"/>
        <v>1370622117.6299999</v>
      </c>
      <c r="R492" s="329"/>
      <c r="S492" s="7"/>
      <c r="T492" s="118"/>
      <c r="U492" s="118"/>
      <c r="V492" s="118"/>
      <c r="W492" s="118"/>
    </row>
    <row r="493" spans="2:50" s="67" customFormat="1" x14ac:dyDescent="0.25">
      <c r="B493" s="150" t="s">
        <v>751</v>
      </c>
      <c r="C493" s="192">
        <f t="shared" ref="C493" si="106">SUM(C494)</f>
        <v>84032692</v>
      </c>
      <c r="D493" s="192">
        <v>61066824.059999987</v>
      </c>
      <c r="E493" s="192">
        <v>7083.33</v>
      </c>
      <c r="F493" s="192">
        <v>1372920.96</v>
      </c>
      <c r="G493" s="192">
        <v>71894.33</v>
      </c>
      <c r="H493" s="192">
        <v>58683.360000000001</v>
      </c>
      <c r="I493" s="192">
        <v>996774.11</v>
      </c>
      <c r="J493" s="192">
        <v>753169.54</v>
      </c>
      <c r="K493" s="192">
        <v>4792905.26</v>
      </c>
      <c r="L493" s="192">
        <v>10599594.449999999</v>
      </c>
      <c r="M493" s="192">
        <v>12083.33</v>
      </c>
      <c r="N493" s="192">
        <v>7083.33</v>
      </c>
      <c r="O493" s="192">
        <v>15616866.119999999</v>
      </c>
      <c r="P493" s="192">
        <v>13182383.26</v>
      </c>
      <c r="Q493" s="192">
        <f t="shared" si="90"/>
        <v>47471441.379999995</v>
      </c>
      <c r="R493" s="329"/>
      <c r="S493" s="7"/>
      <c r="T493" s="118"/>
      <c r="U493" s="141"/>
      <c r="V493" s="141"/>
      <c r="W493" s="141"/>
      <c r="X493"/>
      <c r="Y493"/>
      <c r="Z493"/>
      <c r="AA493"/>
      <c r="AB493"/>
      <c r="AC493"/>
      <c r="AD493"/>
      <c r="AE493"/>
      <c r="AF493"/>
      <c r="AG493"/>
      <c r="AH493"/>
      <c r="AI493"/>
      <c r="AJ493"/>
      <c r="AK493"/>
      <c r="AL493"/>
      <c r="AM493"/>
      <c r="AN493"/>
      <c r="AO493"/>
      <c r="AP493"/>
      <c r="AQ493"/>
      <c r="AR493"/>
      <c r="AS493"/>
      <c r="AT493"/>
      <c r="AU493"/>
      <c r="AV493"/>
      <c r="AW493"/>
      <c r="AX493"/>
    </row>
    <row r="494" spans="2:50" x14ac:dyDescent="0.25">
      <c r="B494" s="151" t="s">
        <v>752</v>
      </c>
      <c r="C494" s="191">
        <v>84032692</v>
      </c>
      <c r="D494" s="191">
        <v>61066824.059999987</v>
      </c>
      <c r="E494" s="191">
        <v>7083.33</v>
      </c>
      <c r="F494" s="191">
        <v>1372920.96</v>
      </c>
      <c r="G494" s="191">
        <v>71894.33</v>
      </c>
      <c r="H494" s="191">
        <v>58683.360000000001</v>
      </c>
      <c r="I494" s="191">
        <v>996774.11</v>
      </c>
      <c r="J494" s="191">
        <v>753169.54</v>
      </c>
      <c r="K494" s="191">
        <v>4792905.26</v>
      </c>
      <c r="L494" s="191">
        <v>10599594.449999999</v>
      </c>
      <c r="M494" s="191">
        <v>12083.33</v>
      </c>
      <c r="N494" s="191">
        <v>7083.33</v>
      </c>
      <c r="O494" s="191">
        <v>15616866.119999999</v>
      </c>
      <c r="P494" s="191">
        <v>13182383.26</v>
      </c>
      <c r="Q494" s="191">
        <f t="shared" si="90"/>
        <v>47471441.379999995</v>
      </c>
      <c r="R494" s="329"/>
      <c r="S494" s="7"/>
      <c r="T494" s="118"/>
      <c r="U494" s="118"/>
      <c r="V494" s="118"/>
      <c r="W494" s="118"/>
    </row>
    <row r="495" spans="2:50" s="67" customFormat="1" x14ac:dyDescent="0.25">
      <c r="B495" s="150" t="s">
        <v>753</v>
      </c>
      <c r="C495" s="192">
        <f t="shared" ref="C495" si="107">SUM(C496)</f>
        <v>3400000</v>
      </c>
      <c r="D495" s="192">
        <v>110000</v>
      </c>
      <c r="E495" s="192">
        <v>0</v>
      </c>
      <c r="F495" s="192">
        <v>0</v>
      </c>
      <c r="G495" s="192">
        <v>0</v>
      </c>
      <c r="H495" s="192">
        <v>23109.119999999999</v>
      </c>
      <c r="I495" s="192">
        <v>0</v>
      </c>
      <c r="J495" s="192">
        <v>0</v>
      </c>
      <c r="K495" s="192">
        <v>0</v>
      </c>
      <c r="L495" s="192">
        <v>0</v>
      </c>
      <c r="M495" s="192">
        <v>0</v>
      </c>
      <c r="N495" s="192">
        <v>0</v>
      </c>
      <c r="O495" s="192">
        <v>0</v>
      </c>
      <c r="P495" s="192">
        <v>0</v>
      </c>
      <c r="Q495" s="192">
        <f t="shared" si="90"/>
        <v>23109.119999999999</v>
      </c>
      <c r="R495" s="329"/>
      <c r="S495" s="7"/>
      <c r="T495" s="118"/>
      <c r="U495" s="141"/>
      <c r="V495" s="141"/>
      <c r="W495" s="141"/>
      <c r="X495"/>
      <c r="Y495"/>
      <c r="Z495"/>
      <c r="AA495"/>
      <c r="AB495"/>
      <c r="AC495"/>
      <c r="AD495"/>
      <c r="AE495"/>
      <c r="AF495"/>
      <c r="AG495"/>
      <c r="AH495"/>
      <c r="AI495"/>
      <c r="AJ495"/>
      <c r="AK495"/>
      <c r="AL495"/>
      <c r="AM495"/>
      <c r="AN495"/>
      <c r="AO495"/>
      <c r="AP495"/>
      <c r="AQ495"/>
      <c r="AR495"/>
      <c r="AS495"/>
      <c r="AT495"/>
      <c r="AU495"/>
      <c r="AV495"/>
      <c r="AW495"/>
      <c r="AX495"/>
    </row>
    <row r="496" spans="2:50" s="67" customFormat="1" x14ac:dyDescent="0.25">
      <c r="B496" s="151" t="s">
        <v>754</v>
      </c>
      <c r="C496" s="191">
        <v>3400000</v>
      </c>
      <c r="D496" s="191">
        <v>110000</v>
      </c>
      <c r="E496" s="191">
        <v>0</v>
      </c>
      <c r="F496" s="191">
        <v>0</v>
      </c>
      <c r="G496" s="191">
        <v>0</v>
      </c>
      <c r="H496" s="191">
        <v>23109.119999999999</v>
      </c>
      <c r="I496" s="191">
        <v>0</v>
      </c>
      <c r="J496" s="191">
        <v>0</v>
      </c>
      <c r="K496" s="191">
        <v>0</v>
      </c>
      <c r="L496" s="191">
        <v>0</v>
      </c>
      <c r="M496" s="191">
        <v>0</v>
      </c>
      <c r="N496" s="191">
        <v>0</v>
      </c>
      <c r="O496" s="191">
        <v>0</v>
      </c>
      <c r="P496" s="191">
        <v>0</v>
      </c>
      <c r="Q496" s="191">
        <f t="shared" si="90"/>
        <v>23109.119999999999</v>
      </c>
      <c r="R496" s="329"/>
      <c r="S496" s="7"/>
      <c r="T496" s="118"/>
      <c r="U496" s="141"/>
      <c r="V496" s="141"/>
      <c r="W496" s="141"/>
      <c r="X496"/>
      <c r="Y496"/>
      <c r="Z496"/>
      <c r="AA496"/>
      <c r="AB496"/>
      <c r="AC496"/>
      <c r="AD496"/>
      <c r="AE496"/>
      <c r="AF496"/>
      <c r="AG496"/>
      <c r="AH496"/>
      <c r="AI496"/>
      <c r="AJ496"/>
      <c r="AK496"/>
      <c r="AL496"/>
      <c r="AM496"/>
      <c r="AN496"/>
      <c r="AO496"/>
      <c r="AP496"/>
      <c r="AQ496"/>
      <c r="AR496"/>
      <c r="AS496"/>
      <c r="AT496"/>
      <c r="AU496"/>
      <c r="AV496"/>
      <c r="AW496"/>
      <c r="AX496"/>
    </row>
    <row r="497" spans="2:50" x14ac:dyDescent="0.25">
      <c r="B497" s="150" t="s">
        <v>755</v>
      </c>
      <c r="C497" s="192">
        <f t="shared" ref="C497" si="108">SUM(C498)</f>
        <v>145966904</v>
      </c>
      <c r="D497" s="192">
        <v>41780709.710000023</v>
      </c>
      <c r="E497" s="192">
        <v>0</v>
      </c>
      <c r="F497" s="192">
        <v>711431.3</v>
      </c>
      <c r="G497" s="192">
        <v>4294870.8499999996</v>
      </c>
      <c r="H497" s="192">
        <v>81457.73</v>
      </c>
      <c r="I497" s="192">
        <v>6409427.46</v>
      </c>
      <c r="J497" s="192">
        <v>1804865</v>
      </c>
      <c r="K497" s="192">
        <v>3491582.45</v>
      </c>
      <c r="L497" s="192">
        <v>1600398.6</v>
      </c>
      <c r="M497" s="192">
        <v>90484</v>
      </c>
      <c r="N497" s="192">
        <v>1531538.32</v>
      </c>
      <c r="O497" s="192">
        <v>1732297.96</v>
      </c>
      <c r="P497" s="192">
        <v>6445311.5300000003</v>
      </c>
      <c r="Q497" s="192">
        <f t="shared" si="90"/>
        <v>28193665.200000003</v>
      </c>
      <c r="R497" s="329"/>
      <c r="S497" s="7"/>
      <c r="T497" s="118"/>
      <c r="U497" s="118"/>
      <c r="V497" s="118"/>
      <c r="W497" s="118"/>
    </row>
    <row r="498" spans="2:50" s="67" customFormat="1" x14ac:dyDescent="0.25">
      <c r="B498" s="151" t="s">
        <v>756</v>
      </c>
      <c r="C498" s="191">
        <v>145966904</v>
      </c>
      <c r="D498" s="191">
        <v>41780709.710000023</v>
      </c>
      <c r="E498" s="191">
        <v>0</v>
      </c>
      <c r="F498" s="191">
        <v>711431.3</v>
      </c>
      <c r="G498" s="191">
        <v>4294870.8499999996</v>
      </c>
      <c r="H498" s="191">
        <v>81457.73</v>
      </c>
      <c r="I498" s="191">
        <v>6409427.46</v>
      </c>
      <c r="J498" s="191">
        <v>1804865</v>
      </c>
      <c r="K498" s="191">
        <v>3491582.45</v>
      </c>
      <c r="L498" s="191">
        <v>1600398.6</v>
      </c>
      <c r="M498" s="191">
        <v>90484</v>
      </c>
      <c r="N498" s="191">
        <v>1531538.32</v>
      </c>
      <c r="O498" s="191">
        <v>1732297.96</v>
      </c>
      <c r="P498" s="191">
        <v>6445311.5300000003</v>
      </c>
      <c r="Q498" s="191">
        <f t="shared" si="90"/>
        <v>28193665.200000003</v>
      </c>
      <c r="R498" s="329"/>
      <c r="S498" s="7"/>
      <c r="T498" s="118"/>
      <c r="U498" s="141"/>
      <c r="V498" s="141"/>
      <c r="W498" s="141"/>
      <c r="X498"/>
      <c r="Y498"/>
      <c r="Z498"/>
      <c r="AA498"/>
      <c r="AB498"/>
      <c r="AC498"/>
      <c r="AD498"/>
      <c r="AE498"/>
      <c r="AF498"/>
      <c r="AG498"/>
      <c r="AH498"/>
      <c r="AI498"/>
      <c r="AJ498"/>
      <c r="AK498"/>
      <c r="AL498"/>
      <c r="AM498"/>
      <c r="AN498"/>
      <c r="AO498"/>
      <c r="AP498"/>
      <c r="AQ498"/>
      <c r="AR498"/>
      <c r="AS498"/>
      <c r="AT498"/>
      <c r="AU498"/>
      <c r="AV498"/>
      <c r="AW498"/>
      <c r="AX498"/>
    </row>
    <row r="499" spans="2:50" x14ac:dyDescent="0.25">
      <c r="B499" s="138" t="s">
        <v>184</v>
      </c>
      <c r="C499" s="192">
        <f t="shared" ref="C499" si="109">C500+C502+C504+C506+C508+C510+C512+C514</f>
        <v>7993143484</v>
      </c>
      <c r="D499" s="192">
        <v>11018443203.549999</v>
      </c>
      <c r="E499" s="192">
        <v>3862851.24</v>
      </c>
      <c r="F499" s="192">
        <v>130155419.27</v>
      </c>
      <c r="G499" s="192">
        <v>114780203.82000002</v>
      </c>
      <c r="H499" s="192">
        <v>1497705945.3</v>
      </c>
      <c r="I499" s="192">
        <v>275336111.33999997</v>
      </c>
      <c r="J499" s="192">
        <v>1056680456.4</v>
      </c>
      <c r="K499" s="192">
        <v>267246146.46000004</v>
      </c>
      <c r="L499" s="192">
        <v>1669632340.3400002</v>
      </c>
      <c r="M499" s="192">
        <v>159697304.12</v>
      </c>
      <c r="N499" s="192">
        <v>1326285755.8399999</v>
      </c>
      <c r="O499" s="192">
        <v>1841413530.4099998</v>
      </c>
      <c r="P499" s="192">
        <v>2339812626.0799999</v>
      </c>
      <c r="Q499" s="192">
        <f t="shared" si="90"/>
        <v>10682608690.619999</v>
      </c>
      <c r="R499" s="329"/>
      <c r="S499" s="7"/>
      <c r="T499" s="118"/>
      <c r="U499" s="118"/>
      <c r="V499" s="118"/>
      <c r="W499" s="118"/>
    </row>
    <row r="500" spans="2:50" s="67" customFormat="1" x14ac:dyDescent="0.25">
      <c r="B500" s="150" t="s">
        <v>757</v>
      </c>
      <c r="C500" s="192">
        <f t="shared" ref="C500" si="110">SUM(C501)</f>
        <v>3493136317</v>
      </c>
      <c r="D500" s="192">
        <v>7305007182.3599997</v>
      </c>
      <c r="E500" s="192">
        <v>2693529.7</v>
      </c>
      <c r="F500" s="192">
        <v>129539701.27</v>
      </c>
      <c r="G500" s="192">
        <v>102616403.68000001</v>
      </c>
      <c r="H500" s="192">
        <v>845061657.53999996</v>
      </c>
      <c r="I500" s="192">
        <v>273428441.42000002</v>
      </c>
      <c r="J500" s="192">
        <v>126998906.66</v>
      </c>
      <c r="K500" s="192">
        <v>194025408.06</v>
      </c>
      <c r="L500" s="192">
        <v>87537318.569999993</v>
      </c>
      <c r="M500" s="192">
        <v>155357599.68000001</v>
      </c>
      <c r="N500" s="192">
        <v>1259128989.96</v>
      </c>
      <c r="O500" s="192">
        <v>1792520824.5799999</v>
      </c>
      <c r="P500" s="192">
        <v>2026466703.3900001</v>
      </c>
      <c r="Q500" s="192">
        <f t="shared" si="90"/>
        <v>6995375484.5100002</v>
      </c>
      <c r="R500" s="329"/>
      <c r="S500" s="7"/>
      <c r="T500" s="118"/>
      <c r="U500" s="141"/>
      <c r="V500" s="141"/>
      <c r="W500" s="141"/>
      <c r="X500"/>
      <c r="Y500"/>
      <c r="Z500"/>
      <c r="AA500"/>
      <c r="AB500"/>
      <c r="AC500"/>
      <c r="AD500"/>
      <c r="AE500"/>
      <c r="AF500"/>
      <c r="AG500"/>
      <c r="AH500"/>
      <c r="AI500"/>
      <c r="AJ500"/>
      <c r="AK500"/>
      <c r="AL500"/>
      <c r="AM500"/>
      <c r="AN500"/>
      <c r="AO500"/>
      <c r="AP500"/>
      <c r="AQ500"/>
      <c r="AR500"/>
      <c r="AS500"/>
      <c r="AT500"/>
      <c r="AU500"/>
      <c r="AV500"/>
      <c r="AW500"/>
      <c r="AX500"/>
    </row>
    <row r="501" spans="2:50" x14ac:dyDescent="0.25">
      <c r="B501" s="151" t="s">
        <v>758</v>
      </c>
      <c r="C501" s="191">
        <v>3493136317</v>
      </c>
      <c r="D501" s="191">
        <v>7305007182.3599997</v>
      </c>
      <c r="E501" s="191">
        <v>2693529.7</v>
      </c>
      <c r="F501" s="191">
        <v>129539701.27</v>
      </c>
      <c r="G501" s="191">
        <v>102616403.68000001</v>
      </c>
      <c r="H501" s="191">
        <v>845061657.53999996</v>
      </c>
      <c r="I501" s="191">
        <v>273428441.42000002</v>
      </c>
      <c r="J501" s="191">
        <v>126998906.66</v>
      </c>
      <c r="K501" s="191">
        <v>194025408.06</v>
      </c>
      <c r="L501" s="191">
        <v>87537318.569999993</v>
      </c>
      <c r="M501" s="191">
        <v>155357599.68000001</v>
      </c>
      <c r="N501" s="191">
        <v>1259128989.96</v>
      </c>
      <c r="O501" s="191">
        <v>1792520824.5799999</v>
      </c>
      <c r="P501" s="191">
        <v>2026466703.3900001</v>
      </c>
      <c r="Q501" s="191">
        <f t="shared" si="90"/>
        <v>6995375484.5100002</v>
      </c>
      <c r="R501" s="329"/>
      <c r="S501" s="7"/>
      <c r="T501" s="118"/>
      <c r="U501" s="118"/>
      <c r="V501" s="118"/>
      <c r="W501" s="118"/>
    </row>
    <row r="502" spans="2:50" s="67" customFormat="1" x14ac:dyDescent="0.25">
      <c r="B502" s="150" t="s">
        <v>759</v>
      </c>
      <c r="C502" s="192">
        <f t="shared" ref="C502" si="111">SUM(C503)</f>
        <v>11450072</v>
      </c>
      <c r="D502" s="192">
        <v>110576543.98999999</v>
      </c>
      <c r="E502" s="192">
        <v>0</v>
      </c>
      <c r="F502" s="192">
        <v>93810</v>
      </c>
      <c r="G502" s="192">
        <v>0</v>
      </c>
      <c r="H502" s="192">
        <v>13859100</v>
      </c>
      <c r="I502" s="192">
        <v>0</v>
      </c>
      <c r="J502" s="192">
        <v>672600</v>
      </c>
      <c r="K502" s="192">
        <v>0</v>
      </c>
      <c r="L502" s="192">
        <v>148499.99</v>
      </c>
      <c r="M502" s="192">
        <v>0</v>
      </c>
      <c r="N502" s="192">
        <v>520000</v>
      </c>
      <c r="O502" s="192">
        <v>3908646.77</v>
      </c>
      <c r="P502" s="192">
        <v>85374587.060000002</v>
      </c>
      <c r="Q502" s="192">
        <f t="shared" si="90"/>
        <v>104577243.82000001</v>
      </c>
      <c r="R502" s="329"/>
      <c r="S502" s="7"/>
      <c r="T502" s="118"/>
      <c r="U502" s="141"/>
      <c r="V502" s="141"/>
      <c r="W502" s="141"/>
      <c r="X502"/>
      <c r="Y502"/>
      <c r="Z502"/>
      <c r="AA502"/>
      <c r="AB502"/>
      <c r="AC502"/>
      <c r="AD502"/>
      <c r="AE502"/>
      <c r="AF502"/>
      <c r="AG502"/>
      <c r="AH502"/>
      <c r="AI502"/>
      <c r="AJ502"/>
      <c r="AK502"/>
      <c r="AL502"/>
      <c r="AM502"/>
      <c r="AN502"/>
      <c r="AO502"/>
      <c r="AP502"/>
      <c r="AQ502"/>
      <c r="AR502"/>
      <c r="AS502"/>
      <c r="AT502"/>
      <c r="AU502"/>
      <c r="AV502"/>
      <c r="AW502"/>
      <c r="AX502"/>
    </row>
    <row r="503" spans="2:50" x14ac:dyDescent="0.25">
      <c r="B503" s="151" t="s">
        <v>760</v>
      </c>
      <c r="C503" s="191">
        <v>11450072</v>
      </c>
      <c r="D503" s="191">
        <v>110576543.98999999</v>
      </c>
      <c r="E503" s="191">
        <v>0</v>
      </c>
      <c r="F503" s="191">
        <v>93810</v>
      </c>
      <c r="G503" s="191">
        <v>0</v>
      </c>
      <c r="H503" s="191">
        <v>13859100</v>
      </c>
      <c r="I503" s="191">
        <v>0</v>
      </c>
      <c r="J503" s="191">
        <v>672600</v>
      </c>
      <c r="K503" s="191">
        <v>0</v>
      </c>
      <c r="L503" s="191">
        <v>148499.99</v>
      </c>
      <c r="M503" s="191">
        <v>0</v>
      </c>
      <c r="N503" s="191">
        <v>520000</v>
      </c>
      <c r="O503" s="191">
        <v>3908646.77</v>
      </c>
      <c r="P503" s="191">
        <v>85374587.060000002</v>
      </c>
      <c r="Q503" s="191">
        <f t="shared" si="90"/>
        <v>104577243.82000001</v>
      </c>
      <c r="R503" s="329"/>
      <c r="S503" s="7"/>
      <c r="T503" s="118"/>
      <c r="U503" s="118"/>
      <c r="V503" s="118"/>
      <c r="W503" s="118"/>
    </row>
    <row r="504" spans="2:50" s="67" customFormat="1" x14ac:dyDescent="0.25">
      <c r="B504" s="150" t="s">
        <v>761</v>
      </c>
      <c r="C504" s="192">
        <f t="shared" ref="C504" si="112">SUM(C505)</f>
        <v>29388518</v>
      </c>
      <c r="D504" s="192">
        <v>18786610.640000105</v>
      </c>
      <c r="E504" s="192">
        <v>0</v>
      </c>
      <c r="F504" s="192">
        <v>426000</v>
      </c>
      <c r="G504" s="192">
        <v>96760</v>
      </c>
      <c r="H504" s="192">
        <v>140815.29999999999</v>
      </c>
      <c r="I504" s="192">
        <v>666341.28</v>
      </c>
      <c r="J504" s="192">
        <v>1868572.24</v>
      </c>
      <c r="K504" s="192">
        <v>0</v>
      </c>
      <c r="L504" s="192">
        <v>3486645.12</v>
      </c>
      <c r="M504" s="192">
        <v>1709394.4</v>
      </c>
      <c r="N504" s="192">
        <v>523514.32</v>
      </c>
      <c r="O504" s="192">
        <v>3616877</v>
      </c>
      <c r="P504" s="192">
        <v>5242258.3899999857</v>
      </c>
      <c r="Q504" s="192">
        <f t="shared" si="90"/>
        <v>17777178.049999986</v>
      </c>
      <c r="R504" s="329"/>
      <c r="S504" s="7"/>
      <c r="T504" s="118"/>
      <c r="U504" s="141"/>
      <c r="V504" s="141"/>
      <c r="W504" s="141"/>
      <c r="X504"/>
      <c r="Y504"/>
      <c r="Z504"/>
      <c r="AA504"/>
      <c r="AB504"/>
      <c r="AC504"/>
      <c r="AD504"/>
      <c r="AE504"/>
      <c r="AF504"/>
      <c r="AG504"/>
      <c r="AH504"/>
      <c r="AI504"/>
      <c r="AJ504"/>
      <c r="AK504"/>
      <c r="AL504"/>
      <c r="AM504"/>
      <c r="AN504"/>
      <c r="AO504"/>
      <c r="AP504"/>
      <c r="AQ504"/>
      <c r="AR504"/>
      <c r="AS504"/>
      <c r="AT504"/>
      <c r="AU504"/>
      <c r="AV504"/>
      <c r="AW504"/>
      <c r="AX504"/>
    </row>
    <row r="505" spans="2:50" x14ac:dyDescent="0.25">
      <c r="B505" s="151" t="s">
        <v>762</v>
      </c>
      <c r="C505" s="191">
        <v>29388518</v>
      </c>
      <c r="D505" s="191">
        <v>18786610.640000105</v>
      </c>
      <c r="E505" s="191">
        <v>0</v>
      </c>
      <c r="F505" s="191">
        <v>426000</v>
      </c>
      <c r="G505" s="191">
        <v>96760</v>
      </c>
      <c r="H505" s="191">
        <v>140815.29999999999</v>
      </c>
      <c r="I505" s="191">
        <v>666341.28</v>
      </c>
      <c r="J505" s="191">
        <v>1868572.24</v>
      </c>
      <c r="K505" s="191">
        <v>0</v>
      </c>
      <c r="L505" s="191">
        <v>3486645.12</v>
      </c>
      <c r="M505" s="191">
        <v>1709394.4</v>
      </c>
      <c r="N505" s="191">
        <v>523514.32</v>
      </c>
      <c r="O505" s="191">
        <v>3616877</v>
      </c>
      <c r="P505" s="191">
        <v>5242258.3899999857</v>
      </c>
      <c r="Q505" s="191">
        <f t="shared" si="90"/>
        <v>17777178.049999986</v>
      </c>
      <c r="R505" s="329"/>
      <c r="S505" s="7"/>
      <c r="T505" s="118"/>
      <c r="U505" s="118"/>
      <c r="V505" s="118"/>
      <c r="W505" s="118"/>
    </row>
    <row r="506" spans="2:50" s="67" customFormat="1" x14ac:dyDescent="0.25">
      <c r="B506" s="150" t="s">
        <v>763</v>
      </c>
      <c r="C506" s="192">
        <f t="shared" ref="C506" si="113">SUM(C507)</f>
        <v>4043360270</v>
      </c>
      <c r="D506" s="192">
        <v>3386614343.0999999</v>
      </c>
      <c r="E506" s="192">
        <v>0</v>
      </c>
      <c r="F506" s="192">
        <v>0</v>
      </c>
      <c r="G506" s="192">
        <v>0</v>
      </c>
      <c r="H506" s="192">
        <v>636424270.42999995</v>
      </c>
      <c r="I506" s="192">
        <v>0</v>
      </c>
      <c r="J506" s="192">
        <v>925529056.20000005</v>
      </c>
      <c r="K506" s="192">
        <v>48244502.859999999</v>
      </c>
      <c r="L506" s="192">
        <v>1578036493.74</v>
      </c>
      <c r="M506" s="192">
        <v>0</v>
      </c>
      <c r="N506" s="192">
        <v>54880084.079999998</v>
      </c>
      <c r="O506" s="192">
        <v>0</v>
      </c>
      <c r="P506" s="192">
        <v>142905808.22999999</v>
      </c>
      <c r="Q506" s="192">
        <f t="shared" si="90"/>
        <v>3386020215.54</v>
      </c>
      <c r="R506" s="329"/>
      <c r="S506" s="7"/>
      <c r="T506" s="118"/>
      <c r="U506" s="141"/>
      <c r="V506" s="141"/>
      <c r="W506" s="141"/>
      <c r="X506"/>
      <c r="Y506"/>
      <c r="Z506"/>
      <c r="AA506"/>
      <c r="AB506"/>
      <c r="AC506"/>
      <c r="AD506"/>
      <c r="AE506"/>
      <c r="AF506"/>
      <c r="AG506"/>
      <c r="AH506"/>
      <c r="AI506"/>
      <c r="AJ506"/>
      <c r="AK506"/>
      <c r="AL506"/>
      <c r="AM506"/>
      <c r="AN506"/>
      <c r="AO506"/>
      <c r="AP506"/>
      <c r="AQ506"/>
      <c r="AR506"/>
      <c r="AS506"/>
      <c r="AT506"/>
      <c r="AU506"/>
      <c r="AV506"/>
      <c r="AW506"/>
      <c r="AX506"/>
    </row>
    <row r="507" spans="2:50" x14ac:dyDescent="0.25">
      <c r="B507" s="151" t="s">
        <v>764</v>
      </c>
      <c r="C507" s="191">
        <v>4043360270</v>
      </c>
      <c r="D507" s="191">
        <v>3386614343.0999999</v>
      </c>
      <c r="E507" s="191">
        <v>0</v>
      </c>
      <c r="F507" s="191">
        <v>0</v>
      </c>
      <c r="G507" s="191">
        <v>0</v>
      </c>
      <c r="H507" s="191">
        <v>636424270.42999995</v>
      </c>
      <c r="I507" s="191">
        <v>0</v>
      </c>
      <c r="J507" s="191">
        <v>925529056.20000005</v>
      </c>
      <c r="K507" s="191">
        <v>48244502.859999999</v>
      </c>
      <c r="L507" s="191">
        <v>1578036493.74</v>
      </c>
      <c r="M507" s="191">
        <v>0</v>
      </c>
      <c r="N507" s="191">
        <v>54880084.079999998</v>
      </c>
      <c r="O507" s="191">
        <v>0</v>
      </c>
      <c r="P507" s="191">
        <v>142905808.22999999</v>
      </c>
      <c r="Q507" s="191">
        <f t="shared" si="90"/>
        <v>3386020215.54</v>
      </c>
      <c r="R507" s="329"/>
      <c r="S507" s="7"/>
      <c r="T507" s="118"/>
      <c r="U507" s="118"/>
      <c r="V507" s="118"/>
      <c r="W507" s="118"/>
    </row>
    <row r="508" spans="2:50" s="67" customFormat="1" x14ac:dyDescent="0.25">
      <c r="B508" s="150" t="s">
        <v>765</v>
      </c>
      <c r="C508" s="192">
        <f t="shared" ref="C508" si="114">SUM(C509)</f>
        <v>114025000</v>
      </c>
      <c r="D508" s="192">
        <v>500.00000000372529</v>
      </c>
      <c r="E508" s="192">
        <v>0</v>
      </c>
      <c r="F508" s="192">
        <v>0</v>
      </c>
      <c r="G508" s="192">
        <v>0</v>
      </c>
      <c r="H508" s="192">
        <v>0</v>
      </c>
      <c r="I508" s="192">
        <v>0</v>
      </c>
      <c r="J508" s="192">
        <v>0</v>
      </c>
      <c r="K508" s="192">
        <v>0</v>
      </c>
      <c r="L508" s="192">
        <v>0</v>
      </c>
      <c r="M508" s="192">
        <v>0</v>
      </c>
      <c r="N508" s="192">
        <v>0</v>
      </c>
      <c r="O508" s="192">
        <v>0</v>
      </c>
      <c r="P508" s="192">
        <v>0</v>
      </c>
      <c r="Q508" s="192">
        <f t="shared" si="90"/>
        <v>0</v>
      </c>
      <c r="R508" s="329"/>
      <c r="S508" s="7"/>
      <c r="T508" s="118"/>
      <c r="U508" s="141"/>
      <c r="V508" s="141"/>
      <c r="W508" s="141"/>
      <c r="X508"/>
      <c r="Y508"/>
      <c r="Z508"/>
      <c r="AA508"/>
      <c r="AB508"/>
      <c r="AC508"/>
      <c r="AD508"/>
      <c r="AE508"/>
      <c r="AF508"/>
      <c r="AG508"/>
      <c r="AH508"/>
      <c r="AI508"/>
      <c r="AJ508"/>
      <c r="AK508"/>
      <c r="AL508"/>
      <c r="AM508"/>
      <c r="AN508"/>
      <c r="AO508"/>
      <c r="AP508"/>
      <c r="AQ508"/>
      <c r="AR508"/>
      <c r="AS508"/>
      <c r="AT508"/>
      <c r="AU508"/>
      <c r="AV508"/>
      <c r="AW508"/>
      <c r="AX508"/>
    </row>
    <row r="509" spans="2:50" x14ac:dyDescent="0.25">
      <c r="B509" s="151" t="s">
        <v>766</v>
      </c>
      <c r="C509" s="191">
        <v>114025000</v>
      </c>
      <c r="D509" s="191">
        <v>500.00000000372529</v>
      </c>
      <c r="E509" s="191">
        <v>0</v>
      </c>
      <c r="F509" s="191">
        <v>0</v>
      </c>
      <c r="G509" s="191">
        <v>0</v>
      </c>
      <c r="H509" s="191">
        <v>0</v>
      </c>
      <c r="I509" s="191">
        <v>0</v>
      </c>
      <c r="J509" s="191">
        <v>0</v>
      </c>
      <c r="K509" s="191">
        <v>0</v>
      </c>
      <c r="L509" s="191">
        <v>0</v>
      </c>
      <c r="M509" s="191">
        <v>0</v>
      </c>
      <c r="N509" s="191">
        <v>0</v>
      </c>
      <c r="O509" s="191">
        <v>0</v>
      </c>
      <c r="P509" s="191">
        <v>0</v>
      </c>
      <c r="Q509" s="191">
        <f t="shared" si="90"/>
        <v>0</v>
      </c>
      <c r="R509" s="329"/>
      <c r="S509" s="7"/>
      <c r="T509" s="118"/>
      <c r="U509" s="118"/>
      <c r="V509" s="118"/>
      <c r="W509" s="118"/>
    </row>
    <row r="510" spans="2:50" s="67" customFormat="1" x14ac:dyDescent="0.25">
      <c r="B510" s="150" t="s">
        <v>767</v>
      </c>
      <c r="C510" s="192">
        <f t="shared" ref="C510" si="115">SUM(C511)</f>
        <v>38921985</v>
      </c>
      <c r="D510" s="192">
        <v>6886749.7299999977</v>
      </c>
      <c r="E510" s="192">
        <v>0</v>
      </c>
      <c r="F510" s="192">
        <v>19900.7</v>
      </c>
      <c r="G510" s="192">
        <v>3145259.79</v>
      </c>
      <c r="H510" s="192">
        <v>385679.03</v>
      </c>
      <c r="I510" s="192">
        <v>379671.18</v>
      </c>
      <c r="J510" s="192">
        <v>342888.39</v>
      </c>
      <c r="K510" s="192">
        <v>178974.19</v>
      </c>
      <c r="L510" s="192">
        <v>276559.90999999997</v>
      </c>
      <c r="M510" s="192">
        <v>259440</v>
      </c>
      <c r="N510" s="192">
        <v>110918</v>
      </c>
      <c r="O510" s="192">
        <v>173020.01</v>
      </c>
      <c r="P510" s="192">
        <v>73387.740000000005</v>
      </c>
      <c r="Q510" s="192">
        <f t="shared" si="90"/>
        <v>5345698.9400000013</v>
      </c>
      <c r="R510" s="329"/>
      <c r="S510" s="7"/>
      <c r="T510" s="118"/>
      <c r="U510" s="141"/>
      <c r="V510" s="141"/>
      <c r="W510" s="141"/>
      <c r="X510"/>
      <c r="Y510"/>
      <c r="Z510"/>
      <c r="AA510"/>
      <c r="AB510"/>
      <c r="AC510"/>
      <c r="AD510"/>
      <c r="AE510"/>
      <c r="AF510"/>
      <c r="AG510"/>
      <c r="AH510"/>
      <c r="AI510"/>
      <c r="AJ510"/>
      <c r="AK510"/>
      <c r="AL510"/>
      <c r="AM510"/>
      <c r="AN510"/>
      <c r="AO510"/>
      <c r="AP510"/>
      <c r="AQ510"/>
      <c r="AR510"/>
      <c r="AS510"/>
      <c r="AT510"/>
      <c r="AU510"/>
      <c r="AV510"/>
      <c r="AW510"/>
      <c r="AX510"/>
    </row>
    <row r="511" spans="2:50" x14ac:dyDescent="0.25">
      <c r="B511" s="151" t="s">
        <v>768</v>
      </c>
      <c r="C511" s="191">
        <v>38921985</v>
      </c>
      <c r="D511" s="191">
        <v>6886749.7299999977</v>
      </c>
      <c r="E511" s="191">
        <v>0</v>
      </c>
      <c r="F511" s="191">
        <v>19900.7</v>
      </c>
      <c r="G511" s="191">
        <v>3145259.79</v>
      </c>
      <c r="H511" s="191">
        <v>385679.03</v>
      </c>
      <c r="I511" s="191">
        <v>379671.18</v>
      </c>
      <c r="J511" s="191">
        <v>342888.39</v>
      </c>
      <c r="K511" s="191">
        <v>178974.19</v>
      </c>
      <c r="L511" s="191">
        <v>276559.90999999997</v>
      </c>
      <c r="M511" s="191">
        <v>259440</v>
      </c>
      <c r="N511" s="191">
        <v>110918</v>
      </c>
      <c r="O511" s="191">
        <v>173020.01</v>
      </c>
      <c r="P511" s="191">
        <v>73387.740000000005</v>
      </c>
      <c r="Q511" s="191">
        <f t="shared" si="90"/>
        <v>5345698.9400000013</v>
      </c>
      <c r="R511" s="329"/>
      <c r="S511" s="7"/>
      <c r="T511" s="118"/>
      <c r="U511" s="118"/>
      <c r="V511" s="118"/>
      <c r="W511" s="118"/>
    </row>
    <row r="512" spans="2:50" s="67" customFormat="1" x14ac:dyDescent="0.25">
      <c r="B512" s="150" t="s">
        <v>769</v>
      </c>
      <c r="C512" s="192">
        <f t="shared" ref="C512" si="116">SUM(C513)</f>
        <v>41485557</v>
      </c>
      <c r="D512" s="192">
        <v>26249816.630000003</v>
      </c>
      <c r="E512" s="192">
        <v>1160988.54</v>
      </c>
      <c r="F512" s="192">
        <v>67674.3</v>
      </c>
      <c r="G512" s="192">
        <v>2170917.34</v>
      </c>
      <c r="H512" s="192">
        <v>166340</v>
      </c>
      <c r="I512" s="192">
        <v>694024.46</v>
      </c>
      <c r="J512" s="192">
        <v>780099.91</v>
      </c>
      <c r="K512" s="192">
        <v>1523218.55</v>
      </c>
      <c r="L512" s="192">
        <v>62500</v>
      </c>
      <c r="M512" s="192">
        <v>2034910.04</v>
      </c>
      <c r="N512" s="192">
        <v>2985343.09</v>
      </c>
      <c r="O512" s="192">
        <v>195250</v>
      </c>
      <c r="P512" s="192">
        <v>8952434.0600000005</v>
      </c>
      <c r="Q512" s="192">
        <f t="shared" si="90"/>
        <v>20793700.289999999</v>
      </c>
      <c r="R512" s="329"/>
      <c r="S512" s="7"/>
      <c r="T512" s="118"/>
      <c r="U512" s="141"/>
      <c r="V512" s="141"/>
      <c r="W512" s="141"/>
      <c r="X512"/>
      <c r="Y512"/>
      <c r="Z512"/>
      <c r="AA512"/>
      <c r="AB512"/>
      <c r="AC512"/>
      <c r="AD512"/>
      <c r="AE512"/>
      <c r="AF512"/>
      <c r="AG512"/>
      <c r="AH512"/>
      <c r="AI512"/>
      <c r="AJ512"/>
      <c r="AK512"/>
      <c r="AL512"/>
      <c r="AM512"/>
      <c r="AN512"/>
      <c r="AO512"/>
      <c r="AP512"/>
      <c r="AQ512"/>
      <c r="AR512"/>
      <c r="AS512"/>
      <c r="AT512"/>
      <c r="AU512"/>
      <c r="AV512"/>
      <c r="AW512"/>
      <c r="AX512"/>
    </row>
    <row r="513" spans="2:50" s="67" customFormat="1" x14ac:dyDescent="0.25">
      <c r="B513" s="151" t="s">
        <v>770</v>
      </c>
      <c r="C513" s="191">
        <v>41485557</v>
      </c>
      <c r="D513" s="191">
        <v>26249816.630000003</v>
      </c>
      <c r="E513" s="191">
        <v>1160988.54</v>
      </c>
      <c r="F513" s="191">
        <v>67674.3</v>
      </c>
      <c r="G513" s="191">
        <v>2170917.34</v>
      </c>
      <c r="H513" s="191">
        <v>166340</v>
      </c>
      <c r="I513" s="191">
        <v>694024.46</v>
      </c>
      <c r="J513" s="191">
        <v>780099.91</v>
      </c>
      <c r="K513" s="191">
        <v>1523218.55</v>
      </c>
      <c r="L513" s="191">
        <v>62500</v>
      </c>
      <c r="M513" s="191">
        <v>2034910.04</v>
      </c>
      <c r="N513" s="191">
        <v>2985343.09</v>
      </c>
      <c r="O513" s="191">
        <v>195250</v>
      </c>
      <c r="P513" s="191">
        <v>8952434.0600000005</v>
      </c>
      <c r="Q513" s="191">
        <f t="shared" si="90"/>
        <v>20793700.289999999</v>
      </c>
      <c r="R513" s="329"/>
      <c r="S513" s="7"/>
      <c r="T513" s="118"/>
      <c r="U513" s="141"/>
      <c r="V513" s="141"/>
      <c r="W513" s="141"/>
      <c r="X513"/>
      <c r="Y513"/>
      <c r="Z513"/>
      <c r="AA513"/>
      <c r="AB513"/>
      <c r="AC513"/>
      <c r="AD513"/>
      <c r="AE513"/>
      <c r="AF513"/>
      <c r="AG513"/>
      <c r="AH513"/>
      <c r="AI513"/>
      <c r="AJ513"/>
      <c r="AK513"/>
      <c r="AL513"/>
      <c r="AM513"/>
      <c r="AN513"/>
      <c r="AO513"/>
      <c r="AP513"/>
      <c r="AQ513"/>
      <c r="AR513"/>
      <c r="AS513"/>
      <c r="AT513"/>
      <c r="AU513"/>
      <c r="AV513"/>
      <c r="AW513"/>
      <c r="AX513"/>
    </row>
    <row r="514" spans="2:50" x14ac:dyDescent="0.25">
      <c r="B514" s="150" t="s">
        <v>771</v>
      </c>
      <c r="C514" s="192">
        <f t="shared" ref="C514" si="117">SUM(C515)</f>
        <v>221375765</v>
      </c>
      <c r="D514" s="192">
        <v>164321457.09999999</v>
      </c>
      <c r="E514" s="192">
        <v>8333</v>
      </c>
      <c r="F514" s="192">
        <v>8333</v>
      </c>
      <c r="G514" s="192">
        <v>6750863.0099999998</v>
      </c>
      <c r="H514" s="192">
        <v>1668083</v>
      </c>
      <c r="I514" s="192">
        <v>167633</v>
      </c>
      <c r="J514" s="192">
        <v>488333</v>
      </c>
      <c r="K514" s="192">
        <v>23274042.800000001</v>
      </c>
      <c r="L514" s="192">
        <v>84323.01</v>
      </c>
      <c r="M514" s="192">
        <v>335960</v>
      </c>
      <c r="N514" s="192">
        <v>8136906.3899999997</v>
      </c>
      <c r="O514" s="192">
        <v>40998912.049999997</v>
      </c>
      <c r="P514" s="192">
        <v>70797447.209999993</v>
      </c>
      <c r="Q514" s="192">
        <f t="shared" si="90"/>
        <v>152719169.47</v>
      </c>
      <c r="R514" s="329"/>
      <c r="S514" s="7"/>
      <c r="T514" s="118"/>
      <c r="U514" s="118"/>
      <c r="V514" s="118"/>
      <c r="W514" s="118"/>
    </row>
    <row r="515" spans="2:50" s="67" customFormat="1" x14ac:dyDescent="0.25">
      <c r="B515" s="151" t="s">
        <v>772</v>
      </c>
      <c r="C515" s="191">
        <v>221375765</v>
      </c>
      <c r="D515" s="191">
        <v>164321457.09999999</v>
      </c>
      <c r="E515" s="191">
        <v>8333</v>
      </c>
      <c r="F515" s="191">
        <v>8333</v>
      </c>
      <c r="G515" s="191">
        <v>6750863.0099999998</v>
      </c>
      <c r="H515" s="191">
        <v>1668083</v>
      </c>
      <c r="I515" s="191">
        <v>167633</v>
      </c>
      <c r="J515" s="191">
        <v>488333</v>
      </c>
      <c r="K515" s="191">
        <v>23274042.800000001</v>
      </c>
      <c r="L515" s="191">
        <v>84323.01</v>
      </c>
      <c r="M515" s="191">
        <v>335960</v>
      </c>
      <c r="N515" s="191">
        <v>8136906.3899999997</v>
      </c>
      <c r="O515" s="191">
        <v>40998912.049999997</v>
      </c>
      <c r="P515" s="191">
        <v>70797447.209999993</v>
      </c>
      <c r="Q515" s="191">
        <f t="shared" si="90"/>
        <v>152719169.47</v>
      </c>
      <c r="R515" s="329"/>
      <c r="S515" s="7"/>
      <c r="T515" s="118"/>
      <c r="U515" s="141"/>
      <c r="V515" s="141"/>
      <c r="W515" s="141"/>
      <c r="X515"/>
      <c r="Y515"/>
      <c r="Z515"/>
      <c r="AA515"/>
      <c r="AB515"/>
      <c r="AC515"/>
      <c r="AD515"/>
      <c r="AE515"/>
      <c r="AF515"/>
      <c r="AG515"/>
      <c r="AH515"/>
      <c r="AI515"/>
      <c r="AJ515"/>
      <c r="AK515"/>
      <c r="AL515"/>
      <c r="AM515"/>
      <c r="AN515"/>
      <c r="AO515"/>
      <c r="AP515"/>
      <c r="AQ515"/>
      <c r="AR515"/>
      <c r="AS515"/>
      <c r="AT515"/>
      <c r="AU515"/>
      <c r="AV515"/>
      <c r="AW515"/>
      <c r="AX515"/>
    </row>
    <row r="516" spans="2:50" x14ac:dyDescent="0.25">
      <c r="B516" s="138" t="s">
        <v>185</v>
      </c>
      <c r="C516" s="192">
        <f>C517+C519+C522+C524+C527+C529+C531+C533</f>
        <v>8006914977</v>
      </c>
      <c r="D516" s="192">
        <v>1942367194.0699999</v>
      </c>
      <c r="E516" s="192">
        <v>12848568.209999999</v>
      </c>
      <c r="F516" s="192">
        <v>132775817.77</v>
      </c>
      <c r="G516" s="192">
        <v>28771757.490000002</v>
      </c>
      <c r="H516" s="192">
        <v>265276932.09999999</v>
      </c>
      <c r="I516" s="192">
        <v>116369287.61999999</v>
      </c>
      <c r="J516" s="192">
        <v>246883770.15000001</v>
      </c>
      <c r="K516" s="192">
        <v>67705927.069999993</v>
      </c>
      <c r="L516" s="192">
        <v>96487185.489999995</v>
      </c>
      <c r="M516" s="192">
        <v>62654054.660000004</v>
      </c>
      <c r="N516" s="192">
        <v>83332752.689999998</v>
      </c>
      <c r="O516" s="192">
        <v>92078022.12999998</v>
      </c>
      <c r="P516" s="192">
        <v>455784026.65999997</v>
      </c>
      <c r="Q516" s="192">
        <f t="shared" si="90"/>
        <v>1660968102.04</v>
      </c>
      <c r="R516" s="329"/>
      <c r="S516" s="7"/>
      <c r="T516" s="118"/>
      <c r="U516" s="118"/>
      <c r="V516" s="118"/>
      <c r="W516" s="118"/>
    </row>
    <row r="517" spans="2:50" x14ac:dyDescent="0.25">
      <c r="B517" s="150" t="s">
        <v>773</v>
      </c>
      <c r="C517" s="192">
        <f t="shared" ref="C517" si="118">SUM(C518)</f>
        <v>30755761</v>
      </c>
      <c r="D517" s="192">
        <v>65264516.590000018</v>
      </c>
      <c r="E517" s="192">
        <v>4000000</v>
      </c>
      <c r="F517" s="192">
        <v>11589964.01</v>
      </c>
      <c r="G517" s="192">
        <v>24003.56</v>
      </c>
      <c r="H517" s="192">
        <v>11329353.43</v>
      </c>
      <c r="I517" s="192">
        <v>5402760.8300000001</v>
      </c>
      <c r="J517" s="192">
        <v>2318242.87</v>
      </c>
      <c r="K517" s="192">
        <v>2813848.63</v>
      </c>
      <c r="L517" s="192">
        <v>2950113.07</v>
      </c>
      <c r="M517" s="192">
        <v>9484874.3800000008</v>
      </c>
      <c r="N517" s="192">
        <v>1288176.1599999999</v>
      </c>
      <c r="O517" s="192">
        <v>277681.79999999981</v>
      </c>
      <c r="P517" s="192">
        <v>5547596.7699999996</v>
      </c>
      <c r="Q517" s="192">
        <f t="shared" si="90"/>
        <v>57026615.50999999</v>
      </c>
      <c r="R517" s="329"/>
      <c r="S517" s="7"/>
      <c r="T517" s="118"/>
      <c r="U517" s="118"/>
      <c r="V517" s="118"/>
      <c r="W517" s="118"/>
    </row>
    <row r="518" spans="2:50" s="67" customFormat="1" x14ac:dyDescent="0.25">
      <c r="B518" s="151" t="s">
        <v>774</v>
      </c>
      <c r="C518" s="191">
        <v>30755761</v>
      </c>
      <c r="D518" s="191">
        <v>65264516.590000018</v>
      </c>
      <c r="E518" s="191">
        <v>4000000</v>
      </c>
      <c r="F518" s="191">
        <v>11589964.01</v>
      </c>
      <c r="G518" s="191">
        <v>24003.56</v>
      </c>
      <c r="H518" s="191">
        <v>11329353.43</v>
      </c>
      <c r="I518" s="191">
        <v>5402760.8300000001</v>
      </c>
      <c r="J518" s="191">
        <v>2318242.87</v>
      </c>
      <c r="K518" s="191">
        <v>2813848.63</v>
      </c>
      <c r="L518" s="191">
        <v>2950113.07</v>
      </c>
      <c r="M518" s="191">
        <v>9484874.3800000008</v>
      </c>
      <c r="N518" s="191">
        <v>1288176.1599999999</v>
      </c>
      <c r="O518" s="191">
        <v>277681.79999999981</v>
      </c>
      <c r="P518" s="191">
        <v>5547596.7699999996</v>
      </c>
      <c r="Q518" s="191">
        <f t="shared" si="90"/>
        <v>57026615.50999999</v>
      </c>
      <c r="R518" s="329"/>
      <c r="S518" s="7"/>
      <c r="T518" s="118"/>
      <c r="U518" s="141"/>
      <c r="V518" s="141"/>
      <c r="W518" s="141"/>
      <c r="X518"/>
      <c r="Y518"/>
      <c r="Z518"/>
      <c r="AA518"/>
      <c r="AB518"/>
      <c r="AC518"/>
      <c r="AD518"/>
      <c r="AE518"/>
      <c r="AF518"/>
      <c r="AG518"/>
      <c r="AH518"/>
      <c r="AI518"/>
      <c r="AJ518"/>
      <c r="AK518"/>
      <c r="AL518"/>
      <c r="AM518"/>
      <c r="AN518"/>
      <c r="AO518"/>
      <c r="AP518"/>
      <c r="AQ518"/>
      <c r="AR518"/>
      <c r="AS518"/>
      <c r="AT518"/>
      <c r="AU518"/>
      <c r="AV518"/>
      <c r="AW518"/>
      <c r="AX518"/>
    </row>
    <row r="519" spans="2:50" x14ac:dyDescent="0.25">
      <c r="B519" s="150" t="s">
        <v>775</v>
      </c>
      <c r="C519" s="192">
        <f t="shared" ref="C519" si="119">SUM(C520:C521)</f>
        <v>355378686</v>
      </c>
      <c r="D519" s="192">
        <v>246996747.93000004</v>
      </c>
      <c r="E519" s="192">
        <v>776555.33</v>
      </c>
      <c r="F519" s="192">
        <v>47300481.710000001</v>
      </c>
      <c r="G519" s="192">
        <v>1400080.76</v>
      </c>
      <c r="H519" s="192">
        <v>30760646.299999997</v>
      </c>
      <c r="I519" s="192">
        <v>4961998.2800000012</v>
      </c>
      <c r="J519" s="192">
        <v>18037494.850000001</v>
      </c>
      <c r="K519" s="192">
        <v>11181874.629999999</v>
      </c>
      <c r="L519" s="192">
        <v>21069515.739999998</v>
      </c>
      <c r="M519" s="192">
        <v>1713763.6</v>
      </c>
      <c r="N519" s="192">
        <v>9110012.7200000007</v>
      </c>
      <c r="O519" s="192">
        <v>14737130.710000001</v>
      </c>
      <c r="P519" s="192">
        <v>60955942.450000003</v>
      </c>
      <c r="Q519" s="192">
        <f t="shared" si="90"/>
        <v>222005497.07999998</v>
      </c>
      <c r="R519" s="329"/>
      <c r="S519" s="7"/>
      <c r="T519" s="118"/>
      <c r="U519" s="118"/>
      <c r="V519" s="118"/>
      <c r="W519" s="118"/>
    </row>
    <row r="520" spans="2:50" s="67" customFormat="1" x14ac:dyDescent="0.25">
      <c r="B520" s="151" t="s">
        <v>776</v>
      </c>
      <c r="C520" s="191">
        <v>321583097</v>
      </c>
      <c r="D520" s="191">
        <v>245371182.22000003</v>
      </c>
      <c r="E520" s="191">
        <v>776555.33</v>
      </c>
      <c r="F520" s="191">
        <v>47300481.710000001</v>
      </c>
      <c r="G520" s="191">
        <v>1400080.76</v>
      </c>
      <c r="H520" s="191">
        <v>30760646.299999997</v>
      </c>
      <c r="I520" s="191">
        <v>4399563.8000000007</v>
      </c>
      <c r="J520" s="191">
        <v>18037494.850000001</v>
      </c>
      <c r="K520" s="191">
        <v>10923574.619999999</v>
      </c>
      <c r="L520" s="191">
        <v>21069515.739999998</v>
      </c>
      <c r="M520" s="191">
        <v>1713763.6</v>
      </c>
      <c r="N520" s="191">
        <v>9110012.7200000007</v>
      </c>
      <c r="O520" s="191">
        <v>14737130.710000001</v>
      </c>
      <c r="P520" s="191">
        <v>60896942.450000003</v>
      </c>
      <c r="Q520" s="191">
        <f t="shared" si="90"/>
        <v>221125762.59000003</v>
      </c>
      <c r="R520" s="329"/>
      <c r="S520" s="7"/>
      <c r="T520" s="118"/>
      <c r="U520" s="141"/>
      <c r="V520" s="141"/>
      <c r="W520" s="141"/>
      <c r="X520"/>
      <c r="Y520"/>
      <c r="Z520"/>
      <c r="AA520"/>
      <c r="AB520"/>
      <c r="AC520"/>
      <c r="AD520"/>
      <c r="AE520"/>
      <c r="AF520"/>
      <c r="AG520"/>
      <c r="AH520"/>
      <c r="AI520"/>
      <c r="AJ520"/>
      <c r="AK520"/>
      <c r="AL520"/>
      <c r="AM520"/>
      <c r="AN520"/>
      <c r="AO520"/>
      <c r="AP520"/>
      <c r="AQ520"/>
      <c r="AR520"/>
      <c r="AS520"/>
      <c r="AT520"/>
      <c r="AU520"/>
      <c r="AV520"/>
      <c r="AW520"/>
      <c r="AX520"/>
    </row>
    <row r="521" spans="2:50" x14ac:dyDescent="0.25">
      <c r="B521" s="151" t="s">
        <v>777</v>
      </c>
      <c r="C521" s="191">
        <v>33795589</v>
      </c>
      <c r="D521" s="191">
        <v>1625565.7100000009</v>
      </c>
      <c r="E521" s="191">
        <v>0</v>
      </c>
      <c r="F521" s="191">
        <v>0</v>
      </c>
      <c r="G521" s="191">
        <v>0</v>
      </c>
      <c r="H521" s="191">
        <v>0</v>
      </c>
      <c r="I521" s="191">
        <v>562434.48</v>
      </c>
      <c r="J521" s="191">
        <v>0</v>
      </c>
      <c r="K521" s="191">
        <v>258300.01</v>
      </c>
      <c r="L521" s="191">
        <v>0</v>
      </c>
      <c r="M521" s="191">
        <v>0</v>
      </c>
      <c r="N521" s="191">
        <v>0</v>
      </c>
      <c r="O521" s="191">
        <v>0</v>
      </c>
      <c r="P521" s="191">
        <v>59000</v>
      </c>
      <c r="Q521" s="191">
        <f t="shared" si="90"/>
        <v>879734.49</v>
      </c>
      <c r="R521" s="329"/>
      <c r="S521" s="7"/>
      <c r="T521" s="118"/>
      <c r="U521" s="118"/>
      <c r="V521" s="118"/>
      <c r="W521" s="118"/>
    </row>
    <row r="522" spans="2:50" x14ac:dyDescent="0.25">
      <c r="B522" s="150" t="s">
        <v>778</v>
      </c>
      <c r="C522" s="192">
        <f t="shared" ref="C522" si="120">SUM(C523)</f>
        <v>74240488</v>
      </c>
      <c r="D522" s="192">
        <v>204989330</v>
      </c>
      <c r="E522" s="192">
        <v>0</v>
      </c>
      <c r="F522" s="192">
        <v>19776.8</v>
      </c>
      <c r="G522" s="192">
        <v>0</v>
      </c>
      <c r="H522" s="192">
        <v>196655097.59999999</v>
      </c>
      <c r="I522" s="192">
        <v>322585.86</v>
      </c>
      <c r="J522" s="192">
        <v>0</v>
      </c>
      <c r="K522" s="192">
        <v>0</v>
      </c>
      <c r="L522" s="192">
        <v>0</v>
      </c>
      <c r="M522" s="192">
        <v>0</v>
      </c>
      <c r="N522" s="192">
        <v>0</v>
      </c>
      <c r="O522" s="192">
        <v>0</v>
      </c>
      <c r="P522" s="192">
        <v>0</v>
      </c>
      <c r="Q522" s="192">
        <f t="shared" si="90"/>
        <v>196997460.26000002</v>
      </c>
      <c r="R522" s="329"/>
      <c r="S522" s="7"/>
      <c r="T522" s="118"/>
      <c r="U522" s="118"/>
      <c r="V522" s="118"/>
      <c r="W522" s="118"/>
    </row>
    <row r="523" spans="2:50" s="67" customFormat="1" x14ac:dyDescent="0.25">
      <c r="B523" s="151" t="s">
        <v>779</v>
      </c>
      <c r="C523" s="191">
        <v>74240488</v>
      </c>
      <c r="D523" s="191">
        <v>204989330</v>
      </c>
      <c r="E523" s="191">
        <v>0</v>
      </c>
      <c r="F523" s="191">
        <v>19776.8</v>
      </c>
      <c r="G523" s="191">
        <v>0</v>
      </c>
      <c r="H523" s="191">
        <v>196655097.59999999</v>
      </c>
      <c r="I523" s="191">
        <v>322585.86</v>
      </c>
      <c r="J523" s="191">
        <v>0</v>
      </c>
      <c r="K523" s="191">
        <v>0</v>
      </c>
      <c r="L523" s="191">
        <v>0</v>
      </c>
      <c r="M523" s="191">
        <v>0</v>
      </c>
      <c r="N523" s="191">
        <v>0</v>
      </c>
      <c r="O523" s="191">
        <v>0</v>
      </c>
      <c r="P523" s="191">
        <v>0</v>
      </c>
      <c r="Q523" s="191">
        <f t="shared" si="90"/>
        <v>196997460.26000002</v>
      </c>
      <c r="R523" s="329"/>
      <c r="S523" s="7"/>
      <c r="T523" s="118"/>
      <c r="U523" s="141"/>
      <c r="V523" s="141"/>
      <c r="W523" s="141"/>
      <c r="X523"/>
      <c r="Y523"/>
      <c r="Z523"/>
      <c r="AA523"/>
      <c r="AB523"/>
      <c r="AC523"/>
      <c r="AD523"/>
      <c r="AE523"/>
      <c r="AF523"/>
      <c r="AG523"/>
      <c r="AH523"/>
      <c r="AI523"/>
      <c r="AJ523"/>
      <c r="AK523"/>
      <c r="AL523"/>
      <c r="AM523"/>
      <c r="AN523"/>
      <c r="AO523"/>
      <c r="AP523"/>
      <c r="AQ523"/>
      <c r="AR523"/>
      <c r="AS523"/>
      <c r="AT523"/>
      <c r="AU523"/>
      <c r="AV523"/>
      <c r="AW523"/>
      <c r="AX523"/>
    </row>
    <row r="524" spans="2:50" x14ac:dyDescent="0.25">
      <c r="B524" s="150" t="s">
        <v>780</v>
      </c>
      <c r="C524" s="192">
        <f t="shared" ref="C524" si="121">SUM(C525:C526)</f>
        <v>491546955</v>
      </c>
      <c r="D524" s="192">
        <v>347167873</v>
      </c>
      <c r="E524" s="192">
        <v>4525672.87</v>
      </c>
      <c r="F524" s="192">
        <v>50689829.030000001</v>
      </c>
      <c r="G524" s="192">
        <v>9502451.9499999993</v>
      </c>
      <c r="H524" s="192">
        <v>9207560.0999999996</v>
      </c>
      <c r="I524" s="192">
        <v>34442650.439999998</v>
      </c>
      <c r="J524" s="192">
        <v>17743671.899999999</v>
      </c>
      <c r="K524" s="192">
        <v>25655386.32</v>
      </c>
      <c r="L524" s="192">
        <v>19100677.16</v>
      </c>
      <c r="M524" s="192">
        <v>11812663.470000001</v>
      </c>
      <c r="N524" s="192">
        <v>24477626.02</v>
      </c>
      <c r="O524" s="192">
        <v>18578677.32</v>
      </c>
      <c r="P524" s="192">
        <v>82263181.989999995</v>
      </c>
      <c r="Q524" s="192">
        <f t="shared" si="90"/>
        <v>308000048.56999999</v>
      </c>
      <c r="R524" s="329"/>
      <c r="S524" s="7"/>
      <c r="T524" s="118"/>
      <c r="U524" s="118"/>
      <c r="V524" s="118"/>
      <c r="W524" s="118"/>
    </row>
    <row r="525" spans="2:50" s="67" customFormat="1" x14ac:dyDescent="0.25">
      <c r="B525" s="151" t="s">
        <v>781</v>
      </c>
      <c r="C525" s="191">
        <v>394820414</v>
      </c>
      <c r="D525" s="191">
        <v>121987381.88000005</v>
      </c>
      <c r="E525" s="191">
        <v>1910493</v>
      </c>
      <c r="F525" s="191">
        <v>46003863.740000002</v>
      </c>
      <c r="G525" s="191">
        <v>2283037.15</v>
      </c>
      <c r="H525" s="191">
        <v>2148906.77</v>
      </c>
      <c r="I525" s="191">
        <v>13619610.609999999</v>
      </c>
      <c r="J525" s="191">
        <v>3629425.8</v>
      </c>
      <c r="K525" s="191">
        <v>4707119.3999999994</v>
      </c>
      <c r="L525" s="191">
        <v>8776477.2599999998</v>
      </c>
      <c r="M525" s="191">
        <v>3591217.27</v>
      </c>
      <c r="N525" s="191">
        <v>5078173.25</v>
      </c>
      <c r="O525" s="191">
        <v>5114989.74</v>
      </c>
      <c r="P525" s="191">
        <v>2542222.5499999998</v>
      </c>
      <c r="Q525" s="191">
        <f t="shared" si="90"/>
        <v>99405536.540000007</v>
      </c>
      <c r="R525" s="329"/>
      <c r="S525" s="7"/>
      <c r="T525" s="118"/>
      <c r="U525" s="141"/>
      <c r="V525" s="141"/>
      <c r="W525" s="141"/>
      <c r="X525"/>
      <c r="Y525"/>
      <c r="Z525"/>
      <c r="AA525"/>
      <c r="AB525"/>
      <c r="AC525"/>
      <c r="AD525"/>
      <c r="AE525"/>
      <c r="AF525"/>
      <c r="AG525"/>
      <c r="AH525"/>
      <c r="AI525"/>
      <c r="AJ525"/>
      <c r="AK525"/>
      <c r="AL525"/>
      <c r="AM525"/>
      <c r="AN525"/>
      <c r="AO525"/>
      <c r="AP525"/>
      <c r="AQ525"/>
      <c r="AR525"/>
      <c r="AS525"/>
      <c r="AT525"/>
      <c r="AU525"/>
      <c r="AV525"/>
      <c r="AW525"/>
      <c r="AX525"/>
    </row>
    <row r="526" spans="2:50" x14ac:dyDescent="0.25">
      <c r="B526" s="151" t="s">
        <v>945</v>
      </c>
      <c r="C526" s="191">
        <v>96726541</v>
      </c>
      <c r="D526" s="191">
        <v>225180491.11999997</v>
      </c>
      <c r="E526" s="191">
        <v>2615179.87</v>
      </c>
      <c r="F526" s="191">
        <v>4685965.29</v>
      </c>
      <c r="G526" s="191">
        <v>7219414.7999999998</v>
      </c>
      <c r="H526" s="191">
        <v>7058653.3300000001</v>
      </c>
      <c r="I526" s="191">
        <v>20823039.829999998</v>
      </c>
      <c r="J526" s="191">
        <v>14114246.1</v>
      </c>
      <c r="K526" s="191">
        <v>20948266.920000002</v>
      </c>
      <c r="L526" s="191">
        <v>10324199.9</v>
      </c>
      <c r="M526" s="191">
        <v>8221446.2000000002</v>
      </c>
      <c r="N526" s="191">
        <v>19399452.77</v>
      </c>
      <c r="O526" s="191">
        <v>13463687.58</v>
      </c>
      <c r="P526" s="191">
        <v>79720959.439999998</v>
      </c>
      <c r="Q526" s="191">
        <f t="shared" si="90"/>
        <v>208594512.03</v>
      </c>
      <c r="R526" s="329"/>
      <c r="S526" s="7"/>
      <c r="T526" s="118"/>
      <c r="U526" s="118"/>
      <c r="V526" s="118"/>
      <c r="W526" s="118"/>
    </row>
    <row r="527" spans="2:50" s="67" customFormat="1" x14ac:dyDescent="0.25">
      <c r="B527" s="150" t="s">
        <v>782</v>
      </c>
      <c r="C527" s="192">
        <f t="shared" ref="C527" si="122">SUM(C528)</f>
        <v>593689361</v>
      </c>
      <c r="D527" s="192">
        <v>502888315.16000009</v>
      </c>
      <c r="E527" s="192">
        <v>141666</v>
      </c>
      <c r="F527" s="192">
        <v>14328649.109999999</v>
      </c>
      <c r="G527" s="192">
        <v>5315793.3899999997</v>
      </c>
      <c r="H527" s="192">
        <v>11310236.790000001</v>
      </c>
      <c r="I527" s="192">
        <v>3916276.0199999996</v>
      </c>
      <c r="J527" s="192">
        <v>189702767.66999999</v>
      </c>
      <c r="K527" s="192">
        <v>7268908.8600000003</v>
      </c>
      <c r="L527" s="192">
        <v>36831079.399999999</v>
      </c>
      <c r="M527" s="192">
        <v>21313526.609999999</v>
      </c>
      <c r="N527" s="192">
        <v>26577722.25</v>
      </c>
      <c r="O527" s="192">
        <v>25336207.16</v>
      </c>
      <c r="P527" s="192">
        <v>135981084.94999999</v>
      </c>
      <c r="Q527" s="192">
        <f t="shared" si="90"/>
        <v>478023918.21000004</v>
      </c>
      <c r="R527" s="329"/>
      <c r="S527" s="7"/>
      <c r="T527" s="118"/>
      <c r="U527" s="141"/>
      <c r="V527" s="141"/>
      <c r="W527" s="141"/>
      <c r="X527"/>
      <c r="Y527"/>
      <c r="Z527"/>
      <c r="AA527"/>
      <c r="AB527"/>
      <c r="AC527"/>
      <c r="AD527"/>
      <c r="AE527"/>
      <c r="AF527"/>
      <c r="AG527"/>
      <c r="AH527"/>
      <c r="AI527"/>
      <c r="AJ527"/>
      <c r="AK527"/>
      <c r="AL527"/>
      <c r="AM527"/>
      <c r="AN527"/>
      <c r="AO527"/>
      <c r="AP527"/>
      <c r="AQ527"/>
      <c r="AR527"/>
      <c r="AS527"/>
      <c r="AT527"/>
      <c r="AU527"/>
      <c r="AV527"/>
      <c r="AW527"/>
      <c r="AX527"/>
    </row>
    <row r="528" spans="2:50" x14ac:dyDescent="0.25">
      <c r="B528" s="151" t="s">
        <v>783</v>
      </c>
      <c r="C528" s="191">
        <v>593689361</v>
      </c>
      <c r="D528" s="191">
        <v>502888315.16000009</v>
      </c>
      <c r="E528" s="191">
        <v>141666</v>
      </c>
      <c r="F528" s="191">
        <v>14328649.109999999</v>
      </c>
      <c r="G528" s="191">
        <v>5315793.3899999997</v>
      </c>
      <c r="H528" s="191">
        <v>11310236.790000001</v>
      </c>
      <c r="I528" s="191">
        <v>3916276.0199999996</v>
      </c>
      <c r="J528" s="191">
        <v>189702767.66999999</v>
      </c>
      <c r="K528" s="191">
        <v>7268908.8600000003</v>
      </c>
      <c r="L528" s="191">
        <v>36831079.399999999</v>
      </c>
      <c r="M528" s="191">
        <v>21313526.609999999</v>
      </c>
      <c r="N528" s="191">
        <v>26577722.25</v>
      </c>
      <c r="O528" s="191">
        <v>25336207.16</v>
      </c>
      <c r="P528" s="191">
        <v>135981084.94999999</v>
      </c>
      <c r="Q528" s="191">
        <f t="shared" ref="Q528:Q592" si="123">E528+F528+G528+H528+I528+J528+K528+L528+M528+O528+N528+P528</f>
        <v>478023918.21000004</v>
      </c>
      <c r="R528" s="329"/>
      <c r="S528" s="7"/>
      <c r="T528" s="118"/>
      <c r="U528" s="118"/>
      <c r="V528" s="118"/>
      <c r="W528" s="118"/>
    </row>
    <row r="529" spans="2:50" s="67" customFormat="1" x14ac:dyDescent="0.25">
      <c r="B529" s="150" t="s">
        <v>784</v>
      </c>
      <c r="C529" s="192">
        <f t="shared" ref="C529" si="124">SUM(C530)</f>
        <v>2042576645</v>
      </c>
      <c r="D529" s="192">
        <v>448055787.40999961</v>
      </c>
      <c r="E529" s="192">
        <v>3183136</v>
      </c>
      <c r="F529" s="192">
        <v>4168948.49</v>
      </c>
      <c r="G529" s="192">
        <v>6913632.79</v>
      </c>
      <c r="H529" s="192">
        <v>5056145.78</v>
      </c>
      <c r="I529" s="192">
        <v>55580450.07</v>
      </c>
      <c r="J529" s="192">
        <v>9319778.1999999993</v>
      </c>
      <c r="K529" s="192">
        <v>12045342.029999999</v>
      </c>
      <c r="L529" s="192">
        <v>9613919.9900000002</v>
      </c>
      <c r="M529" s="192">
        <v>8152427.3200000003</v>
      </c>
      <c r="N529" s="192">
        <v>10654070.01</v>
      </c>
      <c r="O529" s="192">
        <v>26549609.399999999</v>
      </c>
      <c r="P529" s="192">
        <v>152225204.03</v>
      </c>
      <c r="Q529" s="192">
        <f t="shared" si="123"/>
        <v>303462664.11000001</v>
      </c>
      <c r="R529" s="329"/>
      <c r="S529" s="7"/>
      <c r="T529" s="118"/>
      <c r="U529" s="141"/>
      <c r="V529" s="141"/>
      <c r="W529" s="141"/>
      <c r="X529"/>
      <c r="Y529"/>
      <c r="Z529"/>
      <c r="AA529"/>
      <c r="AB529"/>
      <c r="AC529"/>
      <c r="AD529"/>
      <c r="AE529"/>
      <c r="AF529"/>
      <c r="AG529"/>
      <c r="AH529"/>
      <c r="AI529"/>
      <c r="AJ529"/>
      <c r="AK529"/>
      <c r="AL529"/>
      <c r="AM529"/>
      <c r="AN529"/>
      <c r="AO529"/>
      <c r="AP529"/>
      <c r="AQ529"/>
      <c r="AR529"/>
      <c r="AS529"/>
      <c r="AT529"/>
      <c r="AU529"/>
      <c r="AV529"/>
      <c r="AW529"/>
      <c r="AX529"/>
    </row>
    <row r="530" spans="2:50" x14ac:dyDescent="0.25">
      <c r="B530" s="151" t="s">
        <v>785</v>
      </c>
      <c r="C530" s="191">
        <v>2042576645</v>
      </c>
      <c r="D530" s="191">
        <v>448055787.40999961</v>
      </c>
      <c r="E530" s="191">
        <v>3183136</v>
      </c>
      <c r="F530" s="191">
        <v>4168948.49</v>
      </c>
      <c r="G530" s="191">
        <v>6913632.79</v>
      </c>
      <c r="H530" s="191">
        <v>5056145.78</v>
      </c>
      <c r="I530" s="191">
        <v>55580450.07</v>
      </c>
      <c r="J530" s="191">
        <v>9319778.1999999993</v>
      </c>
      <c r="K530" s="191">
        <v>12045342.029999999</v>
      </c>
      <c r="L530" s="191">
        <v>9613919.9900000002</v>
      </c>
      <c r="M530" s="191">
        <v>8152427.3200000003</v>
      </c>
      <c r="N530" s="191">
        <v>10654070.01</v>
      </c>
      <c r="O530" s="191">
        <v>26549609.399999999</v>
      </c>
      <c r="P530" s="191">
        <v>152225204.03</v>
      </c>
      <c r="Q530" s="191">
        <f t="shared" si="123"/>
        <v>303462664.11000001</v>
      </c>
      <c r="R530" s="329"/>
      <c r="S530" s="7"/>
      <c r="T530" s="118"/>
      <c r="U530" s="118"/>
      <c r="V530" s="118"/>
      <c r="W530" s="118"/>
    </row>
    <row r="531" spans="2:50" s="67" customFormat="1" x14ac:dyDescent="0.25">
      <c r="B531" s="150" t="s">
        <v>786</v>
      </c>
      <c r="C531" s="192">
        <f t="shared" ref="C531" si="125">SUM(C532)</f>
        <v>162821169</v>
      </c>
      <c r="D531" s="192">
        <v>81143280.760000005</v>
      </c>
      <c r="E531" s="192">
        <v>196538.01</v>
      </c>
      <c r="F531" s="192">
        <v>4025429.2600000002</v>
      </c>
      <c r="G531" s="192">
        <v>2505576.5500000003</v>
      </c>
      <c r="H531" s="192">
        <v>849998.14</v>
      </c>
      <c r="I531" s="192">
        <v>7963052.5199999996</v>
      </c>
      <c r="J531" s="192">
        <v>9188344.2999999989</v>
      </c>
      <c r="K531" s="192">
        <v>3036799.03</v>
      </c>
      <c r="L531" s="192">
        <v>5278344.92</v>
      </c>
      <c r="M531" s="192">
        <v>5069856.75</v>
      </c>
      <c r="N531" s="192">
        <v>4948069.17</v>
      </c>
      <c r="O531" s="192">
        <v>3904979.96</v>
      </c>
      <c r="P531" s="192">
        <v>14315920.35</v>
      </c>
      <c r="Q531" s="192">
        <f t="shared" si="123"/>
        <v>61282908.960000008</v>
      </c>
      <c r="R531" s="329"/>
      <c r="S531" s="7"/>
      <c r="T531" s="118"/>
      <c r="U531" s="141"/>
      <c r="V531" s="141"/>
      <c r="W531" s="141"/>
      <c r="X531"/>
      <c r="Y531"/>
      <c r="Z531"/>
      <c r="AA531"/>
      <c r="AB531"/>
      <c r="AC531"/>
      <c r="AD531"/>
      <c r="AE531"/>
      <c r="AF531"/>
      <c r="AG531"/>
      <c r="AH531"/>
      <c r="AI531"/>
      <c r="AJ531"/>
      <c r="AK531"/>
      <c r="AL531"/>
      <c r="AM531"/>
      <c r="AN531"/>
      <c r="AO531"/>
      <c r="AP531"/>
      <c r="AQ531"/>
      <c r="AR531"/>
      <c r="AS531"/>
      <c r="AT531"/>
      <c r="AU531"/>
      <c r="AV531"/>
      <c r="AW531"/>
      <c r="AX531"/>
    </row>
    <row r="532" spans="2:50" s="67" customFormat="1" x14ac:dyDescent="0.25">
      <c r="B532" s="151" t="s">
        <v>787</v>
      </c>
      <c r="C532" s="191">
        <v>162821169</v>
      </c>
      <c r="D532" s="191">
        <v>81143280.760000005</v>
      </c>
      <c r="E532" s="191">
        <v>196538.01</v>
      </c>
      <c r="F532" s="191">
        <v>4025429.2600000002</v>
      </c>
      <c r="G532" s="191">
        <v>2505576.5500000003</v>
      </c>
      <c r="H532" s="191">
        <v>849998.14</v>
      </c>
      <c r="I532" s="191">
        <v>7963052.5199999996</v>
      </c>
      <c r="J532" s="191">
        <v>9188344.2999999989</v>
      </c>
      <c r="K532" s="191">
        <v>3036799.03</v>
      </c>
      <c r="L532" s="191">
        <v>5278344.92</v>
      </c>
      <c r="M532" s="191">
        <v>5069856.75</v>
      </c>
      <c r="N532" s="191">
        <v>4948069.17</v>
      </c>
      <c r="O532" s="191">
        <v>3904979.96</v>
      </c>
      <c r="P532" s="191">
        <v>14315920.35</v>
      </c>
      <c r="Q532" s="191">
        <f t="shared" si="123"/>
        <v>61282908.960000008</v>
      </c>
      <c r="R532" s="329"/>
      <c r="S532" s="7"/>
      <c r="T532" s="118"/>
      <c r="U532" s="141"/>
      <c r="V532" s="141"/>
      <c r="W532" s="141"/>
      <c r="X532"/>
      <c r="Y532"/>
      <c r="Z532"/>
      <c r="AA532"/>
      <c r="AB532"/>
      <c r="AC532"/>
      <c r="AD532"/>
      <c r="AE532"/>
      <c r="AF532"/>
      <c r="AG532"/>
      <c r="AH532"/>
      <c r="AI532"/>
      <c r="AJ532"/>
      <c r="AK532"/>
      <c r="AL532"/>
      <c r="AM532"/>
      <c r="AN532"/>
      <c r="AO532"/>
      <c r="AP532"/>
      <c r="AQ532"/>
      <c r="AR532"/>
      <c r="AS532"/>
      <c r="AT532"/>
      <c r="AU532"/>
      <c r="AV532"/>
      <c r="AW532"/>
      <c r="AX532"/>
    </row>
    <row r="533" spans="2:50" x14ac:dyDescent="0.25">
      <c r="B533" s="150" t="s">
        <v>788</v>
      </c>
      <c r="C533" s="192">
        <f t="shared" ref="C533" si="126">SUM(C534)</f>
        <v>4255905912</v>
      </c>
      <c r="D533" s="192">
        <v>45861343.219999999</v>
      </c>
      <c r="E533" s="192">
        <v>25000</v>
      </c>
      <c r="F533" s="192">
        <v>652739.36</v>
      </c>
      <c r="G533" s="192">
        <v>3110218.49</v>
      </c>
      <c r="H533" s="192">
        <v>107893.96</v>
      </c>
      <c r="I533" s="192">
        <v>3779513.5999999996</v>
      </c>
      <c r="J533" s="192">
        <v>573470.36</v>
      </c>
      <c r="K533" s="192">
        <v>5703767.5700000003</v>
      </c>
      <c r="L533" s="192">
        <v>1643535.21</v>
      </c>
      <c r="M533" s="192">
        <v>5106942.53</v>
      </c>
      <c r="N533" s="192">
        <v>6277076.3600000003</v>
      </c>
      <c r="O533" s="192">
        <v>2693735.78</v>
      </c>
      <c r="P533" s="192">
        <v>4495096.12</v>
      </c>
      <c r="Q533" s="192">
        <f t="shared" si="123"/>
        <v>34168989.340000004</v>
      </c>
      <c r="R533" s="329"/>
      <c r="S533" s="7"/>
      <c r="T533" s="118"/>
      <c r="U533" s="118"/>
      <c r="V533" s="118"/>
      <c r="W533" s="118"/>
    </row>
    <row r="534" spans="2:50" s="67" customFormat="1" x14ac:dyDescent="0.25">
      <c r="B534" s="151" t="s">
        <v>789</v>
      </c>
      <c r="C534" s="191">
        <v>4255905912</v>
      </c>
      <c r="D534" s="191">
        <v>45861343.219999999</v>
      </c>
      <c r="E534" s="191">
        <v>25000</v>
      </c>
      <c r="F534" s="191">
        <v>652739.36</v>
      </c>
      <c r="G534" s="191">
        <v>3110218.49</v>
      </c>
      <c r="H534" s="191">
        <v>107893.96</v>
      </c>
      <c r="I534" s="191">
        <v>3779513.5999999996</v>
      </c>
      <c r="J534" s="191">
        <v>573470.36</v>
      </c>
      <c r="K534" s="191">
        <v>5703767.5700000003</v>
      </c>
      <c r="L534" s="191">
        <v>1643535.21</v>
      </c>
      <c r="M534" s="191">
        <v>5106942.53</v>
      </c>
      <c r="N534" s="191">
        <v>6277076.3600000003</v>
      </c>
      <c r="O534" s="191">
        <v>2693735.78</v>
      </c>
      <c r="P534" s="191">
        <v>4495096.12</v>
      </c>
      <c r="Q534" s="191">
        <f t="shared" si="123"/>
        <v>34168989.340000004</v>
      </c>
      <c r="R534" s="329"/>
      <c r="S534" s="7"/>
      <c r="T534" s="118"/>
      <c r="U534" s="141"/>
      <c r="V534" s="141"/>
      <c r="W534" s="141"/>
      <c r="X534"/>
      <c r="Y534"/>
      <c r="Z534"/>
      <c r="AA534"/>
      <c r="AB534"/>
      <c r="AC534"/>
      <c r="AD534"/>
      <c r="AE534"/>
      <c r="AF534"/>
      <c r="AG534"/>
      <c r="AH534"/>
      <c r="AI534"/>
      <c r="AJ534"/>
      <c r="AK534"/>
      <c r="AL534"/>
      <c r="AM534"/>
      <c r="AN534"/>
      <c r="AO534"/>
      <c r="AP534"/>
      <c r="AQ534"/>
      <c r="AR534"/>
      <c r="AS534"/>
      <c r="AT534"/>
      <c r="AU534"/>
      <c r="AV534"/>
      <c r="AW534"/>
      <c r="AX534"/>
    </row>
    <row r="535" spans="2:50" x14ac:dyDescent="0.25">
      <c r="B535" s="138" t="s">
        <v>186</v>
      </c>
      <c r="C535" s="192">
        <f>C536+C538</f>
        <v>528898377</v>
      </c>
      <c r="D535" s="192">
        <v>1631050530.2099998</v>
      </c>
      <c r="E535" s="192">
        <v>1000000</v>
      </c>
      <c r="F535" s="192">
        <v>1107691.3999999999</v>
      </c>
      <c r="G535" s="192">
        <v>7995848.9099999992</v>
      </c>
      <c r="H535" s="192">
        <v>76879929.289999992</v>
      </c>
      <c r="I535" s="192">
        <v>109756653.8</v>
      </c>
      <c r="J535" s="192">
        <v>5705923.0099999998</v>
      </c>
      <c r="K535" s="192">
        <v>21007427.880000003</v>
      </c>
      <c r="L535" s="192">
        <v>249045952.89999998</v>
      </c>
      <c r="M535" s="192">
        <v>325787765.93000001</v>
      </c>
      <c r="N535" s="192">
        <v>5331545.2300000004</v>
      </c>
      <c r="O535" s="192">
        <v>7252096.7199999997</v>
      </c>
      <c r="P535" s="192">
        <v>714166072.45999992</v>
      </c>
      <c r="Q535" s="192">
        <f t="shared" si="123"/>
        <v>1525036907.5299997</v>
      </c>
      <c r="R535" s="329"/>
      <c r="S535" s="7"/>
      <c r="T535" s="118"/>
      <c r="U535" s="118"/>
      <c r="V535" s="118"/>
      <c r="W535" s="118"/>
    </row>
    <row r="536" spans="2:50" s="67" customFormat="1" x14ac:dyDescent="0.25">
      <c r="B536" s="150" t="s">
        <v>790</v>
      </c>
      <c r="C536" s="192">
        <f t="shared" ref="C536" si="127">SUM(C537)</f>
        <v>120439938</v>
      </c>
      <c r="D536" s="192">
        <v>1354086679.8599999</v>
      </c>
      <c r="E536" s="192">
        <v>0</v>
      </c>
      <c r="F536" s="192">
        <v>0</v>
      </c>
      <c r="G536" s="192">
        <v>803100</v>
      </c>
      <c r="H536" s="192">
        <v>65780000</v>
      </c>
      <c r="I536" s="192">
        <v>89980000</v>
      </c>
      <c r="J536" s="192">
        <v>0</v>
      </c>
      <c r="K536" s="192">
        <v>7986000</v>
      </c>
      <c r="L536" s="192">
        <v>214658479.51999998</v>
      </c>
      <c r="M536" s="192">
        <v>320749500</v>
      </c>
      <c r="N536" s="192">
        <v>1359711.94</v>
      </c>
      <c r="O536" s="192">
        <v>545333</v>
      </c>
      <c r="P536" s="192">
        <v>594576785.66999996</v>
      </c>
      <c r="Q536" s="192">
        <f t="shared" si="123"/>
        <v>1296438910.1300001</v>
      </c>
      <c r="R536" s="329"/>
      <c r="S536" s="7"/>
      <c r="T536" s="118"/>
      <c r="U536" s="141"/>
      <c r="V536" s="141"/>
      <c r="W536" s="141"/>
      <c r="X536"/>
      <c r="Y536"/>
      <c r="Z536"/>
      <c r="AA536"/>
      <c r="AB536"/>
      <c r="AC536"/>
      <c r="AD536"/>
      <c r="AE536"/>
      <c r="AF536"/>
      <c r="AG536"/>
      <c r="AH536"/>
      <c r="AI536"/>
      <c r="AJ536"/>
      <c r="AK536"/>
      <c r="AL536"/>
      <c r="AM536"/>
      <c r="AN536"/>
      <c r="AO536"/>
      <c r="AP536"/>
      <c r="AQ536"/>
      <c r="AR536"/>
      <c r="AS536"/>
      <c r="AT536"/>
      <c r="AU536"/>
      <c r="AV536"/>
      <c r="AW536"/>
      <c r="AX536"/>
    </row>
    <row r="537" spans="2:50" s="67" customFormat="1" x14ac:dyDescent="0.25">
      <c r="B537" s="151" t="s">
        <v>791</v>
      </c>
      <c r="C537" s="193">
        <v>120439938</v>
      </c>
      <c r="D537" s="193">
        <v>1354086679.8599999</v>
      </c>
      <c r="E537" s="193">
        <v>0</v>
      </c>
      <c r="F537" s="193">
        <v>0</v>
      </c>
      <c r="G537" s="193">
        <v>803100</v>
      </c>
      <c r="H537" s="193">
        <v>65780000</v>
      </c>
      <c r="I537" s="193">
        <v>89980000</v>
      </c>
      <c r="J537" s="193">
        <v>0</v>
      </c>
      <c r="K537" s="193">
        <v>7986000</v>
      </c>
      <c r="L537" s="193">
        <v>214658479.51999998</v>
      </c>
      <c r="M537" s="193">
        <v>320749500</v>
      </c>
      <c r="N537" s="193">
        <v>1359711.94</v>
      </c>
      <c r="O537" s="193">
        <v>545333</v>
      </c>
      <c r="P537" s="193">
        <v>594576785.66999996</v>
      </c>
      <c r="Q537" s="193">
        <f t="shared" si="123"/>
        <v>1296438910.1300001</v>
      </c>
      <c r="R537" s="329"/>
      <c r="S537" s="7"/>
      <c r="T537" s="118"/>
      <c r="U537" s="141"/>
      <c r="V537" s="141"/>
      <c r="W537" s="141"/>
      <c r="X537"/>
      <c r="Y537"/>
      <c r="Z537"/>
      <c r="AA537"/>
      <c r="AB537"/>
      <c r="AC537"/>
      <c r="AD537"/>
      <c r="AE537"/>
      <c r="AF537"/>
      <c r="AG537"/>
      <c r="AH537"/>
      <c r="AI537"/>
      <c r="AJ537"/>
      <c r="AK537"/>
      <c r="AL537"/>
      <c r="AM537"/>
      <c r="AN537"/>
      <c r="AO537"/>
      <c r="AP537"/>
      <c r="AQ537"/>
      <c r="AR537"/>
      <c r="AS537"/>
      <c r="AT537"/>
      <c r="AU537"/>
      <c r="AV537"/>
      <c r="AW537"/>
      <c r="AX537"/>
    </row>
    <row r="538" spans="2:50" x14ac:dyDescent="0.25">
      <c r="B538" s="150" t="s">
        <v>792</v>
      </c>
      <c r="C538" s="192">
        <f t="shared" ref="C538" si="128">SUM(C539)</f>
        <v>408458439</v>
      </c>
      <c r="D538" s="192">
        <v>276963850.34999996</v>
      </c>
      <c r="E538" s="192">
        <v>1000000</v>
      </c>
      <c r="F538" s="192">
        <v>1107691.3999999999</v>
      </c>
      <c r="G538" s="192">
        <v>7192748.9099999992</v>
      </c>
      <c r="H538" s="192">
        <v>11099929.289999999</v>
      </c>
      <c r="I538" s="192">
        <v>19776653.800000001</v>
      </c>
      <c r="J538" s="192">
        <v>5705923.0099999998</v>
      </c>
      <c r="K538" s="192">
        <v>13021427.880000001</v>
      </c>
      <c r="L538" s="192">
        <v>34387473.379999995</v>
      </c>
      <c r="M538" s="192">
        <v>5038265.93</v>
      </c>
      <c r="N538" s="192">
        <v>3971833.29</v>
      </c>
      <c r="O538" s="192">
        <v>6706763.7199999997</v>
      </c>
      <c r="P538" s="192">
        <v>119589286.78999999</v>
      </c>
      <c r="Q538" s="192">
        <f t="shared" si="123"/>
        <v>228597997.39999998</v>
      </c>
      <c r="R538" s="329"/>
      <c r="S538" s="7"/>
      <c r="T538" s="118"/>
      <c r="U538" s="118"/>
      <c r="V538" s="118"/>
      <c r="W538" s="118"/>
    </row>
    <row r="539" spans="2:50" x14ac:dyDescent="0.25">
      <c r="B539" s="151" t="s">
        <v>793</v>
      </c>
      <c r="C539" s="193">
        <v>408458439</v>
      </c>
      <c r="D539" s="193">
        <v>276963850.34999996</v>
      </c>
      <c r="E539" s="193">
        <v>1000000</v>
      </c>
      <c r="F539" s="193">
        <v>1107691.3999999999</v>
      </c>
      <c r="G539" s="193">
        <v>7192748.9099999992</v>
      </c>
      <c r="H539" s="193">
        <v>11099929.289999999</v>
      </c>
      <c r="I539" s="193">
        <v>19776653.800000001</v>
      </c>
      <c r="J539" s="193">
        <v>5705923.0099999998</v>
      </c>
      <c r="K539" s="193">
        <v>13021427.880000001</v>
      </c>
      <c r="L539" s="193">
        <v>34387473.379999995</v>
      </c>
      <c r="M539" s="193">
        <v>5038265.93</v>
      </c>
      <c r="N539" s="193">
        <v>3971833.29</v>
      </c>
      <c r="O539" s="193">
        <v>6706763.7199999997</v>
      </c>
      <c r="P539" s="193">
        <v>119589286.78999999</v>
      </c>
      <c r="Q539" s="193">
        <f t="shared" si="123"/>
        <v>228597997.39999998</v>
      </c>
      <c r="R539" s="329"/>
      <c r="S539" s="7"/>
      <c r="T539" s="118"/>
      <c r="U539" s="118"/>
      <c r="V539" s="118"/>
      <c r="W539" s="118"/>
    </row>
    <row r="540" spans="2:50" x14ac:dyDescent="0.25">
      <c r="B540" s="138" t="s">
        <v>794</v>
      </c>
      <c r="C540" s="192">
        <f>C541+C547+C549+C553+C555+C557+C551</f>
        <v>1158504190</v>
      </c>
      <c r="D540" s="192">
        <v>725704479.08999991</v>
      </c>
      <c r="E540" s="192">
        <v>16705912.5</v>
      </c>
      <c r="F540" s="192">
        <v>33974320.200000003</v>
      </c>
      <c r="G540" s="192">
        <v>21628844.690000001</v>
      </c>
      <c r="H540" s="192">
        <v>32858983.800000001</v>
      </c>
      <c r="I540" s="192">
        <v>36369748</v>
      </c>
      <c r="J540" s="192">
        <v>41847180</v>
      </c>
      <c r="K540" s="192">
        <v>20097185</v>
      </c>
      <c r="L540" s="192">
        <v>40754365.880000003</v>
      </c>
      <c r="M540" s="192">
        <v>64532472</v>
      </c>
      <c r="N540" s="192">
        <v>105404465</v>
      </c>
      <c r="O540" s="192">
        <v>46119739</v>
      </c>
      <c r="P540" s="192">
        <v>242897106.40000001</v>
      </c>
      <c r="Q540" s="192">
        <f t="shared" si="123"/>
        <v>703190322.47000003</v>
      </c>
      <c r="R540" s="329"/>
      <c r="S540" s="7"/>
      <c r="T540" s="118"/>
      <c r="U540" s="118"/>
      <c r="V540" s="118"/>
      <c r="W540" s="118"/>
    </row>
    <row r="541" spans="2:50" x14ac:dyDescent="0.25">
      <c r="B541" s="150" t="s">
        <v>795</v>
      </c>
      <c r="C541" s="192">
        <f t="shared" ref="C541" si="129">SUM(C542)</f>
        <v>2000000</v>
      </c>
      <c r="D541" s="192">
        <v>1370000</v>
      </c>
      <c r="E541" s="192">
        <v>0</v>
      </c>
      <c r="F541" s="191">
        <v>0</v>
      </c>
      <c r="G541" s="191">
        <v>0</v>
      </c>
      <c r="H541" s="191">
        <v>0</v>
      </c>
      <c r="I541" s="191">
        <v>0</v>
      </c>
      <c r="J541" s="191">
        <v>0</v>
      </c>
      <c r="K541" s="191">
        <v>0</v>
      </c>
      <c r="L541" s="191">
        <v>0</v>
      </c>
      <c r="M541" s="191">
        <v>0</v>
      </c>
      <c r="N541" s="192">
        <v>0</v>
      </c>
      <c r="O541" s="192">
        <v>0</v>
      </c>
      <c r="P541" s="192">
        <v>0</v>
      </c>
      <c r="Q541" s="192">
        <f t="shared" si="123"/>
        <v>0</v>
      </c>
      <c r="R541" s="329"/>
      <c r="S541" s="7"/>
      <c r="T541" s="118"/>
      <c r="U541" s="118"/>
      <c r="V541" s="118"/>
      <c r="W541" s="118"/>
    </row>
    <row r="542" spans="2:50" x14ac:dyDescent="0.25">
      <c r="B542" s="151" t="s">
        <v>796</v>
      </c>
      <c r="C542" s="191">
        <v>2000000</v>
      </c>
      <c r="D542" s="191">
        <v>1370000</v>
      </c>
      <c r="E542" s="191">
        <v>0</v>
      </c>
      <c r="F542" s="191">
        <v>0</v>
      </c>
      <c r="G542" s="191">
        <v>0</v>
      </c>
      <c r="H542" s="191">
        <v>0</v>
      </c>
      <c r="I542" s="191">
        <v>0</v>
      </c>
      <c r="J542" s="191">
        <v>0</v>
      </c>
      <c r="K542" s="191">
        <v>0</v>
      </c>
      <c r="L542" s="191">
        <v>0</v>
      </c>
      <c r="M542" s="191">
        <v>0</v>
      </c>
      <c r="N542" s="191">
        <v>0</v>
      </c>
      <c r="O542" s="191">
        <v>0</v>
      </c>
      <c r="P542" s="191">
        <v>0</v>
      </c>
      <c r="Q542" s="191">
        <f t="shared" si="123"/>
        <v>0</v>
      </c>
      <c r="R542" s="329"/>
      <c r="S542" s="7"/>
      <c r="T542" s="118"/>
      <c r="U542" s="118"/>
      <c r="V542" s="118"/>
      <c r="W542" s="118"/>
    </row>
    <row r="543" spans="2:50" s="67" customFormat="1" x14ac:dyDescent="0.25">
      <c r="B543" s="150" t="s">
        <v>797</v>
      </c>
      <c r="C543" s="191">
        <v>0</v>
      </c>
      <c r="D543" s="191">
        <v>0</v>
      </c>
      <c r="E543" s="191">
        <v>0</v>
      </c>
      <c r="F543" s="191">
        <v>0</v>
      </c>
      <c r="G543" s="191">
        <v>0</v>
      </c>
      <c r="H543" s="191">
        <v>0</v>
      </c>
      <c r="I543" s="191">
        <v>0</v>
      </c>
      <c r="J543" s="191">
        <v>0</v>
      </c>
      <c r="K543" s="191">
        <v>0</v>
      </c>
      <c r="L543" s="191">
        <v>0</v>
      </c>
      <c r="M543" s="191">
        <v>0</v>
      </c>
      <c r="N543" s="191">
        <v>0</v>
      </c>
      <c r="O543" s="191">
        <v>0</v>
      </c>
      <c r="P543" s="191">
        <v>0</v>
      </c>
      <c r="Q543" s="191"/>
      <c r="R543" s="329"/>
      <c r="S543" s="7"/>
      <c r="T543" s="118"/>
      <c r="U543" s="141"/>
      <c r="V543" s="141"/>
      <c r="W543" s="141"/>
      <c r="X543"/>
      <c r="Y543"/>
      <c r="Z543"/>
      <c r="AA543"/>
      <c r="AB543"/>
      <c r="AC543"/>
      <c r="AD543"/>
      <c r="AE543"/>
      <c r="AF543"/>
      <c r="AG543"/>
      <c r="AH543"/>
      <c r="AI543"/>
      <c r="AJ543"/>
      <c r="AK543"/>
      <c r="AL543"/>
      <c r="AM543"/>
      <c r="AN543"/>
      <c r="AO543"/>
      <c r="AP543"/>
      <c r="AQ543"/>
      <c r="AR543"/>
      <c r="AS543"/>
      <c r="AT543"/>
      <c r="AU543"/>
      <c r="AV543"/>
      <c r="AW543"/>
      <c r="AX543"/>
    </row>
    <row r="544" spans="2:50" x14ac:dyDescent="0.25">
      <c r="B544" s="151" t="s">
        <v>798</v>
      </c>
      <c r="C544" s="191">
        <v>0</v>
      </c>
      <c r="D544" s="191">
        <v>0</v>
      </c>
      <c r="E544" s="191">
        <v>0</v>
      </c>
      <c r="F544" s="191">
        <v>0</v>
      </c>
      <c r="G544" s="191">
        <v>0</v>
      </c>
      <c r="H544" s="191">
        <v>0</v>
      </c>
      <c r="I544" s="191">
        <v>0</v>
      </c>
      <c r="J544" s="191">
        <v>0</v>
      </c>
      <c r="K544" s="191">
        <v>0</v>
      </c>
      <c r="L544" s="191">
        <v>0</v>
      </c>
      <c r="M544" s="191">
        <v>0</v>
      </c>
      <c r="N544" s="191">
        <v>0</v>
      </c>
      <c r="O544" s="191">
        <v>0</v>
      </c>
      <c r="P544" s="191">
        <v>0</v>
      </c>
      <c r="Q544" s="191"/>
      <c r="R544" s="329"/>
      <c r="S544" s="7"/>
      <c r="T544" s="118"/>
      <c r="U544" s="118"/>
      <c r="V544" s="118"/>
      <c r="W544" s="118"/>
    </row>
    <row r="545" spans="2:50" s="67" customFormat="1" x14ac:dyDescent="0.25">
      <c r="B545" s="150" t="s">
        <v>799</v>
      </c>
      <c r="C545" s="191">
        <v>0</v>
      </c>
      <c r="D545" s="191">
        <v>0</v>
      </c>
      <c r="E545" s="191">
        <v>0</v>
      </c>
      <c r="F545" s="191">
        <v>0</v>
      </c>
      <c r="G545" s="191">
        <v>0</v>
      </c>
      <c r="H545" s="191">
        <v>0</v>
      </c>
      <c r="I545" s="191">
        <v>0</v>
      </c>
      <c r="J545" s="191">
        <v>0</v>
      </c>
      <c r="K545" s="191">
        <v>0</v>
      </c>
      <c r="L545" s="191">
        <v>0</v>
      </c>
      <c r="M545" s="191">
        <v>0</v>
      </c>
      <c r="N545" s="191">
        <v>0</v>
      </c>
      <c r="O545" s="191">
        <v>0</v>
      </c>
      <c r="P545" s="191">
        <v>0</v>
      </c>
      <c r="Q545" s="191"/>
      <c r="R545" s="329"/>
      <c r="S545" s="7"/>
      <c r="T545" s="118"/>
      <c r="U545" s="141"/>
      <c r="V545" s="141"/>
      <c r="W545" s="141"/>
      <c r="X545"/>
      <c r="Y545"/>
      <c r="Z545"/>
      <c r="AA545"/>
      <c r="AB545"/>
      <c r="AC545"/>
      <c r="AD545"/>
      <c r="AE545"/>
      <c r="AF545"/>
      <c r="AG545"/>
      <c r="AH545"/>
      <c r="AI545"/>
      <c r="AJ545"/>
      <c r="AK545"/>
      <c r="AL545"/>
      <c r="AM545"/>
      <c r="AN545"/>
      <c r="AO545"/>
      <c r="AP545"/>
      <c r="AQ545"/>
      <c r="AR545"/>
      <c r="AS545"/>
      <c r="AT545"/>
      <c r="AU545"/>
      <c r="AV545"/>
      <c r="AW545"/>
      <c r="AX545"/>
    </row>
    <row r="546" spans="2:50" x14ac:dyDescent="0.25">
      <c r="B546" s="151" t="s">
        <v>800</v>
      </c>
      <c r="C546" s="191">
        <v>0</v>
      </c>
      <c r="D546" s="191">
        <v>0</v>
      </c>
      <c r="E546" s="191">
        <v>0</v>
      </c>
      <c r="F546" s="191">
        <v>0</v>
      </c>
      <c r="G546" s="191">
        <v>0</v>
      </c>
      <c r="H546" s="191">
        <v>0</v>
      </c>
      <c r="I546" s="191">
        <v>0</v>
      </c>
      <c r="J546" s="191">
        <v>0</v>
      </c>
      <c r="K546" s="191">
        <v>0</v>
      </c>
      <c r="L546" s="191">
        <v>0</v>
      </c>
      <c r="M546" s="191">
        <v>0</v>
      </c>
      <c r="N546" s="191">
        <v>0</v>
      </c>
      <c r="O546" s="191">
        <v>0</v>
      </c>
      <c r="P546" s="191">
        <v>0</v>
      </c>
      <c r="Q546" s="191"/>
      <c r="R546" s="329"/>
      <c r="S546" s="7"/>
      <c r="T546" s="118"/>
      <c r="U546" s="118"/>
      <c r="V546" s="118"/>
      <c r="W546" s="118"/>
    </row>
    <row r="547" spans="2:50" x14ac:dyDescent="0.25">
      <c r="B547" s="150" t="s">
        <v>801</v>
      </c>
      <c r="C547" s="192">
        <f t="shared" ref="C547" si="130">SUM(C548)</f>
        <v>5083500</v>
      </c>
      <c r="D547" s="192">
        <v>7638500</v>
      </c>
      <c r="E547" s="192">
        <v>0</v>
      </c>
      <c r="F547" s="192">
        <v>0</v>
      </c>
      <c r="G547" s="192">
        <v>1905999.75</v>
      </c>
      <c r="H547" s="192">
        <v>0</v>
      </c>
      <c r="I547" s="192">
        <v>0</v>
      </c>
      <c r="J547" s="192">
        <v>0</v>
      </c>
      <c r="K547" s="192">
        <v>210000</v>
      </c>
      <c r="L547" s="192">
        <v>0</v>
      </c>
      <c r="M547" s="192">
        <v>0</v>
      </c>
      <c r="N547" s="192">
        <v>480000</v>
      </c>
      <c r="O547" s="192">
        <v>0</v>
      </c>
      <c r="P547" s="192">
        <v>1361816.4</v>
      </c>
      <c r="Q547" s="192">
        <f t="shared" si="123"/>
        <v>3957816.15</v>
      </c>
      <c r="R547" s="329"/>
      <c r="S547" s="7"/>
      <c r="T547" s="118"/>
      <c r="U547" s="118"/>
      <c r="V547" s="118"/>
      <c r="W547" s="118"/>
    </row>
    <row r="548" spans="2:50" x14ac:dyDescent="0.25">
      <c r="B548" s="151" t="s">
        <v>802</v>
      </c>
      <c r="C548" s="191">
        <v>5083500</v>
      </c>
      <c r="D548" s="191">
        <v>7638500</v>
      </c>
      <c r="E548" s="191">
        <v>0</v>
      </c>
      <c r="F548" s="191">
        <v>0</v>
      </c>
      <c r="G548" s="191">
        <v>1905999.75</v>
      </c>
      <c r="H548" s="191">
        <v>0</v>
      </c>
      <c r="I548" s="191">
        <v>0</v>
      </c>
      <c r="J548" s="191">
        <v>0</v>
      </c>
      <c r="K548" s="191">
        <v>210000</v>
      </c>
      <c r="L548" s="191">
        <v>0</v>
      </c>
      <c r="M548" s="191">
        <v>0</v>
      </c>
      <c r="N548" s="191">
        <v>480000</v>
      </c>
      <c r="O548" s="191">
        <v>0</v>
      </c>
      <c r="P548" s="191">
        <v>1361816.4</v>
      </c>
      <c r="Q548" s="191">
        <f t="shared" si="123"/>
        <v>3957816.15</v>
      </c>
      <c r="R548" s="329"/>
      <c r="S548" s="7"/>
      <c r="T548" s="118"/>
      <c r="U548" s="118"/>
      <c r="V548" s="118"/>
      <c r="W548" s="118"/>
    </row>
    <row r="549" spans="2:50" s="67" customFormat="1" x14ac:dyDescent="0.25">
      <c r="B549" s="150" t="s">
        <v>803</v>
      </c>
      <c r="C549" s="192">
        <f t="shared" ref="C549:C551" si="131">SUM(C550)</f>
        <v>500000</v>
      </c>
      <c r="D549" s="192">
        <v>240000</v>
      </c>
      <c r="E549" s="192">
        <v>0</v>
      </c>
      <c r="F549" s="191">
        <v>0</v>
      </c>
      <c r="G549" s="191">
        <v>0</v>
      </c>
      <c r="H549" s="191">
        <v>0</v>
      </c>
      <c r="I549" s="191">
        <v>0</v>
      </c>
      <c r="J549" s="191">
        <v>0</v>
      </c>
      <c r="K549" s="191">
        <v>0</v>
      </c>
      <c r="L549" s="191">
        <v>0</v>
      </c>
      <c r="M549" s="191">
        <v>0</v>
      </c>
      <c r="N549" s="192">
        <v>0</v>
      </c>
      <c r="O549" s="192">
        <v>0</v>
      </c>
      <c r="P549" s="192">
        <v>0</v>
      </c>
      <c r="Q549" s="192">
        <f t="shared" si="123"/>
        <v>0</v>
      </c>
      <c r="R549" s="329"/>
      <c r="S549" s="7"/>
      <c r="T549" s="118"/>
      <c r="U549" s="141"/>
      <c r="V549" s="141"/>
      <c r="W549" s="141"/>
      <c r="X549"/>
      <c r="Y549"/>
      <c r="Z549"/>
      <c r="AA549"/>
      <c r="AB549"/>
      <c r="AC549"/>
      <c r="AD549"/>
      <c r="AE549"/>
      <c r="AF549"/>
      <c r="AG549"/>
      <c r="AH549"/>
      <c r="AI549"/>
      <c r="AJ549"/>
      <c r="AK549"/>
      <c r="AL549"/>
      <c r="AM549"/>
      <c r="AN549"/>
      <c r="AO549"/>
      <c r="AP549"/>
      <c r="AQ549"/>
      <c r="AR549"/>
      <c r="AS549"/>
      <c r="AT549"/>
      <c r="AU549"/>
      <c r="AV549"/>
      <c r="AW549"/>
      <c r="AX549"/>
    </row>
    <row r="550" spans="2:50" x14ac:dyDescent="0.25">
      <c r="B550" s="151" t="s">
        <v>804</v>
      </c>
      <c r="C550" s="191">
        <v>500000</v>
      </c>
      <c r="D550" s="191">
        <v>240000</v>
      </c>
      <c r="E550" s="191">
        <v>0</v>
      </c>
      <c r="F550" s="191">
        <v>0</v>
      </c>
      <c r="G550" s="191">
        <v>0</v>
      </c>
      <c r="H550" s="191">
        <v>0</v>
      </c>
      <c r="I550" s="191">
        <v>0</v>
      </c>
      <c r="J550" s="191">
        <v>0</v>
      </c>
      <c r="K550" s="191">
        <v>0</v>
      </c>
      <c r="L550" s="191">
        <v>0</v>
      </c>
      <c r="M550" s="191">
        <v>0</v>
      </c>
      <c r="N550" s="191">
        <v>0</v>
      </c>
      <c r="O550" s="191">
        <v>0</v>
      </c>
      <c r="P550" s="191">
        <v>0</v>
      </c>
      <c r="Q550" s="191">
        <f t="shared" si="123"/>
        <v>0</v>
      </c>
      <c r="R550" s="329"/>
      <c r="S550" s="7"/>
      <c r="T550" s="118"/>
      <c r="U550" s="118"/>
      <c r="V550" s="118"/>
      <c r="W550" s="118"/>
    </row>
    <row r="551" spans="2:50" x14ac:dyDescent="0.25">
      <c r="B551" s="150" t="s">
        <v>805</v>
      </c>
      <c r="C551" s="192">
        <f t="shared" si="131"/>
        <v>1080000</v>
      </c>
      <c r="D551" s="192">
        <v>0</v>
      </c>
      <c r="E551" s="192">
        <v>0</v>
      </c>
      <c r="F551" s="191">
        <v>0</v>
      </c>
      <c r="G551" s="191">
        <v>0</v>
      </c>
      <c r="H551" s="191">
        <v>0</v>
      </c>
      <c r="I551" s="191">
        <v>0</v>
      </c>
      <c r="J551" s="191">
        <v>0</v>
      </c>
      <c r="K551" s="191">
        <v>0</v>
      </c>
      <c r="L551" s="191">
        <v>0</v>
      </c>
      <c r="M551" s="191">
        <v>0</v>
      </c>
      <c r="N551" s="192">
        <v>0</v>
      </c>
      <c r="O551" s="192">
        <v>0</v>
      </c>
      <c r="P551" s="192">
        <v>0</v>
      </c>
      <c r="Q551" s="192">
        <f t="shared" ref="Q551:Q552" si="132">E551+F551+G551+H551+I551+J551+K551+L551+M551+O551+N551+P551</f>
        <v>0</v>
      </c>
      <c r="R551" s="329"/>
      <c r="S551" s="7"/>
      <c r="T551" s="118"/>
      <c r="U551" s="118"/>
      <c r="V551" s="118"/>
      <c r="W551" s="118"/>
    </row>
    <row r="552" spans="2:50" x14ac:dyDescent="0.25">
      <c r="B552" s="151" t="s">
        <v>806</v>
      </c>
      <c r="C552" s="191">
        <v>1080000</v>
      </c>
      <c r="D552" s="191">
        <v>0</v>
      </c>
      <c r="E552" s="191">
        <v>0</v>
      </c>
      <c r="F552" s="191">
        <v>0</v>
      </c>
      <c r="G552" s="191">
        <v>0</v>
      </c>
      <c r="H552" s="191">
        <v>0</v>
      </c>
      <c r="I552" s="191">
        <v>0</v>
      </c>
      <c r="J552" s="191">
        <v>0</v>
      </c>
      <c r="K552" s="191">
        <v>0</v>
      </c>
      <c r="L552" s="191">
        <v>0</v>
      </c>
      <c r="M552" s="191">
        <v>0</v>
      </c>
      <c r="N552" s="191">
        <v>0</v>
      </c>
      <c r="O552" s="191">
        <v>0</v>
      </c>
      <c r="P552" s="191">
        <v>0</v>
      </c>
      <c r="Q552" s="191">
        <f t="shared" si="132"/>
        <v>0</v>
      </c>
      <c r="R552" s="329"/>
      <c r="S552" s="7"/>
      <c r="T552" s="118"/>
      <c r="U552" s="118"/>
      <c r="V552" s="118"/>
      <c r="W552" s="118"/>
    </row>
    <row r="553" spans="2:50" s="67" customFormat="1" x14ac:dyDescent="0.25">
      <c r="B553" s="150" t="s">
        <v>807</v>
      </c>
      <c r="C553" s="192">
        <f t="shared" ref="C553" si="133">SUM(C554)</f>
        <v>2290000</v>
      </c>
      <c r="D553" s="192">
        <v>19769440</v>
      </c>
      <c r="E553" s="192">
        <v>0</v>
      </c>
      <c r="F553" s="191">
        <v>0</v>
      </c>
      <c r="G553" s="191">
        <v>0</v>
      </c>
      <c r="H553" s="191">
        <v>0</v>
      </c>
      <c r="I553" s="191">
        <v>0</v>
      </c>
      <c r="J553" s="192">
        <v>1148140</v>
      </c>
      <c r="K553" s="192">
        <v>0</v>
      </c>
      <c r="L553" s="192">
        <v>0</v>
      </c>
      <c r="M553" s="192">
        <v>0</v>
      </c>
      <c r="N553" s="192">
        <v>0</v>
      </c>
      <c r="O553" s="192">
        <v>3688505</v>
      </c>
      <c r="P553" s="192">
        <v>14754020</v>
      </c>
      <c r="Q553" s="192">
        <f>E553+F553+G553+H553+I553+J553+K553+L553+M553+O553+N553+P553</f>
        <v>19590665</v>
      </c>
      <c r="R553" s="329"/>
      <c r="S553" s="7"/>
      <c r="T553" s="118"/>
      <c r="U553" s="141"/>
      <c r="V553" s="141"/>
      <c r="W553" s="141"/>
      <c r="X553"/>
      <c r="Y553"/>
      <c r="Z553"/>
      <c r="AA553"/>
      <c r="AB553"/>
      <c r="AC553"/>
      <c r="AD553"/>
      <c r="AE553"/>
      <c r="AF553"/>
      <c r="AG553"/>
      <c r="AH553"/>
      <c r="AI553"/>
      <c r="AJ553"/>
      <c r="AK553"/>
      <c r="AL553"/>
      <c r="AM553"/>
      <c r="AN553"/>
      <c r="AO553"/>
      <c r="AP553"/>
      <c r="AQ553"/>
      <c r="AR553"/>
      <c r="AS553"/>
      <c r="AT553"/>
      <c r="AU553"/>
      <c r="AV553"/>
      <c r="AW553"/>
      <c r="AX553"/>
    </row>
    <row r="554" spans="2:50" x14ac:dyDescent="0.25">
      <c r="B554" s="151" t="s">
        <v>808</v>
      </c>
      <c r="C554" s="191">
        <v>2290000</v>
      </c>
      <c r="D554" s="191">
        <v>19769440</v>
      </c>
      <c r="E554" s="191">
        <v>0</v>
      </c>
      <c r="F554" s="191">
        <v>0</v>
      </c>
      <c r="G554" s="191">
        <v>0</v>
      </c>
      <c r="H554" s="191">
        <v>0</v>
      </c>
      <c r="I554" s="191">
        <v>0</v>
      </c>
      <c r="J554" s="191">
        <v>1148140</v>
      </c>
      <c r="K554" s="191">
        <v>0</v>
      </c>
      <c r="L554" s="191">
        <v>0</v>
      </c>
      <c r="M554" s="191">
        <v>0</v>
      </c>
      <c r="N554" s="191">
        <v>0</v>
      </c>
      <c r="O554" s="191">
        <v>3688505</v>
      </c>
      <c r="P554" s="191">
        <v>14754020</v>
      </c>
      <c r="Q554" s="191">
        <f t="shared" si="123"/>
        <v>19590665</v>
      </c>
      <c r="R554" s="329"/>
      <c r="S554" s="7"/>
      <c r="T554" s="118"/>
      <c r="U554" s="118"/>
      <c r="V554" s="118"/>
      <c r="W554" s="118"/>
    </row>
    <row r="555" spans="2:50" s="144" customFormat="1" x14ac:dyDescent="0.25">
      <c r="B555" s="150" t="s">
        <v>946</v>
      </c>
      <c r="C555" s="192">
        <f t="shared" ref="C555" si="134">SUM(C556)</f>
        <v>1260000</v>
      </c>
      <c r="D555" s="192">
        <v>962903</v>
      </c>
      <c r="E555" s="192">
        <v>0</v>
      </c>
      <c r="F555" s="191">
        <v>0</v>
      </c>
      <c r="G555" s="191">
        <v>0</v>
      </c>
      <c r="H555" s="191">
        <v>0</v>
      </c>
      <c r="I555" s="191">
        <v>0</v>
      </c>
      <c r="J555" s="192">
        <v>0</v>
      </c>
      <c r="K555" s="192">
        <v>0</v>
      </c>
      <c r="L555" s="192">
        <v>759200</v>
      </c>
      <c r="M555" s="192">
        <v>0</v>
      </c>
      <c r="N555" s="192">
        <v>0</v>
      </c>
      <c r="O555" s="192">
        <v>168300</v>
      </c>
      <c r="P555" s="192">
        <v>0</v>
      </c>
      <c r="Q555" s="192">
        <f t="shared" si="123"/>
        <v>927500</v>
      </c>
      <c r="R555" s="329"/>
      <c r="S555" s="7"/>
      <c r="T555" s="118"/>
      <c r="U555" s="147"/>
      <c r="V555" s="147"/>
      <c r="W555" s="147"/>
      <c r="X555"/>
      <c r="Y555"/>
      <c r="Z555"/>
      <c r="AA555"/>
      <c r="AB555"/>
      <c r="AC555"/>
      <c r="AD555"/>
      <c r="AE555"/>
      <c r="AF555"/>
      <c r="AG555"/>
      <c r="AH555"/>
      <c r="AI555"/>
      <c r="AJ555"/>
      <c r="AK555"/>
      <c r="AL555"/>
      <c r="AM555"/>
      <c r="AN555"/>
      <c r="AO555"/>
      <c r="AP555"/>
      <c r="AQ555"/>
      <c r="AR555"/>
      <c r="AS555"/>
      <c r="AT555"/>
      <c r="AU555"/>
      <c r="AV555"/>
      <c r="AW555"/>
      <c r="AX555"/>
    </row>
    <row r="556" spans="2:50" s="144" customFormat="1" x14ac:dyDescent="0.25">
      <c r="B556" s="151" t="s">
        <v>947</v>
      </c>
      <c r="C556" s="191">
        <v>1260000</v>
      </c>
      <c r="D556" s="191">
        <v>962903</v>
      </c>
      <c r="E556" s="191">
        <v>0</v>
      </c>
      <c r="F556" s="191">
        <v>0</v>
      </c>
      <c r="G556" s="191">
        <v>0</v>
      </c>
      <c r="H556" s="191">
        <v>0</v>
      </c>
      <c r="I556" s="191">
        <v>0</v>
      </c>
      <c r="J556" s="191">
        <v>0</v>
      </c>
      <c r="K556" s="191">
        <v>0</v>
      </c>
      <c r="L556" s="191">
        <v>759200</v>
      </c>
      <c r="M556" s="191">
        <v>0</v>
      </c>
      <c r="N556" s="191">
        <v>0</v>
      </c>
      <c r="O556" s="191">
        <v>168300</v>
      </c>
      <c r="P556" s="191">
        <v>0</v>
      </c>
      <c r="Q556" s="191">
        <f t="shared" si="123"/>
        <v>927500</v>
      </c>
      <c r="R556" s="329"/>
      <c r="S556" s="7"/>
      <c r="T556" s="118"/>
      <c r="U556" s="147"/>
      <c r="V556" s="147"/>
      <c r="W556" s="147"/>
      <c r="X556"/>
      <c r="Y556"/>
      <c r="Z556"/>
      <c r="AA556"/>
      <c r="AB556"/>
      <c r="AC556"/>
      <c r="AD556"/>
      <c r="AE556"/>
      <c r="AF556"/>
      <c r="AG556"/>
      <c r="AH556"/>
      <c r="AI556"/>
      <c r="AJ556"/>
      <c r="AK556"/>
      <c r="AL556"/>
      <c r="AM556"/>
      <c r="AN556"/>
      <c r="AO556"/>
      <c r="AP556"/>
      <c r="AQ556"/>
      <c r="AR556"/>
      <c r="AS556"/>
      <c r="AT556"/>
      <c r="AU556"/>
      <c r="AV556"/>
      <c r="AW556"/>
      <c r="AX556"/>
    </row>
    <row r="557" spans="2:50" x14ac:dyDescent="0.25">
      <c r="B557" s="150" t="s">
        <v>809</v>
      </c>
      <c r="C557" s="192">
        <f t="shared" ref="C557" si="135">SUM(C558)</f>
        <v>1146290690</v>
      </c>
      <c r="D557" s="192">
        <v>695723636.08999991</v>
      </c>
      <c r="E557" s="192">
        <v>16705912.5</v>
      </c>
      <c r="F557" s="192">
        <v>33974320.200000003</v>
      </c>
      <c r="G557" s="192">
        <v>19722844.940000001</v>
      </c>
      <c r="H557" s="192">
        <v>32858983.800000001</v>
      </c>
      <c r="I557" s="192">
        <v>36369748</v>
      </c>
      <c r="J557" s="192">
        <v>40699040</v>
      </c>
      <c r="K557" s="192">
        <v>19887185</v>
      </c>
      <c r="L557" s="192">
        <v>39995165.880000003</v>
      </c>
      <c r="M557" s="192">
        <v>64532472</v>
      </c>
      <c r="N557" s="192">
        <v>104924465</v>
      </c>
      <c r="O557" s="192">
        <v>42262934</v>
      </c>
      <c r="P557" s="192">
        <v>226781270</v>
      </c>
      <c r="Q557" s="192">
        <f t="shared" si="123"/>
        <v>678714341.31999993</v>
      </c>
      <c r="R557" s="329"/>
      <c r="S557" s="7"/>
      <c r="T557" s="118"/>
      <c r="U557" s="118"/>
      <c r="V557" s="118"/>
      <c r="W557" s="118"/>
    </row>
    <row r="558" spans="2:50" x14ac:dyDescent="0.25">
      <c r="B558" s="151" t="s">
        <v>810</v>
      </c>
      <c r="C558" s="191">
        <v>1146290690</v>
      </c>
      <c r="D558" s="191">
        <v>695723636.08999991</v>
      </c>
      <c r="E558" s="191">
        <v>16705912.5</v>
      </c>
      <c r="F558" s="191">
        <v>33974320.200000003</v>
      </c>
      <c r="G558" s="191">
        <v>19722844.940000001</v>
      </c>
      <c r="H558" s="191">
        <v>32858983.800000001</v>
      </c>
      <c r="I558" s="191">
        <v>36369748</v>
      </c>
      <c r="J558" s="191">
        <v>40699040</v>
      </c>
      <c r="K558" s="191">
        <v>19887185</v>
      </c>
      <c r="L558" s="191">
        <v>39995165.880000003</v>
      </c>
      <c r="M558" s="191">
        <v>64532472</v>
      </c>
      <c r="N558" s="191">
        <v>104924465</v>
      </c>
      <c r="O558" s="191">
        <v>42262934</v>
      </c>
      <c r="P558" s="191">
        <v>226781270</v>
      </c>
      <c r="Q558" s="191">
        <f t="shared" si="123"/>
        <v>678714341.31999993</v>
      </c>
      <c r="R558" s="329"/>
      <c r="S558" s="7"/>
      <c r="T558" s="118"/>
      <c r="U558" s="118"/>
      <c r="V558" s="118"/>
      <c r="W558" s="118"/>
    </row>
    <row r="559" spans="2:50" x14ac:dyDescent="0.25">
      <c r="B559" s="138" t="s">
        <v>188</v>
      </c>
      <c r="C559" s="331">
        <f>C560+C562+C564+C567+C569+C573+C575+C571</f>
        <v>799367776</v>
      </c>
      <c r="D559" s="331">
        <v>2254450681.9199991</v>
      </c>
      <c r="E559" s="331">
        <v>33220348.82</v>
      </c>
      <c r="F559" s="331">
        <v>43222336.780000001</v>
      </c>
      <c r="G559" s="331">
        <v>43907705.25</v>
      </c>
      <c r="H559" s="331">
        <v>49969125.310000002</v>
      </c>
      <c r="I559" s="331">
        <v>24061122.960000001</v>
      </c>
      <c r="J559" s="331">
        <v>62905996.020000003</v>
      </c>
      <c r="K559" s="331">
        <v>5865221.4000000004</v>
      </c>
      <c r="L559" s="331">
        <v>106621098.05</v>
      </c>
      <c r="M559" s="331">
        <v>271344402.18000001</v>
      </c>
      <c r="N559" s="331">
        <v>583978141.63</v>
      </c>
      <c r="O559" s="331">
        <v>177672409.96000001</v>
      </c>
      <c r="P559" s="331">
        <v>703892758.00999999</v>
      </c>
      <c r="Q559" s="331">
        <f t="shared" si="123"/>
        <v>2106660666.3700001</v>
      </c>
      <c r="R559" s="329"/>
      <c r="S559" s="7"/>
      <c r="T559" s="118"/>
      <c r="U559" s="118"/>
      <c r="V559" s="118"/>
      <c r="W559" s="118"/>
    </row>
    <row r="560" spans="2:50" s="144" customFormat="1" x14ac:dyDescent="0.25">
      <c r="B560" s="150" t="s">
        <v>811</v>
      </c>
      <c r="C560" s="192">
        <f t="shared" ref="C560" si="136">SUM(C561)</f>
        <v>25000</v>
      </c>
      <c r="D560" s="192">
        <v>336397.7</v>
      </c>
      <c r="E560" s="192">
        <v>0</v>
      </c>
      <c r="F560" s="192">
        <v>0</v>
      </c>
      <c r="G560" s="338">
        <v>0</v>
      </c>
      <c r="H560" s="338">
        <v>0</v>
      </c>
      <c r="I560" s="338">
        <v>0</v>
      </c>
      <c r="J560" s="338">
        <v>0</v>
      </c>
      <c r="K560" s="192">
        <v>0</v>
      </c>
      <c r="L560" s="338">
        <v>0</v>
      </c>
      <c r="M560" s="331">
        <v>0</v>
      </c>
      <c r="N560" s="331">
        <v>0</v>
      </c>
      <c r="O560" s="331">
        <v>0</v>
      </c>
      <c r="P560" s="331">
        <v>0</v>
      </c>
      <c r="Q560" s="331">
        <f t="shared" si="123"/>
        <v>0</v>
      </c>
      <c r="R560" s="329"/>
      <c r="S560" s="7"/>
      <c r="T560" s="118"/>
      <c r="U560" s="147"/>
      <c r="V560" s="147"/>
      <c r="W560" s="147"/>
      <c r="X560"/>
      <c r="Y560"/>
      <c r="Z560"/>
      <c r="AA560"/>
      <c r="AB560"/>
      <c r="AC560"/>
      <c r="AD560"/>
      <c r="AE560"/>
      <c r="AF560"/>
      <c r="AG560"/>
      <c r="AH560"/>
      <c r="AI560"/>
      <c r="AJ560"/>
      <c r="AK560"/>
      <c r="AL560"/>
      <c r="AM560"/>
      <c r="AN560"/>
      <c r="AO560"/>
      <c r="AP560"/>
      <c r="AQ560"/>
      <c r="AR560"/>
      <c r="AS560"/>
      <c r="AT560"/>
      <c r="AU560"/>
      <c r="AV560"/>
      <c r="AW560"/>
      <c r="AX560"/>
    </row>
    <row r="561" spans="2:50" x14ac:dyDescent="0.25">
      <c r="B561" s="151" t="s">
        <v>812</v>
      </c>
      <c r="C561" s="191">
        <v>25000</v>
      </c>
      <c r="D561" s="191">
        <v>336397.7</v>
      </c>
      <c r="E561" s="191">
        <v>0</v>
      </c>
      <c r="F561" s="191">
        <v>0</v>
      </c>
      <c r="G561" s="337">
        <v>0</v>
      </c>
      <c r="H561" s="337">
        <v>0</v>
      </c>
      <c r="I561" s="337">
        <v>0</v>
      </c>
      <c r="J561" s="337">
        <v>0</v>
      </c>
      <c r="K561" s="191">
        <v>0</v>
      </c>
      <c r="L561" s="337">
        <v>0</v>
      </c>
      <c r="M561" s="191">
        <v>0</v>
      </c>
      <c r="N561" s="191">
        <v>0</v>
      </c>
      <c r="O561" s="191">
        <v>0</v>
      </c>
      <c r="P561" s="191">
        <v>0</v>
      </c>
      <c r="Q561" s="191">
        <f t="shared" si="123"/>
        <v>0</v>
      </c>
      <c r="R561" s="329"/>
      <c r="S561" s="7"/>
      <c r="T561" s="118"/>
      <c r="U561" s="118"/>
      <c r="V561" s="118"/>
      <c r="W561" s="118"/>
    </row>
    <row r="562" spans="2:50" x14ac:dyDescent="0.25">
      <c r="B562" s="150" t="s">
        <v>813</v>
      </c>
      <c r="C562" s="192">
        <f t="shared" ref="C562" si="137">SUM(C563)</f>
        <v>1050000</v>
      </c>
      <c r="D562" s="192">
        <v>50000</v>
      </c>
      <c r="E562" s="192">
        <v>0</v>
      </c>
      <c r="F562" s="338">
        <v>0</v>
      </c>
      <c r="G562" s="338">
        <v>0</v>
      </c>
      <c r="H562" s="338">
        <v>0</v>
      </c>
      <c r="I562" s="338">
        <v>0</v>
      </c>
      <c r="J562" s="338">
        <v>0</v>
      </c>
      <c r="K562" s="338">
        <v>0</v>
      </c>
      <c r="L562" s="338">
        <v>0</v>
      </c>
      <c r="M562" s="338">
        <v>0</v>
      </c>
      <c r="N562" s="192">
        <v>0</v>
      </c>
      <c r="O562" s="192">
        <v>0</v>
      </c>
      <c r="P562" s="192">
        <v>0</v>
      </c>
      <c r="Q562" s="192">
        <f t="shared" si="123"/>
        <v>0</v>
      </c>
      <c r="R562" s="329"/>
      <c r="S562" s="7"/>
      <c r="T562" s="118"/>
      <c r="U562" s="118"/>
      <c r="V562" s="118"/>
      <c r="W562" s="118"/>
    </row>
    <row r="563" spans="2:50" s="144" customFormat="1" x14ac:dyDescent="0.25">
      <c r="B563" s="151" t="s">
        <v>814</v>
      </c>
      <c r="C563" s="191">
        <v>1050000</v>
      </c>
      <c r="D563" s="191">
        <v>50000</v>
      </c>
      <c r="E563" s="191">
        <v>0</v>
      </c>
      <c r="F563" s="337">
        <v>0</v>
      </c>
      <c r="G563" s="337">
        <v>0</v>
      </c>
      <c r="H563" s="337">
        <v>0</v>
      </c>
      <c r="I563" s="337">
        <v>0</v>
      </c>
      <c r="J563" s="337">
        <v>0</v>
      </c>
      <c r="K563" s="337">
        <v>0</v>
      </c>
      <c r="L563" s="337">
        <v>0</v>
      </c>
      <c r="M563" s="337">
        <v>0</v>
      </c>
      <c r="N563" s="191">
        <v>0</v>
      </c>
      <c r="O563" s="191">
        <v>0</v>
      </c>
      <c r="P563" s="191">
        <v>0</v>
      </c>
      <c r="Q563" s="191">
        <f t="shared" si="123"/>
        <v>0</v>
      </c>
      <c r="R563" s="329"/>
      <c r="S563" s="7"/>
      <c r="T563" s="118"/>
      <c r="U563" s="147"/>
      <c r="V563" s="147"/>
      <c r="W563" s="147"/>
      <c r="X563"/>
      <c r="Y563"/>
      <c r="Z563"/>
      <c r="AA563"/>
      <c r="AB563"/>
      <c r="AC563"/>
      <c r="AD563"/>
      <c r="AE563"/>
      <c r="AF563"/>
      <c r="AG563"/>
      <c r="AH563"/>
      <c r="AI563"/>
      <c r="AJ563"/>
      <c r="AK563"/>
      <c r="AL563"/>
      <c r="AM563"/>
      <c r="AN563"/>
      <c r="AO563"/>
      <c r="AP563"/>
      <c r="AQ563"/>
      <c r="AR563"/>
      <c r="AS563"/>
      <c r="AT563"/>
      <c r="AU563"/>
      <c r="AV563"/>
      <c r="AW563"/>
      <c r="AX563"/>
    </row>
    <row r="564" spans="2:50" x14ac:dyDescent="0.25">
      <c r="B564" s="150" t="s">
        <v>815</v>
      </c>
      <c r="C564" s="192">
        <f>SUM(C565:C566)</f>
        <v>731648712</v>
      </c>
      <c r="D564" s="192">
        <v>2198275656.3599997</v>
      </c>
      <c r="E564" s="192">
        <v>33220348.82</v>
      </c>
      <c r="F564" s="192">
        <v>43006333.060000002</v>
      </c>
      <c r="G564" s="192">
        <v>43907705.25</v>
      </c>
      <c r="H564" s="192">
        <v>49969125.310000002</v>
      </c>
      <c r="I564" s="192">
        <v>24061122.960000001</v>
      </c>
      <c r="J564" s="192">
        <v>62031380.020000003</v>
      </c>
      <c r="K564" s="192">
        <v>5865221.4000000004</v>
      </c>
      <c r="L564" s="192">
        <v>106621098.05</v>
      </c>
      <c r="M564" s="192">
        <v>271344402.18000001</v>
      </c>
      <c r="N564" s="192">
        <v>583978141.63</v>
      </c>
      <c r="O564" s="192">
        <v>177672409.96000001</v>
      </c>
      <c r="P564" s="331">
        <v>703590983.97000003</v>
      </c>
      <c r="Q564" s="192">
        <f t="shared" si="123"/>
        <v>2105268272.6099999</v>
      </c>
      <c r="R564" s="329"/>
      <c r="S564" s="7"/>
      <c r="T564" s="118"/>
      <c r="U564" s="118"/>
      <c r="V564" s="118"/>
      <c r="W564" s="118"/>
    </row>
    <row r="565" spans="2:50" s="144" customFormat="1" x14ac:dyDescent="0.25">
      <c r="B565" s="151" t="s">
        <v>816</v>
      </c>
      <c r="C565" s="191">
        <v>726332734</v>
      </c>
      <c r="D565" s="191">
        <v>2197233278.3599997</v>
      </c>
      <c r="E565" s="191">
        <v>33220348.82</v>
      </c>
      <c r="F565" s="191">
        <v>43006333.060000002</v>
      </c>
      <c r="G565" s="191">
        <v>43716827.25</v>
      </c>
      <c r="H565" s="191">
        <v>46469125.310000002</v>
      </c>
      <c r="I565" s="191">
        <v>24061122.960000001</v>
      </c>
      <c r="J565" s="191">
        <v>58531380.020000003</v>
      </c>
      <c r="K565" s="191">
        <v>5865221.4000000004</v>
      </c>
      <c r="L565" s="191">
        <v>106621098.05</v>
      </c>
      <c r="M565" s="191">
        <v>271094402.18000001</v>
      </c>
      <c r="N565" s="191">
        <v>583894807.63</v>
      </c>
      <c r="O565" s="191">
        <v>177505743.96000001</v>
      </c>
      <c r="P565" s="191">
        <v>703590983.97000003</v>
      </c>
      <c r="Q565" s="191">
        <f t="shared" si="123"/>
        <v>2097577394.6099999</v>
      </c>
      <c r="R565" s="329"/>
      <c r="S565" s="7"/>
      <c r="T565" s="118"/>
      <c r="U565" s="147"/>
      <c r="V565" s="147"/>
      <c r="W565" s="147"/>
      <c r="X565"/>
      <c r="Y565"/>
      <c r="Z565"/>
      <c r="AA565"/>
      <c r="AB565"/>
      <c r="AC565"/>
      <c r="AD565"/>
      <c r="AE565"/>
      <c r="AF565"/>
      <c r="AG565"/>
      <c r="AH565"/>
      <c r="AI565"/>
      <c r="AJ565"/>
      <c r="AK565"/>
      <c r="AL565"/>
      <c r="AM565"/>
      <c r="AN565"/>
      <c r="AO565"/>
      <c r="AP565"/>
      <c r="AQ565"/>
      <c r="AR565"/>
      <c r="AS565"/>
      <c r="AT565"/>
      <c r="AU565"/>
      <c r="AV565"/>
      <c r="AW565"/>
      <c r="AX565"/>
    </row>
    <row r="566" spans="2:50" x14ac:dyDescent="0.25">
      <c r="B566" s="151" t="s">
        <v>817</v>
      </c>
      <c r="C566" s="191">
        <v>5315978</v>
      </c>
      <c r="D566" s="191">
        <v>1042378</v>
      </c>
      <c r="E566" s="191">
        <v>0</v>
      </c>
      <c r="F566" s="337">
        <v>0</v>
      </c>
      <c r="G566" s="191">
        <v>190878</v>
      </c>
      <c r="H566" s="191">
        <v>3500000</v>
      </c>
      <c r="I566" s="191">
        <v>0</v>
      </c>
      <c r="J566" s="191">
        <v>3500000</v>
      </c>
      <c r="K566" s="191">
        <v>0</v>
      </c>
      <c r="L566" s="191">
        <v>0</v>
      </c>
      <c r="M566" s="191">
        <v>250000</v>
      </c>
      <c r="N566" s="191">
        <v>83334</v>
      </c>
      <c r="O566" s="191">
        <v>166666</v>
      </c>
      <c r="P566" s="191">
        <v>0</v>
      </c>
      <c r="Q566" s="191">
        <f t="shared" si="123"/>
        <v>7690878</v>
      </c>
      <c r="R566" s="329"/>
      <c r="S566" s="7"/>
      <c r="T566" s="118"/>
      <c r="U566" s="118"/>
      <c r="V566" s="118"/>
      <c r="W566" s="118"/>
    </row>
    <row r="567" spans="2:50" x14ac:dyDescent="0.25">
      <c r="B567" s="150" t="s">
        <v>820</v>
      </c>
      <c r="C567" s="192">
        <f t="shared" ref="C567" si="138">SUM(C568)</f>
        <v>3025000</v>
      </c>
      <c r="D567" s="192">
        <v>5930674.7200000007</v>
      </c>
      <c r="E567" s="192">
        <v>0</v>
      </c>
      <c r="F567" s="192">
        <v>216003.72</v>
      </c>
      <c r="G567" s="192">
        <v>0</v>
      </c>
      <c r="H567" s="192">
        <v>0</v>
      </c>
      <c r="I567" s="192">
        <v>0</v>
      </c>
      <c r="J567" s="192">
        <v>874616</v>
      </c>
      <c r="K567" s="192">
        <v>0</v>
      </c>
      <c r="L567" s="192">
        <v>0</v>
      </c>
      <c r="M567" s="192">
        <v>0</v>
      </c>
      <c r="N567" s="192">
        <v>0</v>
      </c>
      <c r="O567" s="192">
        <v>0</v>
      </c>
      <c r="P567" s="331">
        <v>301774.03999999998</v>
      </c>
      <c r="Q567" s="331">
        <f t="shared" si="123"/>
        <v>1392393.76</v>
      </c>
      <c r="R567" s="329"/>
      <c r="S567" s="7"/>
      <c r="T567" s="118"/>
      <c r="U567" s="118"/>
      <c r="V567" s="118"/>
      <c r="W567" s="118"/>
    </row>
    <row r="568" spans="2:50" x14ac:dyDescent="0.25">
      <c r="B568" s="151" t="s">
        <v>821</v>
      </c>
      <c r="C568" s="191">
        <v>3025000</v>
      </c>
      <c r="D568" s="191">
        <v>5930674.7200000007</v>
      </c>
      <c r="E568" s="191">
        <v>0</v>
      </c>
      <c r="F568" s="191">
        <v>216003.72</v>
      </c>
      <c r="G568" s="191">
        <v>0</v>
      </c>
      <c r="H568" s="191">
        <v>0</v>
      </c>
      <c r="I568" s="191">
        <v>0</v>
      </c>
      <c r="J568" s="191">
        <v>874616</v>
      </c>
      <c r="K568" s="191">
        <v>0</v>
      </c>
      <c r="L568" s="191">
        <v>0</v>
      </c>
      <c r="M568" s="191">
        <v>0</v>
      </c>
      <c r="N568" s="191">
        <v>0</v>
      </c>
      <c r="O568" s="191">
        <v>0</v>
      </c>
      <c r="P568" s="191">
        <v>301774.03999999998</v>
      </c>
      <c r="Q568" s="191">
        <f t="shared" si="123"/>
        <v>1392393.76</v>
      </c>
      <c r="R568" s="329"/>
      <c r="S568" s="7"/>
      <c r="T568" s="118"/>
      <c r="U568" s="118"/>
      <c r="V568" s="118"/>
      <c r="W568" s="118"/>
    </row>
    <row r="569" spans="2:50" s="144" customFormat="1" x14ac:dyDescent="0.25">
      <c r="B569" s="150" t="s">
        <v>822</v>
      </c>
      <c r="C569" s="192">
        <f t="shared" ref="C569:C571" si="139">SUM(C570)</f>
        <v>110000</v>
      </c>
      <c r="D569" s="192">
        <v>0</v>
      </c>
      <c r="E569" s="192">
        <v>0</v>
      </c>
      <c r="F569" s="191">
        <v>0</v>
      </c>
      <c r="G569" s="191">
        <v>0</v>
      </c>
      <c r="H569" s="191">
        <v>0</v>
      </c>
      <c r="I569" s="191">
        <v>0</v>
      </c>
      <c r="J569" s="191">
        <v>0</v>
      </c>
      <c r="K569" s="191">
        <v>0</v>
      </c>
      <c r="L569" s="191">
        <v>0</v>
      </c>
      <c r="M569" s="191">
        <v>0</v>
      </c>
      <c r="N569" s="191">
        <v>0</v>
      </c>
      <c r="O569" s="191">
        <v>0</v>
      </c>
      <c r="P569" s="191">
        <v>0</v>
      </c>
      <c r="Q569" s="331">
        <f t="shared" si="123"/>
        <v>0</v>
      </c>
      <c r="R569" s="329"/>
      <c r="S569" s="7"/>
      <c r="T569" s="118"/>
      <c r="U569" s="147"/>
      <c r="V569" s="147"/>
      <c r="W569" s="147"/>
      <c r="X569"/>
      <c r="Y569"/>
      <c r="Z569"/>
      <c r="AA569"/>
      <c r="AB569"/>
      <c r="AC569"/>
      <c r="AD569"/>
      <c r="AE569"/>
      <c r="AF569"/>
      <c r="AG569"/>
      <c r="AH569"/>
      <c r="AI569"/>
      <c r="AJ569"/>
      <c r="AK569"/>
      <c r="AL569"/>
      <c r="AM569"/>
      <c r="AN569"/>
      <c r="AO569"/>
      <c r="AP569"/>
      <c r="AQ569"/>
      <c r="AR569"/>
      <c r="AS569"/>
      <c r="AT569"/>
      <c r="AU569"/>
      <c r="AV569"/>
      <c r="AW569"/>
      <c r="AX569"/>
    </row>
    <row r="570" spans="2:50" x14ac:dyDescent="0.25">
      <c r="B570" s="151" t="s">
        <v>823</v>
      </c>
      <c r="C570" s="191">
        <v>110000</v>
      </c>
      <c r="D570" s="191">
        <v>0</v>
      </c>
      <c r="E570" s="191">
        <v>0</v>
      </c>
      <c r="F570" s="191">
        <v>0</v>
      </c>
      <c r="G570" s="191">
        <v>0</v>
      </c>
      <c r="H570" s="191">
        <v>0</v>
      </c>
      <c r="I570" s="191">
        <v>0</v>
      </c>
      <c r="J570" s="191">
        <v>0</v>
      </c>
      <c r="K570" s="191">
        <v>0</v>
      </c>
      <c r="L570" s="191">
        <v>0</v>
      </c>
      <c r="M570" s="191">
        <v>0</v>
      </c>
      <c r="N570" s="191">
        <v>0</v>
      </c>
      <c r="O570" s="191">
        <v>0</v>
      </c>
      <c r="P570" s="191">
        <v>0</v>
      </c>
      <c r="Q570" s="191">
        <f t="shared" si="123"/>
        <v>0</v>
      </c>
      <c r="R570" s="329"/>
      <c r="S570" s="7"/>
      <c r="T570" s="118"/>
      <c r="U570" s="118"/>
      <c r="V570" s="118"/>
      <c r="W570" s="118"/>
    </row>
    <row r="571" spans="2:50" s="144" customFormat="1" x14ac:dyDescent="0.25">
      <c r="B571" s="150" t="s">
        <v>1025</v>
      </c>
      <c r="C571" s="192">
        <f t="shared" si="139"/>
        <v>58239064</v>
      </c>
      <c r="D571" s="192">
        <v>49857953.140000001</v>
      </c>
      <c r="E571" s="192">
        <v>0</v>
      </c>
      <c r="F571" s="191">
        <v>0</v>
      </c>
      <c r="G571" s="191">
        <v>0</v>
      </c>
      <c r="H571" s="191">
        <v>0</v>
      </c>
      <c r="I571" s="191">
        <v>0</v>
      </c>
      <c r="J571" s="191">
        <v>0</v>
      </c>
      <c r="K571" s="191">
        <v>0</v>
      </c>
      <c r="L571" s="191">
        <v>0</v>
      </c>
      <c r="M571" s="191">
        <v>0</v>
      </c>
      <c r="N571" s="191">
        <v>0</v>
      </c>
      <c r="O571" s="191">
        <v>0</v>
      </c>
      <c r="P571" s="191">
        <v>0</v>
      </c>
      <c r="Q571" s="331">
        <f t="shared" ref="Q571:Q572" si="140">E571+F571+G571+H571+I571+J571+K571+L571+M571+O571+N571+P571</f>
        <v>0</v>
      </c>
      <c r="R571" s="329"/>
      <c r="S571" s="7"/>
      <c r="T571" s="118"/>
      <c r="U571" s="147"/>
      <c r="V571" s="147"/>
      <c r="W571" s="147"/>
      <c r="X571"/>
      <c r="Y571"/>
      <c r="Z571"/>
      <c r="AA571"/>
      <c r="AB571"/>
      <c r="AC571"/>
      <c r="AD571"/>
      <c r="AE571"/>
      <c r="AF571"/>
      <c r="AG571"/>
      <c r="AH571"/>
      <c r="AI571"/>
      <c r="AJ571"/>
      <c r="AK571"/>
      <c r="AL571"/>
      <c r="AM571"/>
      <c r="AN571"/>
      <c r="AO571"/>
      <c r="AP571"/>
      <c r="AQ571"/>
      <c r="AR571"/>
      <c r="AS571"/>
      <c r="AT571"/>
      <c r="AU571"/>
      <c r="AV571"/>
      <c r="AW571"/>
      <c r="AX571"/>
    </row>
    <row r="572" spans="2:50" x14ac:dyDescent="0.25">
      <c r="B572" s="151" t="s">
        <v>1026</v>
      </c>
      <c r="C572" s="191">
        <v>58239064</v>
      </c>
      <c r="D572" s="191">
        <v>49857953.140000001</v>
      </c>
      <c r="E572" s="191">
        <v>0</v>
      </c>
      <c r="F572" s="191">
        <v>0</v>
      </c>
      <c r="G572" s="191">
        <v>0</v>
      </c>
      <c r="H572" s="191">
        <v>0</v>
      </c>
      <c r="I572" s="191">
        <v>0</v>
      </c>
      <c r="J572" s="191">
        <v>0</v>
      </c>
      <c r="K572" s="191">
        <v>0</v>
      </c>
      <c r="L572" s="191">
        <v>0</v>
      </c>
      <c r="M572" s="191">
        <v>0</v>
      </c>
      <c r="N572" s="191">
        <v>0</v>
      </c>
      <c r="O572" s="191">
        <v>0</v>
      </c>
      <c r="P572" s="191">
        <v>0</v>
      </c>
      <c r="Q572" s="191">
        <f t="shared" si="140"/>
        <v>0</v>
      </c>
      <c r="R572" s="329"/>
      <c r="S572" s="7"/>
      <c r="T572" s="118"/>
      <c r="U572" s="118"/>
      <c r="V572" s="118"/>
      <c r="W572" s="118"/>
    </row>
    <row r="573" spans="2:50" s="67" customFormat="1" x14ac:dyDescent="0.25">
      <c r="B573" s="150" t="s">
        <v>824</v>
      </c>
      <c r="C573" s="192">
        <f>SUM(C574:C574)</f>
        <v>1000000</v>
      </c>
      <c r="D573" s="192">
        <v>0</v>
      </c>
      <c r="E573" s="192">
        <v>0</v>
      </c>
      <c r="F573" s="191">
        <v>0</v>
      </c>
      <c r="G573" s="191">
        <v>0</v>
      </c>
      <c r="H573" s="191">
        <v>0</v>
      </c>
      <c r="I573" s="191">
        <v>0</v>
      </c>
      <c r="J573" s="191">
        <v>0</v>
      </c>
      <c r="K573" s="191">
        <v>0</v>
      </c>
      <c r="L573" s="191">
        <v>0</v>
      </c>
      <c r="M573" s="191">
        <v>0</v>
      </c>
      <c r="N573" s="191">
        <v>0</v>
      </c>
      <c r="O573" s="191">
        <v>0</v>
      </c>
      <c r="P573" s="191">
        <v>0</v>
      </c>
      <c r="Q573" s="331">
        <f t="shared" si="123"/>
        <v>0</v>
      </c>
      <c r="R573" s="329"/>
      <c r="S573" s="7"/>
      <c r="T573" s="118"/>
      <c r="U573" s="141"/>
      <c r="V573" s="141"/>
      <c r="W573" s="141"/>
      <c r="X573"/>
      <c r="Y573"/>
      <c r="Z573"/>
      <c r="AA573"/>
      <c r="AB573"/>
      <c r="AC573"/>
      <c r="AD573"/>
      <c r="AE573"/>
      <c r="AF573"/>
      <c r="AG573"/>
      <c r="AH573"/>
      <c r="AI573"/>
      <c r="AJ573"/>
      <c r="AK573"/>
      <c r="AL573"/>
      <c r="AM573"/>
      <c r="AN573"/>
      <c r="AO573"/>
      <c r="AP573"/>
      <c r="AQ573"/>
      <c r="AR573"/>
      <c r="AS573"/>
      <c r="AT573"/>
      <c r="AU573"/>
      <c r="AV573"/>
      <c r="AW573"/>
      <c r="AX573"/>
    </row>
    <row r="574" spans="2:50" s="67" customFormat="1" x14ac:dyDescent="0.25">
      <c r="B574" s="151" t="s">
        <v>827</v>
      </c>
      <c r="C574" s="191">
        <v>1000000</v>
      </c>
      <c r="D574" s="191" t="s">
        <v>1009</v>
      </c>
      <c r="E574" s="191">
        <v>0</v>
      </c>
      <c r="F574" s="191">
        <v>0</v>
      </c>
      <c r="G574" s="191">
        <v>0</v>
      </c>
      <c r="H574" s="191">
        <v>0</v>
      </c>
      <c r="I574" s="191">
        <v>0</v>
      </c>
      <c r="J574" s="191">
        <v>0</v>
      </c>
      <c r="K574" s="191">
        <v>0</v>
      </c>
      <c r="L574" s="191">
        <v>0</v>
      </c>
      <c r="M574" s="191">
        <v>0</v>
      </c>
      <c r="N574" s="191">
        <v>0</v>
      </c>
      <c r="O574" s="191">
        <v>0</v>
      </c>
      <c r="P574" s="191">
        <v>0</v>
      </c>
      <c r="Q574" s="191">
        <f t="shared" si="123"/>
        <v>0</v>
      </c>
      <c r="R574" s="329"/>
      <c r="S574" s="7"/>
      <c r="T574" s="118"/>
      <c r="U574" s="141"/>
      <c r="V574" s="141"/>
      <c r="W574" s="141"/>
      <c r="X574"/>
      <c r="Y574"/>
      <c r="Z574"/>
      <c r="AA574"/>
      <c r="AB574"/>
      <c r="AC574"/>
      <c r="AD574"/>
      <c r="AE574"/>
      <c r="AF574"/>
      <c r="AG574"/>
      <c r="AH574"/>
      <c r="AI574"/>
      <c r="AJ574"/>
      <c r="AK574"/>
      <c r="AL574"/>
      <c r="AM574"/>
      <c r="AN574"/>
      <c r="AO574"/>
      <c r="AP574"/>
      <c r="AQ574"/>
      <c r="AR574"/>
      <c r="AS574"/>
      <c r="AT574"/>
      <c r="AU574"/>
      <c r="AV574"/>
      <c r="AW574"/>
      <c r="AX574"/>
    </row>
    <row r="575" spans="2:50" s="67" customFormat="1" x14ac:dyDescent="0.25">
      <c r="B575" s="150" t="s">
        <v>828</v>
      </c>
      <c r="C575" s="192">
        <f t="shared" ref="C575" si="141">SUM(C576)</f>
        <v>4270000</v>
      </c>
      <c r="D575" s="192">
        <v>0</v>
      </c>
      <c r="E575" s="192">
        <v>0</v>
      </c>
      <c r="F575" s="191">
        <v>0</v>
      </c>
      <c r="G575" s="191">
        <v>0</v>
      </c>
      <c r="H575" s="191">
        <v>0</v>
      </c>
      <c r="I575" s="191">
        <v>0</v>
      </c>
      <c r="J575" s="191">
        <v>0</v>
      </c>
      <c r="K575" s="191">
        <v>0</v>
      </c>
      <c r="L575" s="191">
        <v>0</v>
      </c>
      <c r="M575" s="191">
        <v>0</v>
      </c>
      <c r="N575" s="191">
        <v>0</v>
      </c>
      <c r="O575" s="191">
        <v>0</v>
      </c>
      <c r="P575" s="191">
        <v>0</v>
      </c>
      <c r="Q575" s="331">
        <f t="shared" si="123"/>
        <v>0</v>
      </c>
      <c r="R575" s="329"/>
      <c r="S575" s="7"/>
      <c r="T575" s="118"/>
      <c r="U575" s="141"/>
      <c r="V575" s="141"/>
      <c r="W575" s="141"/>
      <c r="X575"/>
      <c r="Y575"/>
      <c r="Z575"/>
      <c r="AA575"/>
      <c r="AB575"/>
      <c r="AC575"/>
      <c r="AD575"/>
      <c r="AE575"/>
      <c r="AF575"/>
      <c r="AG575"/>
      <c r="AH575"/>
      <c r="AI575"/>
      <c r="AJ575"/>
      <c r="AK575"/>
      <c r="AL575"/>
      <c r="AM575"/>
      <c r="AN575"/>
      <c r="AO575"/>
      <c r="AP575"/>
      <c r="AQ575"/>
      <c r="AR575"/>
      <c r="AS575"/>
      <c r="AT575"/>
      <c r="AU575"/>
      <c r="AV575"/>
      <c r="AW575"/>
      <c r="AX575"/>
    </row>
    <row r="576" spans="2:50" x14ac:dyDescent="0.25">
      <c r="B576" s="151" t="s">
        <v>829</v>
      </c>
      <c r="C576" s="191">
        <v>4270000</v>
      </c>
      <c r="D576" s="191">
        <v>0</v>
      </c>
      <c r="E576" s="191">
        <v>0</v>
      </c>
      <c r="F576" s="191">
        <v>0</v>
      </c>
      <c r="G576" s="191">
        <v>0</v>
      </c>
      <c r="H576" s="191">
        <v>0</v>
      </c>
      <c r="I576" s="191">
        <v>0</v>
      </c>
      <c r="J576" s="191">
        <v>0</v>
      </c>
      <c r="K576" s="191">
        <v>0</v>
      </c>
      <c r="L576" s="191">
        <v>0</v>
      </c>
      <c r="M576" s="191">
        <v>0</v>
      </c>
      <c r="N576" s="191">
        <v>0</v>
      </c>
      <c r="O576" s="191">
        <v>0</v>
      </c>
      <c r="P576" s="191">
        <v>0</v>
      </c>
      <c r="Q576" s="191">
        <f t="shared" si="123"/>
        <v>0</v>
      </c>
      <c r="R576" s="329"/>
      <c r="S576" s="7"/>
      <c r="T576" s="118"/>
      <c r="U576" s="118"/>
      <c r="V576" s="118"/>
      <c r="W576" s="118"/>
    </row>
    <row r="577" spans="2:50" s="67" customFormat="1" x14ac:dyDescent="0.25">
      <c r="B577" s="138" t="s">
        <v>189</v>
      </c>
      <c r="C577" s="192">
        <f>C578+C581+C584+C588+C591+C595+C597</f>
        <v>2119259496</v>
      </c>
      <c r="D577" s="192">
        <v>2881997338.4999995</v>
      </c>
      <c r="E577" s="192">
        <v>8333333</v>
      </c>
      <c r="F577" s="192">
        <v>62413693.509999998</v>
      </c>
      <c r="G577" s="192">
        <v>519438666.08999997</v>
      </c>
      <c r="H577" s="192">
        <v>270223934.26999992</v>
      </c>
      <c r="I577" s="192">
        <v>178575624.11000004</v>
      </c>
      <c r="J577" s="192">
        <v>99160817.159999996</v>
      </c>
      <c r="K577" s="192">
        <v>36874055.159999996</v>
      </c>
      <c r="L577" s="192">
        <v>86342855.839999989</v>
      </c>
      <c r="M577" s="192">
        <v>130462076.97</v>
      </c>
      <c r="N577" s="192">
        <v>141069156</v>
      </c>
      <c r="O577" s="192">
        <v>110490167.58999999</v>
      </c>
      <c r="P577" s="192">
        <v>1054455379.4699999</v>
      </c>
      <c r="Q577" s="192">
        <f t="shared" si="123"/>
        <v>2697839759.1699996</v>
      </c>
      <c r="R577" s="329"/>
      <c r="S577" s="7"/>
      <c r="T577" s="118"/>
      <c r="U577" s="141"/>
      <c r="V577" s="141"/>
      <c r="W577" s="141"/>
      <c r="X577"/>
      <c r="Y577"/>
      <c r="Z577"/>
      <c r="AA577"/>
      <c r="AB577"/>
      <c r="AC577"/>
      <c r="AD577"/>
      <c r="AE577"/>
      <c r="AF577"/>
      <c r="AG577"/>
      <c r="AH577"/>
      <c r="AI577"/>
      <c r="AJ577"/>
      <c r="AK577"/>
      <c r="AL577"/>
      <c r="AM577"/>
      <c r="AN577"/>
      <c r="AO577"/>
      <c r="AP577"/>
      <c r="AQ577"/>
      <c r="AR577"/>
      <c r="AS577"/>
      <c r="AT577"/>
      <c r="AU577"/>
      <c r="AV577"/>
      <c r="AW577"/>
      <c r="AX577"/>
    </row>
    <row r="578" spans="2:50" x14ac:dyDescent="0.25">
      <c r="B578" s="150" t="s">
        <v>830</v>
      </c>
      <c r="C578" s="191">
        <f>SUM(C579:C580)</f>
        <v>0</v>
      </c>
      <c r="D578" s="191">
        <v>0</v>
      </c>
      <c r="E578" s="191">
        <v>0</v>
      </c>
      <c r="F578" s="191">
        <v>0</v>
      </c>
      <c r="G578" s="191">
        <v>0</v>
      </c>
      <c r="H578" s="191">
        <v>0</v>
      </c>
      <c r="I578" s="191">
        <v>0</v>
      </c>
      <c r="J578" s="191">
        <v>0</v>
      </c>
      <c r="K578" s="191">
        <v>0</v>
      </c>
      <c r="L578" s="191">
        <v>0</v>
      </c>
      <c r="M578" s="191">
        <v>0</v>
      </c>
      <c r="N578" s="191">
        <v>0</v>
      </c>
      <c r="O578" s="191">
        <v>0</v>
      </c>
      <c r="P578" s="191">
        <v>0</v>
      </c>
      <c r="Q578" s="192">
        <f t="shared" si="123"/>
        <v>0</v>
      </c>
      <c r="R578" s="329"/>
      <c r="S578" s="7"/>
      <c r="T578" s="118"/>
      <c r="U578" s="118"/>
      <c r="V578" s="118"/>
      <c r="W578" s="118"/>
    </row>
    <row r="579" spans="2:50" x14ac:dyDescent="0.25">
      <c r="B579" s="151" t="s">
        <v>831</v>
      </c>
      <c r="C579" s="191">
        <v>0</v>
      </c>
      <c r="D579" s="191">
        <v>0</v>
      </c>
      <c r="E579" s="191">
        <v>0</v>
      </c>
      <c r="F579" s="191">
        <v>0</v>
      </c>
      <c r="G579" s="191">
        <v>0</v>
      </c>
      <c r="H579" s="191">
        <v>0</v>
      </c>
      <c r="I579" s="191">
        <v>0</v>
      </c>
      <c r="J579" s="191">
        <v>0</v>
      </c>
      <c r="K579" s="191">
        <v>0</v>
      </c>
      <c r="L579" s="191">
        <v>0</v>
      </c>
      <c r="M579" s="191">
        <v>0</v>
      </c>
      <c r="N579" s="191">
        <v>0</v>
      </c>
      <c r="O579" s="191">
        <v>0</v>
      </c>
      <c r="P579" s="191">
        <v>0</v>
      </c>
      <c r="Q579" s="192">
        <f t="shared" si="123"/>
        <v>0</v>
      </c>
      <c r="R579" s="329"/>
      <c r="S579" s="7"/>
      <c r="T579" s="118"/>
      <c r="U579" s="118"/>
      <c r="V579" s="118"/>
      <c r="W579" s="118"/>
    </row>
    <row r="580" spans="2:50" s="67" customFormat="1" x14ac:dyDescent="0.25">
      <c r="B580" s="151" t="s">
        <v>948</v>
      </c>
      <c r="C580" s="191">
        <v>0</v>
      </c>
      <c r="D580" s="191">
        <v>0</v>
      </c>
      <c r="E580" s="191">
        <v>0</v>
      </c>
      <c r="F580" s="191">
        <v>0</v>
      </c>
      <c r="G580" s="191">
        <v>0</v>
      </c>
      <c r="H580" s="191">
        <v>0</v>
      </c>
      <c r="I580" s="191">
        <v>0</v>
      </c>
      <c r="J580" s="191">
        <v>0</v>
      </c>
      <c r="K580" s="191">
        <v>0</v>
      </c>
      <c r="L580" s="191">
        <v>0</v>
      </c>
      <c r="M580" s="191">
        <v>0</v>
      </c>
      <c r="N580" s="191">
        <v>0</v>
      </c>
      <c r="O580" s="191">
        <v>0</v>
      </c>
      <c r="P580" s="191">
        <v>0</v>
      </c>
      <c r="Q580" s="191">
        <f t="shared" si="123"/>
        <v>0</v>
      </c>
      <c r="R580" s="329"/>
      <c r="S580" s="7"/>
      <c r="T580" s="118"/>
      <c r="U580" s="141"/>
      <c r="V580" s="141"/>
      <c r="W580" s="141"/>
      <c r="X580"/>
      <c r="Y580"/>
      <c r="Z580"/>
      <c r="AA580"/>
      <c r="AB580"/>
      <c r="AC580"/>
      <c r="AD580"/>
      <c r="AE580"/>
      <c r="AF580"/>
      <c r="AG580"/>
      <c r="AH580"/>
      <c r="AI580"/>
      <c r="AJ580"/>
      <c r="AK580"/>
      <c r="AL580"/>
      <c r="AM580"/>
      <c r="AN580"/>
      <c r="AO580"/>
      <c r="AP580"/>
      <c r="AQ580"/>
      <c r="AR580"/>
      <c r="AS580"/>
      <c r="AT580"/>
      <c r="AU580"/>
      <c r="AV580"/>
      <c r="AW580"/>
      <c r="AX580"/>
    </row>
    <row r="581" spans="2:50" x14ac:dyDescent="0.25">
      <c r="B581" s="150" t="s">
        <v>832</v>
      </c>
      <c r="C581" s="192">
        <f t="shared" ref="C581" si="142">SUM(C582:C583)</f>
        <v>7517059</v>
      </c>
      <c r="D581" s="192">
        <v>819587000</v>
      </c>
      <c r="E581" s="192">
        <v>0</v>
      </c>
      <c r="F581" s="192">
        <v>0</v>
      </c>
      <c r="G581" s="192">
        <v>0</v>
      </c>
      <c r="H581" s="192">
        <v>0</v>
      </c>
      <c r="I581" s="192">
        <v>0</v>
      </c>
      <c r="J581" s="192">
        <v>55000000</v>
      </c>
      <c r="K581" s="192">
        <v>0</v>
      </c>
      <c r="L581" s="192">
        <v>55000000</v>
      </c>
      <c r="M581" s="192">
        <v>55000000</v>
      </c>
      <c r="N581" s="192">
        <v>0</v>
      </c>
      <c r="O581" s="192">
        <v>0</v>
      </c>
      <c r="P581" s="192">
        <v>650000000</v>
      </c>
      <c r="Q581" s="192">
        <f t="shared" si="123"/>
        <v>815000000</v>
      </c>
      <c r="R581" s="329"/>
      <c r="S581" s="7"/>
      <c r="T581" s="118"/>
      <c r="U581" s="118"/>
      <c r="V581" s="118"/>
      <c r="W581" s="118"/>
    </row>
    <row r="582" spans="2:50" x14ac:dyDescent="0.25">
      <c r="B582" s="151" t="s">
        <v>833</v>
      </c>
      <c r="C582" s="191">
        <v>7517059</v>
      </c>
      <c r="D582" s="191">
        <v>379587000</v>
      </c>
      <c r="E582" s="191">
        <v>0</v>
      </c>
      <c r="F582" s="191">
        <v>0</v>
      </c>
      <c r="G582" s="191">
        <v>0</v>
      </c>
      <c r="H582" s="191">
        <v>0</v>
      </c>
      <c r="I582" s="191">
        <v>0</v>
      </c>
      <c r="J582" s="191">
        <v>0</v>
      </c>
      <c r="K582" s="191">
        <v>0</v>
      </c>
      <c r="L582" s="191">
        <v>0</v>
      </c>
      <c r="M582" s="191">
        <v>0</v>
      </c>
      <c r="N582" s="191">
        <v>0</v>
      </c>
      <c r="O582" s="191">
        <v>0</v>
      </c>
      <c r="P582" s="191">
        <v>375000000</v>
      </c>
      <c r="Q582" s="191">
        <f t="shared" si="123"/>
        <v>375000000</v>
      </c>
      <c r="R582" s="329"/>
      <c r="S582" s="7"/>
      <c r="T582" s="118"/>
      <c r="U582" s="118"/>
      <c r="V582" s="118"/>
      <c r="W582" s="118"/>
    </row>
    <row r="583" spans="2:50" x14ac:dyDescent="0.25">
      <c r="B583" s="151" t="s">
        <v>949</v>
      </c>
      <c r="C583" s="191"/>
      <c r="D583" s="191">
        <v>440000000</v>
      </c>
      <c r="E583" s="191">
        <v>0</v>
      </c>
      <c r="F583" s="191">
        <v>0</v>
      </c>
      <c r="G583" s="191">
        <v>0</v>
      </c>
      <c r="H583" s="191">
        <v>0</v>
      </c>
      <c r="I583" s="191">
        <v>0</v>
      </c>
      <c r="J583" s="191">
        <v>55000000</v>
      </c>
      <c r="K583" s="191">
        <v>0</v>
      </c>
      <c r="L583" s="191">
        <v>55000000</v>
      </c>
      <c r="M583" s="191">
        <v>55000000</v>
      </c>
      <c r="N583" s="191">
        <v>0</v>
      </c>
      <c r="O583" s="191">
        <v>0</v>
      </c>
      <c r="P583" s="191">
        <v>275000000</v>
      </c>
      <c r="Q583" s="191">
        <f t="shared" si="123"/>
        <v>440000000</v>
      </c>
      <c r="R583" s="329"/>
      <c r="S583" s="7"/>
      <c r="T583" s="118"/>
      <c r="U583" s="118"/>
      <c r="V583" s="118"/>
      <c r="W583" s="118"/>
    </row>
    <row r="584" spans="2:50" s="67" customFormat="1" x14ac:dyDescent="0.25">
      <c r="B584" s="150" t="s">
        <v>834</v>
      </c>
      <c r="C584" s="192">
        <f>SUM(C585:C587)</f>
        <v>2066735262</v>
      </c>
      <c r="D584" s="192">
        <v>1842697235.2699997</v>
      </c>
      <c r="E584" s="192">
        <v>8333333</v>
      </c>
      <c r="F584" s="332">
        <v>53384149.559999995</v>
      </c>
      <c r="G584" s="332">
        <v>475531479.14999998</v>
      </c>
      <c r="H584" s="332">
        <v>262275279.85999995</v>
      </c>
      <c r="I584" s="332">
        <v>175790956.74000001</v>
      </c>
      <c r="J584" s="332">
        <v>28127478</v>
      </c>
      <c r="K584" s="332">
        <v>36247420.799999997</v>
      </c>
      <c r="L584" s="332">
        <v>28695965.039999999</v>
      </c>
      <c r="M584" s="332">
        <v>69204795.829999998</v>
      </c>
      <c r="N584" s="332">
        <v>93147894.439999998</v>
      </c>
      <c r="O584" s="332">
        <v>89376845.729999989</v>
      </c>
      <c r="P584" s="332">
        <v>357112126.19</v>
      </c>
      <c r="Q584" s="192">
        <f t="shared" si="123"/>
        <v>1677227724.3399999</v>
      </c>
      <c r="R584" s="329"/>
      <c r="S584" s="7"/>
      <c r="T584" s="118"/>
      <c r="U584" s="141"/>
      <c r="V584" s="141"/>
      <c r="W584" s="141"/>
      <c r="X584"/>
      <c r="Y584"/>
      <c r="Z584"/>
      <c r="AA584"/>
      <c r="AB584"/>
      <c r="AC584"/>
      <c r="AD584"/>
      <c r="AE584"/>
      <c r="AF584"/>
      <c r="AG584"/>
      <c r="AH584"/>
      <c r="AI584"/>
      <c r="AJ584"/>
      <c r="AK584"/>
      <c r="AL584"/>
      <c r="AM584"/>
      <c r="AN584"/>
      <c r="AO584"/>
      <c r="AP584"/>
      <c r="AQ584"/>
      <c r="AR584"/>
      <c r="AS584"/>
      <c r="AT584"/>
      <c r="AU584"/>
      <c r="AV584"/>
      <c r="AW584"/>
      <c r="AX584"/>
    </row>
    <row r="585" spans="2:50" x14ac:dyDescent="0.25">
      <c r="B585" s="151" t="s">
        <v>835</v>
      </c>
      <c r="C585" s="191">
        <v>1752453170</v>
      </c>
      <c r="D585" s="191">
        <v>1151215174.5599997</v>
      </c>
      <c r="E585" s="191">
        <v>8333333</v>
      </c>
      <c r="F585" s="191">
        <v>50642925.049999997</v>
      </c>
      <c r="G585" s="191">
        <v>238016299.16999999</v>
      </c>
      <c r="H585" s="191">
        <v>251265400.65999997</v>
      </c>
      <c r="I585" s="191">
        <v>159130634.74000001</v>
      </c>
      <c r="J585" s="191">
        <v>28127478</v>
      </c>
      <c r="K585" s="191">
        <v>24997420.799999997</v>
      </c>
      <c r="L585" s="191">
        <v>18395965.039999999</v>
      </c>
      <c r="M585" s="191">
        <v>9737848.9000000004</v>
      </c>
      <c r="N585" s="191">
        <v>26649090</v>
      </c>
      <c r="O585" s="191">
        <v>27353458.899999999</v>
      </c>
      <c r="P585" s="191">
        <v>243248238.66</v>
      </c>
      <c r="Q585" s="191">
        <f t="shared" si="123"/>
        <v>1085898092.9199998</v>
      </c>
      <c r="R585" s="329"/>
      <c r="S585" s="7"/>
      <c r="T585" s="118"/>
      <c r="U585" s="118"/>
      <c r="V585" s="118"/>
      <c r="W585" s="118"/>
    </row>
    <row r="586" spans="2:50" x14ac:dyDescent="0.25">
      <c r="B586" s="151" t="s">
        <v>836</v>
      </c>
      <c r="C586" s="191">
        <v>306500000</v>
      </c>
      <c r="D586" s="191">
        <v>690982060.71000004</v>
      </c>
      <c r="E586" s="191">
        <v>0</v>
      </c>
      <c r="F586" s="191">
        <v>2741224.51</v>
      </c>
      <c r="G586" s="191">
        <v>237515179.97999999</v>
      </c>
      <c r="H586" s="191">
        <v>11009879.199999999</v>
      </c>
      <c r="I586" s="191">
        <v>16660322.000000002</v>
      </c>
      <c r="J586" s="191">
        <v>0</v>
      </c>
      <c r="K586" s="191">
        <v>11250000</v>
      </c>
      <c r="L586" s="191">
        <v>10300000</v>
      </c>
      <c r="M586" s="191">
        <v>59466946.93</v>
      </c>
      <c r="N586" s="191">
        <v>66498804.439999998</v>
      </c>
      <c r="O586" s="191">
        <v>62023386.829999998</v>
      </c>
      <c r="P586" s="191">
        <v>113863887.53</v>
      </c>
      <c r="Q586" s="191">
        <f t="shared" si="123"/>
        <v>591329631.41999996</v>
      </c>
      <c r="R586" s="329"/>
      <c r="S586" s="7"/>
      <c r="T586" s="118"/>
      <c r="U586" s="118"/>
      <c r="V586" s="118"/>
      <c r="W586" s="118"/>
    </row>
    <row r="587" spans="2:50" s="67" customFormat="1" x14ac:dyDescent="0.25">
      <c r="B587" s="151" t="s">
        <v>950</v>
      </c>
      <c r="C587" s="191">
        <v>7782092</v>
      </c>
      <c r="D587" s="191">
        <v>500000</v>
      </c>
      <c r="E587" s="191">
        <v>0</v>
      </c>
      <c r="F587" s="191">
        <v>0</v>
      </c>
      <c r="G587" s="191">
        <v>0</v>
      </c>
      <c r="H587" s="191">
        <v>0</v>
      </c>
      <c r="I587" s="191">
        <v>0</v>
      </c>
      <c r="J587" s="191">
        <v>0</v>
      </c>
      <c r="K587" s="191">
        <v>0</v>
      </c>
      <c r="L587" s="191">
        <v>0</v>
      </c>
      <c r="M587" s="191">
        <v>0</v>
      </c>
      <c r="N587" s="191">
        <v>0</v>
      </c>
      <c r="O587" s="191">
        <v>0</v>
      </c>
      <c r="P587" s="191">
        <v>0</v>
      </c>
      <c r="Q587" s="191"/>
      <c r="R587" s="329"/>
      <c r="S587" s="7"/>
      <c r="T587" s="118"/>
      <c r="U587" s="141"/>
      <c r="V587" s="141"/>
      <c r="W587" s="141"/>
      <c r="X587"/>
      <c r="Y587"/>
      <c r="Z587"/>
      <c r="AA587"/>
      <c r="AB587"/>
      <c r="AC587"/>
      <c r="AD587"/>
      <c r="AE587"/>
      <c r="AF587"/>
      <c r="AG587"/>
      <c r="AH587"/>
      <c r="AI587"/>
      <c r="AJ587"/>
      <c r="AK587"/>
      <c r="AL587"/>
      <c r="AM587"/>
      <c r="AN587"/>
      <c r="AO587"/>
      <c r="AP587"/>
      <c r="AQ587"/>
      <c r="AR587"/>
      <c r="AS587"/>
      <c r="AT587"/>
      <c r="AU587"/>
      <c r="AV587"/>
      <c r="AW587"/>
      <c r="AX587"/>
    </row>
    <row r="588" spans="2:50" x14ac:dyDescent="0.25">
      <c r="B588" s="150" t="s">
        <v>837</v>
      </c>
      <c r="C588" s="192">
        <f t="shared" ref="C588" si="143">SUM(C589:C590)</f>
        <v>15564185</v>
      </c>
      <c r="D588" s="192">
        <v>132972937</v>
      </c>
      <c r="E588" s="192">
        <v>0</v>
      </c>
      <c r="F588" s="332">
        <v>8066140.8799999999</v>
      </c>
      <c r="G588" s="332">
        <v>42391850</v>
      </c>
      <c r="H588" s="332">
        <v>6131352.7000000002</v>
      </c>
      <c r="I588" s="332">
        <v>285360.5</v>
      </c>
      <c r="J588" s="332">
        <v>1538800</v>
      </c>
      <c r="K588" s="332">
        <v>0</v>
      </c>
      <c r="L588" s="332">
        <v>0</v>
      </c>
      <c r="M588" s="332">
        <v>5551171.0499999998</v>
      </c>
      <c r="N588" s="332">
        <v>47591805.560000002</v>
      </c>
      <c r="O588" s="332">
        <v>16657425</v>
      </c>
      <c r="P588" s="192">
        <v>0</v>
      </c>
      <c r="Q588" s="192">
        <f t="shared" si="123"/>
        <v>128213905.69</v>
      </c>
      <c r="R588" s="329"/>
      <c r="S588" s="7"/>
      <c r="T588" s="118"/>
      <c r="U588" s="118"/>
      <c r="V588" s="118"/>
      <c r="W588" s="118"/>
    </row>
    <row r="589" spans="2:50" x14ac:dyDescent="0.25">
      <c r="B589" s="151" t="s">
        <v>838</v>
      </c>
      <c r="C589" s="191">
        <v>15564185</v>
      </c>
      <c r="D589" s="191">
        <v>2200000</v>
      </c>
      <c r="E589" s="191">
        <v>0</v>
      </c>
      <c r="F589" s="191">
        <v>0</v>
      </c>
      <c r="G589" s="191">
        <v>0</v>
      </c>
      <c r="H589" s="191">
        <v>0</v>
      </c>
      <c r="I589" s="191">
        <v>0</v>
      </c>
      <c r="J589" s="191">
        <v>1538800</v>
      </c>
      <c r="K589" s="191">
        <v>0</v>
      </c>
      <c r="L589" s="191">
        <v>0</v>
      </c>
      <c r="M589" s="191">
        <v>0</v>
      </c>
      <c r="N589" s="191">
        <v>0</v>
      </c>
      <c r="O589" s="191">
        <v>0</v>
      </c>
      <c r="P589" s="191">
        <v>0</v>
      </c>
      <c r="Q589" s="191">
        <f t="shared" si="123"/>
        <v>1538800</v>
      </c>
      <c r="R589" s="329"/>
      <c r="S589" s="7"/>
      <c r="T589" s="118"/>
      <c r="U589" s="118"/>
      <c r="V589" s="118"/>
      <c r="W589" s="118"/>
    </row>
    <row r="590" spans="2:50" x14ac:dyDescent="0.25">
      <c r="B590" s="151" t="s">
        <v>839</v>
      </c>
      <c r="C590" s="191">
        <v>0</v>
      </c>
      <c r="D590" s="191">
        <v>130772937</v>
      </c>
      <c r="E590" s="191">
        <v>0</v>
      </c>
      <c r="F590" s="191">
        <v>8066140.8799999999</v>
      </c>
      <c r="G590" s="193">
        <v>42391850</v>
      </c>
      <c r="H590" s="191">
        <v>6131352.7000000002</v>
      </c>
      <c r="I590" s="191">
        <v>285360.5</v>
      </c>
      <c r="J590" s="191">
        <v>0</v>
      </c>
      <c r="K590" s="191">
        <v>0</v>
      </c>
      <c r="L590" s="191">
        <v>0</v>
      </c>
      <c r="M590" s="191">
        <v>5551171.0499999998</v>
      </c>
      <c r="N590" s="191">
        <v>47591805.560000002</v>
      </c>
      <c r="O590" s="191">
        <v>16657425</v>
      </c>
      <c r="P590" s="191">
        <v>0</v>
      </c>
      <c r="Q590" s="191">
        <f t="shared" si="123"/>
        <v>126675105.69</v>
      </c>
      <c r="R590" s="3"/>
      <c r="S590" s="7"/>
      <c r="T590" s="118"/>
      <c r="U590" s="118"/>
      <c r="V590" s="118"/>
      <c r="W590" s="118"/>
    </row>
    <row r="591" spans="2:50" s="67" customFormat="1" x14ac:dyDescent="0.25">
      <c r="B591" s="150" t="s">
        <v>840</v>
      </c>
      <c r="C591" s="192">
        <f t="shared" ref="C591" si="144">SUM(C592:C594)</f>
        <v>5531600</v>
      </c>
      <c r="D591" s="192">
        <v>17023022.75</v>
      </c>
      <c r="E591" s="192">
        <v>0</v>
      </c>
      <c r="F591" s="192">
        <v>0</v>
      </c>
      <c r="G591" s="192">
        <v>1285492</v>
      </c>
      <c r="H591" s="192">
        <v>0</v>
      </c>
      <c r="I591" s="192">
        <v>1139605.8</v>
      </c>
      <c r="J591" s="192">
        <v>0</v>
      </c>
      <c r="K591" s="192">
        <v>307362.18</v>
      </c>
      <c r="L591" s="192">
        <v>946843.8</v>
      </c>
      <c r="M591" s="192">
        <v>441320</v>
      </c>
      <c r="N591" s="192">
        <v>0</v>
      </c>
      <c r="O591" s="192">
        <v>2561039.88</v>
      </c>
      <c r="P591" s="192">
        <v>9670673.209999999</v>
      </c>
      <c r="Q591" s="192">
        <f t="shared" si="123"/>
        <v>16352336.869999999</v>
      </c>
      <c r="R591" s="3"/>
      <c r="S591" s="7"/>
      <c r="T591" s="118"/>
      <c r="U591" s="141"/>
      <c r="V591" s="141"/>
      <c r="W591" s="141"/>
      <c r="X591"/>
      <c r="Y591"/>
      <c r="Z591"/>
      <c r="AA591"/>
      <c r="AB591"/>
      <c r="AC591"/>
      <c r="AD591"/>
      <c r="AE591"/>
      <c r="AF591"/>
      <c r="AG591"/>
      <c r="AH591"/>
      <c r="AI591"/>
      <c r="AJ591"/>
      <c r="AK591"/>
      <c r="AL591"/>
      <c r="AM591"/>
      <c r="AN591"/>
      <c r="AO591"/>
      <c r="AP591"/>
      <c r="AQ591"/>
      <c r="AR591"/>
      <c r="AS591"/>
      <c r="AT591"/>
      <c r="AU591"/>
      <c r="AV591"/>
      <c r="AW591"/>
      <c r="AX591"/>
    </row>
    <row r="592" spans="2:50" x14ac:dyDescent="0.25">
      <c r="B592" s="151" t="s">
        <v>841</v>
      </c>
      <c r="C592" s="191">
        <v>78000</v>
      </c>
      <c r="D592" s="191">
        <v>13751994.470000001</v>
      </c>
      <c r="E592" s="191">
        <v>0</v>
      </c>
      <c r="F592" s="191">
        <v>0</v>
      </c>
      <c r="G592" s="191">
        <v>1285492</v>
      </c>
      <c r="H592" s="191">
        <v>0</v>
      </c>
      <c r="I592" s="191">
        <v>921580</v>
      </c>
      <c r="J592" s="191">
        <v>0</v>
      </c>
      <c r="K592" s="191">
        <v>0</v>
      </c>
      <c r="L592" s="191">
        <v>354000</v>
      </c>
      <c r="M592" s="191">
        <v>0</v>
      </c>
      <c r="N592" s="191">
        <v>0</v>
      </c>
      <c r="O592" s="191">
        <v>1973399.88</v>
      </c>
      <c r="P592" s="191">
        <v>9111592.0299999993</v>
      </c>
      <c r="Q592" s="191">
        <f t="shared" si="123"/>
        <v>13646063.91</v>
      </c>
      <c r="R592" s="3"/>
      <c r="S592" s="7"/>
      <c r="T592" s="118"/>
      <c r="U592" s="118"/>
      <c r="V592" s="118"/>
      <c r="W592" s="118"/>
    </row>
    <row r="593" spans="2:50" s="67" customFormat="1" x14ac:dyDescent="0.25">
      <c r="B593" s="151" t="s">
        <v>842</v>
      </c>
      <c r="C593" s="191">
        <v>5448600</v>
      </c>
      <c r="D593" s="191">
        <v>3271028.2800000003</v>
      </c>
      <c r="E593" s="191">
        <v>0</v>
      </c>
      <c r="F593" s="191">
        <v>0</v>
      </c>
      <c r="G593" s="191">
        <v>0</v>
      </c>
      <c r="H593" s="191">
        <v>0</v>
      </c>
      <c r="I593" s="191">
        <v>218025.8</v>
      </c>
      <c r="J593" s="191">
        <v>0</v>
      </c>
      <c r="K593" s="191">
        <v>307362.18</v>
      </c>
      <c r="L593" s="191">
        <v>592843.80000000005</v>
      </c>
      <c r="M593" s="191">
        <v>441320</v>
      </c>
      <c r="N593" s="191">
        <v>0</v>
      </c>
      <c r="O593" s="191">
        <v>587640</v>
      </c>
      <c r="P593" s="191">
        <v>559081.18000000005</v>
      </c>
      <c r="Q593" s="191">
        <f t="shared" ref="Q593:Q650" si="145">E593+F593+G593+H593+I593+J593+K593+L593+M593+O593+N593+P593</f>
        <v>2706272.9600000004</v>
      </c>
      <c r="R593" s="3"/>
      <c r="S593" s="7"/>
      <c r="T593" s="118"/>
      <c r="U593" s="141"/>
      <c r="V593" s="141"/>
      <c r="W593" s="141"/>
      <c r="X593"/>
      <c r="Y593"/>
      <c r="Z593"/>
      <c r="AA593"/>
      <c r="AB593"/>
      <c r="AC593"/>
      <c r="AD593"/>
      <c r="AE593"/>
      <c r="AF593"/>
      <c r="AG593"/>
      <c r="AH593"/>
      <c r="AI593"/>
      <c r="AJ593"/>
      <c r="AK593"/>
      <c r="AL593"/>
      <c r="AM593"/>
      <c r="AN593"/>
      <c r="AO593"/>
      <c r="AP593"/>
      <c r="AQ593"/>
      <c r="AR593"/>
      <c r="AS593"/>
      <c r="AT593"/>
      <c r="AU593"/>
      <c r="AV593"/>
      <c r="AW593"/>
      <c r="AX593"/>
    </row>
    <row r="594" spans="2:50" x14ac:dyDescent="0.25">
      <c r="B594" s="151" t="s">
        <v>843</v>
      </c>
      <c r="C594" s="125">
        <v>5000</v>
      </c>
      <c r="D594" s="125">
        <v>0</v>
      </c>
      <c r="E594" s="125">
        <v>0</v>
      </c>
      <c r="F594" s="125">
        <v>0</v>
      </c>
      <c r="G594" s="125">
        <v>0</v>
      </c>
      <c r="H594" s="125">
        <v>0</v>
      </c>
      <c r="I594" s="125">
        <v>0</v>
      </c>
      <c r="J594" s="125">
        <v>0</v>
      </c>
      <c r="K594" s="125">
        <v>0</v>
      </c>
      <c r="L594" s="125">
        <v>0</v>
      </c>
      <c r="M594" s="125">
        <v>0</v>
      </c>
      <c r="N594" s="125">
        <v>0</v>
      </c>
      <c r="O594" s="125">
        <v>0</v>
      </c>
      <c r="P594" s="125">
        <v>0</v>
      </c>
      <c r="Q594" s="125">
        <f t="shared" si="145"/>
        <v>0</v>
      </c>
      <c r="R594" s="3"/>
      <c r="S594" s="7"/>
      <c r="T594" s="118"/>
      <c r="U594" s="118"/>
      <c r="V594" s="118"/>
      <c r="W594" s="118"/>
    </row>
    <row r="595" spans="2:50" x14ac:dyDescent="0.25">
      <c r="B595" s="150" t="s">
        <v>844</v>
      </c>
      <c r="C595" s="134">
        <f t="shared" ref="C595" si="146">SUM(C596)</f>
        <v>20300387</v>
      </c>
      <c r="D595" s="134">
        <v>13904778.829999998</v>
      </c>
      <c r="E595" s="134">
        <v>0</v>
      </c>
      <c r="F595" s="128">
        <v>963403.07</v>
      </c>
      <c r="G595" s="128">
        <v>54774.240000000005</v>
      </c>
      <c r="H595" s="128">
        <v>293463.39999999997</v>
      </c>
      <c r="I595" s="128">
        <v>75562.77</v>
      </c>
      <c r="J595" s="128">
        <v>5711279.96</v>
      </c>
      <c r="K595" s="128">
        <v>319272.18</v>
      </c>
      <c r="L595" s="128">
        <v>9213.2000000000007</v>
      </c>
      <c r="M595" s="128">
        <v>264790.09000000003</v>
      </c>
      <c r="N595" s="128">
        <v>15576</v>
      </c>
      <c r="O595" s="128">
        <v>163041.78</v>
      </c>
      <c r="P595" s="134">
        <v>875463.24</v>
      </c>
      <c r="Q595" s="134">
        <f t="shared" si="145"/>
        <v>8745839.9299999997</v>
      </c>
      <c r="R595" s="3"/>
      <c r="S595" s="7"/>
      <c r="T595" s="118"/>
      <c r="U595" s="118"/>
      <c r="V595" s="118"/>
      <c r="W595" s="118"/>
    </row>
    <row r="596" spans="2:50" s="67" customFormat="1" x14ac:dyDescent="0.25">
      <c r="B596" s="151" t="s">
        <v>845</v>
      </c>
      <c r="C596" s="125">
        <v>20300387</v>
      </c>
      <c r="D596" s="125">
        <v>13904778.829999998</v>
      </c>
      <c r="E596" s="125">
        <v>0</v>
      </c>
      <c r="F596" s="125">
        <v>963403.07</v>
      </c>
      <c r="G596" s="125">
        <v>54774.240000000005</v>
      </c>
      <c r="H596" s="125">
        <v>293463.39999999997</v>
      </c>
      <c r="I596" s="125">
        <v>75562.77</v>
      </c>
      <c r="J596" s="125">
        <v>5711279.96</v>
      </c>
      <c r="K596" s="125">
        <v>319272.18</v>
      </c>
      <c r="L596" s="125">
        <v>9213.2000000000007</v>
      </c>
      <c r="M596" s="125">
        <v>264790.09000000003</v>
      </c>
      <c r="N596" s="125">
        <v>15576</v>
      </c>
      <c r="O596" s="125">
        <v>163041.78</v>
      </c>
      <c r="P596" s="125">
        <v>875463.24</v>
      </c>
      <c r="Q596" s="125">
        <f t="shared" si="145"/>
        <v>8745839.9299999997</v>
      </c>
      <c r="R596" s="3"/>
      <c r="S596" s="7"/>
      <c r="T596" s="118"/>
      <c r="U596" s="141"/>
      <c r="V596" s="141"/>
      <c r="W596" s="141"/>
      <c r="X596"/>
      <c r="Y596"/>
      <c r="Z596"/>
      <c r="AA596"/>
      <c r="AB596"/>
      <c r="AC596"/>
      <c r="AD596"/>
      <c r="AE596"/>
      <c r="AF596"/>
      <c r="AG596"/>
      <c r="AH596"/>
      <c r="AI596"/>
      <c r="AJ596"/>
      <c r="AK596"/>
      <c r="AL596"/>
      <c r="AM596"/>
      <c r="AN596"/>
      <c r="AO596"/>
      <c r="AP596"/>
      <c r="AQ596"/>
      <c r="AR596"/>
      <c r="AS596"/>
      <c r="AT596"/>
      <c r="AU596"/>
      <c r="AV596"/>
      <c r="AW596"/>
      <c r="AX596"/>
    </row>
    <row r="597" spans="2:50" s="67" customFormat="1" x14ac:dyDescent="0.25">
      <c r="B597" s="150" t="s">
        <v>846</v>
      </c>
      <c r="C597" s="134">
        <f t="shared" ref="C597" si="147">SUM(C598)</f>
        <v>3611003</v>
      </c>
      <c r="D597" s="134">
        <v>55812364.650000006</v>
      </c>
      <c r="E597" s="134">
        <v>0</v>
      </c>
      <c r="F597" s="128">
        <v>0</v>
      </c>
      <c r="G597" s="128">
        <v>175070.7</v>
      </c>
      <c r="H597" s="128">
        <v>1523838.31</v>
      </c>
      <c r="I597" s="128">
        <v>1284138.3</v>
      </c>
      <c r="J597" s="128">
        <v>8783259.1999999993</v>
      </c>
      <c r="K597" s="128">
        <v>0</v>
      </c>
      <c r="L597" s="128">
        <v>1690833.8</v>
      </c>
      <c r="M597" s="128">
        <v>0</v>
      </c>
      <c r="N597" s="128">
        <v>313880</v>
      </c>
      <c r="O597" s="128">
        <v>1731815.2</v>
      </c>
      <c r="P597" s="134">
        <v>36797116.829999998</v>
      </c>
      <c r="Q597" s="134">
        <f t="shared" si="145"/>
        <v>52299952.339999996</v>
      </c>
      <c r="R597" s="3"/>
      <c r="S597" s="7"/>
      <c r="T597" s="118"/>
      <c r="U597" s="141"/>
      <c r="V597" s="141"/>
      <c r="W597" s="141"/>
      <c r="X597"/>
      <c r="Y597"/>
      <c r="Z597"/>
      <c r="AA597"/>
      <c r="AB597"/>
      <c r="AC597"/>
      <c r="AD597"/>
      <c r="AE597"/>
      <c r="AF597"/>
      <c r="AG597"/>
      <c r="AH597"/>
      <c r="AI597"/>
      <c r="AJ597"/>
      <c r="AK597"/>
      <c r="AL597"/>
      <c r="AM597"/>
      <c r="AN597"/>
      <c r="AO597"/>
      <c r="AP597"/>
      <c r="AQ597"/>
      <c r="AR597"/>
      <c r="AS597"/>
      <c r="AT597"/>
      <c r="AU597"/>
      <c r="AV597"/>
      <c r="AW597"/>
      <c r="AX597"/>
    </row>
    <row r="598" spans="2:50" x14ac:dyDescent="0.25">
      <c r="B598" s="151" t="s">
        <v>847</v>
      </c>
      <c r="C598" s="125">
        <v>3611003</v>
      </c>
      <c r="D598" s="125">
        <v>55812364.650000006</v>
      </c>
      <c r="E598" s="125">
        <v>0</v>
      </c>
      <c r="F598" s="125">
        <v>0</v>
      </c>
      <c r="G598" s="125">
        <v>175070.7</v>
      </c>
      <c r="H598" s="125">
        <v>1523838.31</v>
      </c>
      <c r="I598" s="125">
        <v>1284138.3</v>
      </c>
      <c r="J598" s="125">
        <v>8783259.1999999993</v>
      </c>
      <c r="K598" s="125">
        <v>0</v>
      </c>
      <c r="L598" s="125">
        <v>1690833.8</v>
      </c>
      <c r="M598" s="125">
        <v>0</v>
      </c>
      <c r="N598" s="125">
        <v>313880</v>
      </c>
      <c r="O598" s="125">
        <v>1731815.2</v>
      </c>
      <c r="P598" s="125">
        <v>36797116.829999998</v>
      </c>
      <c r="Q598" s="125">
        <f t="shared" si="145"/>
        <v>52299952.339999996</v>
      </c>
      <c r="R598" s="3"/>
      <c r="S598" s="7"/>
      <c r="T598" s="118"/>
      <c r="U598" s="118"/>
      <c r="V598" s="118"/>
      <c r="W598" s="118"/>
    </row>
    <row r="599" spans="2:50" s="67" customFormat="1" x14ac:dyDescent="0.25">
      <c r="B599" s="23" t="s">
        <v>190</v>
      </c>
      <c r="C599" s="124">
        <f t="shared" ref="C599" si="148">C600+C611+C635</f>
        <v>90957825236</v>
      </c>
      <c r="D599" s="124">
        <v>76676585552.179993</v>
      </c>
      <c r="E599" s="124">
        <v>3634269654.4899998</v>
      </c>
      <c r="F599" s="124">
        <v>5110306636.9399996</v>
      </c>
      <c r="G599" s="124">
        <v>4743685585.2399998</v>
      </c>
      <c r="H599" s="124">
        <v>6681877652.4299984</v>
      </c>
      <c r="I599" s="124">
        <v>3837908093.5200005</v>
      </c>
      <c r="J599" s="124">
        <v>6142730787.6699991</v>
      </c>
      <c r="K599" s="124">
        <v>4875630025.5599995</v>
      </c>
      <c r="L599" s="124">
        <v>7361233432.04</v>
      </c>
      <c r="M599" s="124">
        <v>6648424651.6199999</v>
      </c>
      <c r="N599" s="124">
        <v>7636047354.5299997</v>
      </c>
      <c r="O599" s="124">
        <v>5783690525.3599987</v>
      </c>
      <c r="P599" s="124">
        <v>11673766731</v>
      </c>
      <c r="Q599" s="124">
        <f t="shared" si="145"/>
        <v>74129571130.399994</v>
      </c>
      <c r="R599" s="3"/>
      <c r="S599" s="7"/>
      <c r="T599" s="118"/>
      <c r="U599" s="141"/>
      <c r="V599" s="141"/>
      <c r="W599" s="141"/>
      <c r="X599"/>
      <c r="Y599"/>
      <c r="Z599"/>
      <c r="AA599"/>
      <c r="AB599"/>
      <c r="AC599"/>
      <c r="AD599"/>
      <c r="AE599"/>
      <c r="AF599"/>
      <c r="AG599"/>
      <c r="AH599"/>
      <c r="AI599"/>
      <c r="AJ599"/>
      <c r="AK599"/>
      <c r="AL599"/>
      <c r="AM599"/>
      <c r="AN599"/>
      <c r="AO599"/>
      <c r="AP599"/>
      <c r="AQ599"/>
      <c r="AR599"/>
      <c r="AS599"/>
      <c r="AT599"/>
      <c r="AU599"/>
      <c r="AV599"/>
      <c r="AW599"/>
      <c r="AX599"/>
    </row>
    <row r="600" spans="2:50" x14ac:dyDescent="0.25">
      <c r="B600" s="149" t="s">
        <v>191</v>
      </c>
      <c r="C600" s="134">
        <f t="shared" ref="C600" si="149">C601+C603+C605+C607+C609</f>
        <v>24154795819</v>
      </c>
      <c r="D600" s="134">
        <v>27301983967.249992</v>
      </c>
      <c r="E600" s="134">
        <v>807101493.63999999</v>
      </c>
      <c r="F600" s="134">
        <v>1302501273.1400001</v>
      </c>
      <c r="G600" s="134">
        <v>1057904642.41</v>
      </c>
      <c r="H600" s="134">
        <v>2148817619.9899998</v>
      </c>
      <c r="I600" s="134">
        <v>2812302340.6300006</v>
      </c>
      <c r="J600" s="134">
        <v>2762932302.5999999</v>
      </c>
      <c r="K600" s="134">
        <v>1841228522.48</v>
      </c>
      <c r="L600" s="134">
        <v>2584658354.7199998</v>
      </c>
      <c r="M600" s="134">
        <v>2582610368.5599999</v>
      </c>
      <c r="N600" s="134">
        <v>2392279304.6800003</v>
      </c>
      <c r="O600" s="134">
        <v>2163653518.5899997</v>
      </c>
      <c r="P600" s="134">
        <v>3620199058.2300005</v>
      </c>
      <c r="Q600" s="134">
        <f t="shared" si="145"/>
        <v>26076188799.670002</v>
      </c>
      <c r="R600" s="3"/>
      <c r="S600" s="7"/>
      <c r="T600" s="118"/>
      <c r="U600" s="118"/>
      <c r="V600" s="118"/>
      <c r="W600" s="118"/>
    </row>
    <row r="601" spans="2:50" s="67" customFormat="1" x14ac:dyDescent="0.25">
      <c r="B601" s="150" t="s">
        <v>848</v>
      </c>
      <c r="C601" s="134">
        <f t="shared" ref="C601" si="150">SUM(C602)</f>
        <v>2870823192</v>
      </c>
      <c r="D601" s="134">
        <v>1985684019.9399998</v>
      </c>
      <c r="E601" s="134">
        <v>23450415.920000002</v>
      </c>
      <c r="F601" s="134">
        <v>107059219.04000001</v>
      </c>
      <c r="G601" s="134">
        <v>79641171.229999989</v>
      </c>
      <c r="H601" s="134">
        <v>244643713.39000002</v>
      </c>
      <c r="I601" s="134">
        <v>123511321.51000001</v>
      </c>
      <c r="J601" s="134">
        <v>51264614.100000001</v>
      </c>
      <c r="K601" s="134">
        <v>122974495.31</v>
      </c>
      <c r="L601" s="134">
        <v>214904023.99000001</v>
      </c>
      <c r="M601" s="134">
        <v>193791642.33000001</v>
      </c>
      <c r="N601" s="134">
        <v>109122395.65000001</v>
      </c>
      <c r="O601" s="134">
        <v>155350353.94</v>
      </c>
      <c r="P601" s="134">
        <v>351028593.81999999</v>
      </c>
      <c r="Q601" s="134">
        <f t="shared" si="145"/>
        <v>1776741960.23</v>
      </c>
      <c r="R601" s="3"/>
      <c r="S601" s="7"/>
      <c r="T601" s="118"/>
      <c r="U601" s="141"/>
      <c r="V601" s="141"/>
      <c r="W601" s="141"/>
      <c r="X601"/>
      <c r="Y601"/>
      <c r="Z601"/>
      <c r="AA601"/>
      <c r="AB601"/>
      <c r="AC601"/>
      <c r="AD601"/>
      <c r="AE601"/>
      <c r="AF601"/>
      <c r="AG601"/>
      <c r="AH601"/>
      <c r="AI601"/>
      <c r="AJ601"/>
      <c r="AK601"/>
      <c r="AL601"/>
      <c r="AM601"/>
      <c r="AN601"/>
      <c r="AO601"/>
      <c r="AP601"/>
      <c r="AQ601"/>
      <c r="AR601"/>
      <c r="AS601"/>
      <c r="AT601"/>
      <c r="AU601"/>
      <c r="AV601"/>
      <c r="AW601"/>
      <c r="AX601"/>
    </row>
    <row r="602" spans="2:50" x14ac:dyDescent="0.25">
      <c r="B602" s="151" t="s">
        <v>849</v>
      </c>
      <c r="C602" s="125">
        <v>2870823192</v>
      </c>
      <c r="D602" s="125">
        <v>1985684019.9399998</v>
      </c>
      <c r="E602" s="125">
        <v>23450415.920000002</v>
      </c>
      <c r="F602" s="125">
        <v>107059219.04000001</v>
      </c>
      <c r="G602" s="125">
        <v>79641171.229999989</v>
      </c>
      <c r="H602" s="125">
        <v>244643713.39000002</v>
      </c>
      <c r="I602" s="125">
        <v>123511321.51000001</v>
      </c>
      <c r="J602" s="125">
        <v>51264614.100000001</v>
      </c>
      <c r="K602" s="125">
        <v>122974495.31</v>
      </c>
      <c r="L602" s="125">
        <v>214904023.99000001</v>
      </c>
      <c r="M602" s="125">
        <v>193791642.33000001</v>
      </c>
      <c r="N602" s="125">
        <v>109122395.65000001</v>
      </c>
      <c r="O602" s="125">
        <v>155350353.94</v>
      </c>
      <c r="P602" s="125">
        <v>351028593.81999999</v>
      </c>
      <c r="Q602" s="125">
        <f t="shared" si="145"/>
        <v>1776741960.23</v>
      </c>
      <c r="R602" s="3"/>
      <c r="S602" s="7"/>
      <c r="T602" s="118"/>
      <c r="U602" s="118"/>
      <c r="V602" s="118"/>
      <c r="W602" s="118"/>
    </row>
    <row r="603" spans="2:50" s="67" customFormat="1" x14ac:dyDescent="0.25">
      <c r="B603" s="150" t="s">
        <v>850</v>
      </c>
      <c r="C603" s="134">
        <f t="shared" ref="C603" si="151">SUM(C604)</f>
        <v>19529226791</v>
      </c>
      <c r="D603" s="134">
        <v>24770085946.049992</v>
      </c>
      <c r="E603" s="134">
        <v>775761376.20000005</v>
      </c>
      <c r="F603" s="134">
        <v>1183705556.1800001</v>
      </c>
      <c r="G603" s="134">
        <v>976045934.00999999</v>
      </c>
      <c r="H603" s="134">
        <v>1853768968.8899999</v>
      </c>
      <c r="I603" s="134">
        <v>2682931325.4300003</v>
      </c>
      <c r="J603" s="134">
        <v>2706785158.6399999</v>
      </c>
      <c r="K603" s="134">
        <v>1671129043.22</v>
      </c>
      <c r="L603" s="134">
        <v>2122599816.01</v>
      </c>
      <c r="M603" s="134">
        <v>2383248352.98</v>
      </c>
      <c r="N603" s="134">
        <v>2264061156.6900001</v>
      </c>
      <c r="O603" s="134">
        <v>1993042090.45</v>
      </c>
      <c r="P603" s="134">
        <v>3205376575.2000003</v>
      </c>
      <c r="Q603" s="134">
        <f t="shared" si="145"/>
        <v>23818455353.899998</v>
      </c>
      <c r="R603" s="3"/>
      <c r="S603" s="7"/>
      <c r="T603" s="118"/>
      <c r="U603" s="141"/>
      <c r="V603" s="141"/>
      <c r="W603" s="141"/>
      <c r="X603"/>
      <c r="Y603"/>
      <c r="Z603"/>
      <c r="AA603"/>
      <c r="AB603"/>
      <c r="AC603"/>
      <c r="AD603"/>
      <c r="AE603"/>
      <c r="AF603"/>
      <c r="AG603"/>
      <c r="AH603"/>
      <c r="AI603"/>
      <c r="AJ603"/>
      <c r="AK603"/>
      <c r="AL603"/>
      <c r="AM603"/>
      <c r="AN603"/>
      <c r="AO603"/>
      <c r="AP603"/>
      <c r="AQ603"/>
      <c r="AR603"/>
      <c r="AS603"/>
      <c r="AT603"/>
      <c r="AU603"/>
      <c r="AV603"/>
      <c r="AW603"/>
      <c r="AX603"/>
    </row>
    <row r="604" spans="2:50" x14ac:dyDescent="0.25">
      <c r="B604" s="151" t="s">
        <v>851</v>
      </c>
      <c r="C604" s="125">
        <v>19529226791</v>
      </c>
      <c r="D604" s="125">
        <v>24770085946.049992</v>
      </c>
      <c r="E604" s="125">
        <v>775761376.20000005</v>
      </c>
      <c r="F604" s="125">
        <v>1183705556.1800001</v>
      </c>
      <c r="G604" s="125">
        <v>976045934.00999999</v>
      </c>
      <c r="H604" s="125">
        <v>1853768968.8899999</v>
      </c>
      <c r="I604" s="125">
        <v>2682931325.4300003</v>
      </c>
      <c r="J604" s="125">
        <v>2706785158.6399999</v>
      </c>
      <c r="K604" s="125">
        <v>1671129043.22</v>
      </c>
      <c r="L604" s="125">
        <v>2122599816.01</v>
      </c>
      <c r="M604" s="125">
        <v>2383248352.98</v>
      </c>
      <c r="N604" s="125">
        <v>2264061156.6900001</v>
      </c>
      <c r="O604" s="125">
        <v>1993042090.45</v>
      </c>
      <c r="P604" s="125">
        <v>3205376575.2000003</v>
      </c>
      <c r="Q604" s="125">
        <f t="shared" si="145"/>
        <v>23818455353.899998</v>
      </c>
      <c r="R604" s="3"/>
      <c r="S604" s="7"/>
      <c r="T604" s="118"/>
      <c r="U604" s="118"/>
      <c r="V604" s="118"/>
      <c r="W604" s="118"/>
    </row>
    <row r="605" spans="2:50" s="67" customFormat="1" x14ac:dyDescent="0.25">
      <c r="B605" s="150" t="s">
        <v>852</v>
      </c>
      <c r="C605" s="134">
        <f t="shared" ref="C605" si="152">SUM(C606)</f>
        <v>1648416869</v>
      </c>
      <c r="D605" s="134">
        <v>378638399.83000004</v>
      </c>
      <c r="E605" s="134">
        <v>7889701.5199999996</v>
      </c>
      <c r="F605" s="134">
        <v>9871662.9199999999</v>
      </c>
      <c r="G605" s="134">
        <v>639614.14</v>
      </c>
      <c r="H605" s="134">
        <v>46177068.829999998</v>
      </c>
      <c r="I605" s="134">
        <v>0</v>
      </c>
      <c r="J605" s="134">
        <v>2623358.33</v>
      </c>
      <c r="K605" s="134">
        <v>31899549.010000002</v>
      </c>
      <c r="L605" s="134">
        <v>243251689.72999999</v>
      </c>
      <c r="M605" s="134">
        <v>0</v>
      </c>
      <c r="N605" s="134">
        <v>0</v>
      </c>
      <c r="O605" s="134">
        <v>6637943.3499999996</v>
      </c>
      <c r="P605" s="134">
        <v>22364234.640000001</v>
      </c>
      <c r="Q605" s="134">
        <f t="shared" si="145"/>
        <v>371354822.47000003</v>
      </c>
      <c r="R605" s="3"/>
      <c r="S605" s="7"/>
      <c r="T605" s="118"/>
      <c r="U605" s="141"/>
      <c r="V605" s="141"/>
      <c r="W605" s="141"/>
      <c r="X605"/>
      <c r="Y605"/>
      <c r="Z605"/>
      <c r="AA605"/>
      <c r="AB605"/>
      <c r="AC605"/>
      <c r="AD605"/>
      <c r="AE605"/>
      <c r="AF605"/>
      <c r="AG605"/>
      <c r="AH605"/>
      <c r="AI605"/>
      <c r="AJ605"/>
      <c r="AK605"/>
      <c r="AL605"/>
      <c r="AM605"/>
      <c r="AN605"/>
      <c r="AO605"/>
      <c r="AP605"/>
      <c r="AQ605"/>
      <c r="AR605"/>
      <c r="AS605"/>
      <c r="AT605"/>
      <c r="AU605"/>
      <c r="AV605"/>
      <c r="AW605"/>
      <c r="AX605"/>
    </row>
    <row r="606" spans="2:50" x14ac:dyDescent="0.25">
      <c r="B606" s="151" t="s">
        <v>853</v>
      </c>
      <c r="C606" s="125">
        <v>1648416869</v>
      </c>
      <c r="D606" s="125">
        <v>378638399.83000004</v>
      </c>
      <c r="E606" s="125">
        <v>7889701.5199999996</v>
      </c>
      <c r="F606" s="125">
        <v>9871662.9199999999</v>
      </c>
      <c r="G606" s="125">
        <v>639614.14</v>
      </c>
      <c r="H606" s="125">
        <v>46177068.829999998</v>
      </c>
      <c r="I606" s="125">
        <v>0</v>
      </c>
      <c r="J606" s="125">
        <v>2623358.33</v>
      </c>
      <c r="K606" s="125">
        <v>31899549.010000002</v>
      </c>
      <c r="L606" s="125">
        <v>243251689.72999999</v>
      </c>
      <c r="M606" s="125">
        <v>0</v>
      </c>
      <c r="N606" s="125">
        <v>0</v>
      </c>
      <c r="O606" s="125">
        <v>6637943.3499999996</v>
      </c>
      <c r="P606" s="125">
        <v>22364234.640000001</v>
      </c>
      <c r="Q606" s="125">
        <f t="shared" si="145"/>
        <v>371354822.47000003</v>
      </c>
      <c r="R606" s="3"/>
      <c r="S606" s="7"/>
      <c r="T606" s="118"/>
      <c r="U606" s="118"/>
      <c r="V606" s="118"/>
      <c r="W606" s="118"/>
    </row>
    <row r="607" spans="2:50" s="67" customFormat="1" x14ac:dyDescent="0.25">
      <c r="B607" s="150" t="s">
        <v>854</v>
      </c>
      <c r="C607" s="134">
        <f t="shared" ref="C607" si="153">SUM(C608)</f>
        <v>10114325</v>
      </c>
      <c r="D607" s="134">
        <v>0</v>
      </c>
      <c r="E607" s="134">
        <v>0</v>
      </c>
      <c r="F607" s="134">
        <v>0</v>
      </c>
      <c r="G607" s="134">
        <v>0</v>
      </c>
      <c r="H607" s="134">
        <v>0</v>
      </c>
      <c r="I607" s="134">
        <v>0</v>
      </c>
      <c r="J607" s="134">
        <v>0</v>
      </c>
      <c r="K607" s="134">
        <v>0</v>
      </c>
      <c r="L607" s="134">
        <v>0</v>
      </c>
      <c r="M607" s="134">
        <v>0</v>
      </c>
      <c r="N607" s="134">
        <v>0</v>
      </c>
      <c r="O607" s="134">
        <v>0</v>
      </c>
      <c r="P607" s="134">
        <v>0</v>
      </c>
      <c r="Q607" s="134">
        <f t="shared" si="145"/>
        <v>0</v>
      </c>
      <c r="R607" s="3"/>
      <c r="S607" s="7"/>
      <c r="T607" s="118"/>
      <c r="U607" s="141"/>
      <c r="V607" s="141"/>
      <c r="W607" s="141"/>
      <c r="X607"/>
      <c r="Y607"/>
      <c r="Z607"/>
      <c r="AA607"/>
      <c r="AB607"/>
      <c r="AC607"/>
      <c r="AD607"/>
      <c r="AE607"/>
      <c r="AF607"/>
      <c r="AG607"/>
      <c r="AH607"/>
      <c r="AI607"/>
      <c r="AJ607"/>
      <c r="AK607"/>
      <c r="AL607"/>
      <c r="AM607"/>
      <c r="AN607"/>
      <c r="AO607"/>
      <c r="AP607"/>
      <c r="AQ607"/>
      <c r="AR607"/>
      <c r="AS607"/>
      <c r="AT607"/>
      <c r="AU607"/>
      <c r="AV607"/>
      <c r="AW607"/>
      <c r="AX607"/>
    </row>
    <row r="608" spans="2:50" s="67" customFormat="1" x14ac:dyDescent="0.25">
      <c r="B608" s="151" t="s">
        <v>855</v>
      </c>
      <c r="C608" s="125">
        <v>10114325</v>
      </c>
      <c r="D608" s="125">
        <v>0</v>
      </c>
      <c r="E608" s="125">
        <v>0</v>
      </c>
      <c r="F608" s="125">
        <v>0</v>
      </c>
      <c r="G608" s="125">
        <v>0</v>
      </c>
      <c r="H608" s="125">
        <v>0</v>
      </c>
      <c r="I608" s="125">
        <v>0</v>
      </c>
      <c r="J608" s="125">
        <v>0</v>
      </c>
      <c r="K608" s="125">
        <v>0</v>
      </c>
      <c r="L608" s="125">
        <v>0</v>
      </c>
      <c r="M608" s="125">
        <v>0</v>
      </c>
      <c r="N608" s="125">
        <v>0</v>
      </c>
      <c r="O608" s="125">
        <v>0</v>
      </c>
      <c r="P608" s="125">
        <v>0</v>
      </c>
      <c r="Q608" s="125">
        <f t="shared" si="145"/>
        <v>0</v>
      </c>
      <c r="R608" s="3"/>
      <c r="S608" s="7"/>
      <c r="T608" s="118"/>
      <c r="U608" s="141"/>
      <c r="V608" s="141"/>
      <c r="W608" s="141"/>
      <c r="X608"/>
      <c r="Y608"/>
      <c r="Z608"/>
      <c r="AA608"/>
      <c r="AB608"/>
      <c r="AC608"/>
      <c r="AD608"/>
      <c r="AE608"/>
      <c r="AF608"/>
      <c r="AG608"/>
      <c r="AH608"/>
      <c r="AI608"/>
      <c r="AJ608"/>
      <c r="AK608"/>
      <c r="AL608"/>
      <c r="AM608"/>
      <c r="AN608"/>
      <c r="AO608"/>
      <c r="AP608"/>
      <c r="AQ608"/>
      <c r="AR608"/>
      <c r="AS608"/>
      <c r="AT608"/>
      <c r="AU608"/>
      <c r="AV608"/>
      <c r="AW608"/>
      <c r="AX608"/>
    </row>
    <row r="609" spans="2:50" x14ac:dyDescent="0.25">
      <c r="B609" s="150" t="s">
        <v>856</v>
      </c>
      <c r="C609" s="134">
        <f t="shared" ref="C609" si="154">SUM(C610)</f>
        <v>96214642</v>
      </c>
      <c r="D609" s="134">
        <v>167575601.42999998</v>
      </c>
      <c r="E609" s="134">
        <v>0</v>
      </c>
      <c r="F609" s="134">
        <v>1864835</v>
      </c>
      <c r="G609" s="134">
        <v>1577923.03</v>
      </c>
      <c r="H609" s="134">
        <v>4227868.88</v>
      </c>
      <c r="I609" s="134">
        <v>5859693.6900000004</v>
      </c>
      <c r="J609" s="134">
        <v>2259171.5300000003</v>
      </c>
      <c r="K609" s="134">
        <v>15225434.940000001</v>
      </c>
      <c r="L609" s="134">
        <v>3902824.99</v>
      </c>
      <c r="M609" s="134">
        <v>5570373.25</v>
      </c>
      <c r="N609" s="134">
        <v>19095752.34</v>
      </c>
      <c r="O609" s="134">
        <v>8623130.8499999996</v>
      </c>
      <c r="P609" s="134">
        <v>41429654.57</v>
      </c>
      <c r="Q609" s="134">
        <f t="shared" si="145"/>
        <v>109636663.06999999</v>
      </c>
      <c r="R609" s="3"/>
      <c r="S609" s="7"/>
      <c r="T609" s="118"/>
      <c r="U609" s="118"/>
      <c r="V609" s="118"/>
      <c r="W609" s="118"/>
    </row>
    <row r="610" spans="2:50" x14ac:dyDescent="0.25">
      <c r="B610" s="151" t="s">
        <v>857</v>
      </c>
      <c r="C610" s="125">
        <v>96214642</v>
      </c>
      <c r="D610" s="125">
        <v>167575601.42999998</v>
      </c>
      <c r="E610" s="125">
        <v>0</v>
      </c>
      <c r="F610" s="125">
        <v>1864835</v>
      </c>
      <c r="G610" s="125">
        <v>1577923.03</v>
      </c>
      <c r="H610" s="125">
        <v>4227868.88</v>
      </c>
      <c r="I610" s="125">
        <v>5859693.6900000004</v>
      </c>
      <c r="J610" s="125">
        <v>2259171.5300000003</v>
      </c>
      <c r="K610" s="125">
        <v>15225434.940000001</v>
      </c>
      <c r="L610" s="125">
        <v>3902824.99</v>
      </c>
      <c r="M610" s="125">
        <v>5570373.25</v>
      </c>
      <c r="N610" s="125">
        <v>19095752.34</v>
      </c>
      <c r="O610" s="125">
        <v>8623130.8499999996</v>
      </c>
      <c r="P610" s="125">
        <v>41429654.57</v>
      </c>
      <c r="Q610" s="125">
        <f t="shared" si="145"/>
        <v>109636663.06999999</v>
      </c>
      <c r="R610" s="3"/>
      <c r="S610" s="7"/>
      <c r="T610" s="118"/>
      <c r="U610" s="118"/>
      <c r="V610" s="118"/>
      <c r="W610" s="118"/>
    </row>
    <row r="611" spans="2:50" s="67" customFormat="1" x14ac:dyDescent="0.25">
      <c r="B611" s="149" t="s">
        <v>192</v>
      </c>
      <c r="C611" s="134">
        <f t="shared" ref="C611" si="155">C612+C615+C619+C622+C624+C626+C628+C630</f>
        <v>65356745142</v>
      </c>
      <c r="D611" s="134">
        <v>49196165293.929985</v>
      </c>
      <c r="E611" s="134">
        <v>2827168160.8499999</v>
      </c>
      <c r="F611" s="134">
        <v>3807805363.7999997</v>
      </c>
      <c r="G611" s="134">
        <v>3685780942.8300004</v>
      </c>
      <c r="H611" s="134">
        <v>4533060032.4399996</v>
      </c>
      <c r="I611" s="134">
        <v>1025605752.89</v>
      </c>
      <c r="J611" s="134">
        <v>3379798485.0699997</v>
      </c>
      <c r="K611" s="134">
        <v>3034401503.0799999</v>
      </c>
      <c r="L611" s="134">
        <v>4776575077.3199997</v>
      </c>
      <c r="M611" s="134">
        <v>4065814283.0600004</v>
      </c>
      <c r="N611" s="134">
        <v>5243768049.8499994</v>
      </c>
      <c r="O611" s="134">
        <v>3620037006.7700005</v>
      </c>
      <c r="P611" s="134">
        <v>8053567672.7700005</v>
      </c>
      <c r="Q611" s="134">
        <f t="shared" si="145"/>
        <v>48053382330.729996</v>
      </c>
      <c r="R611" s="3"/>
      <c r="S611" s="7"/>
      <c r="T611" s="118"/>
      <c r="U611" s="141"/>
      <c r="V611" s="141"/>
      <c r="W611" s="141"/>
      <c r="X611"/>
      <c r="Y611"/>
      <c r="Z611"/>
      <c r="AA611"/>
      <c r="AB611"/>
      <c r="AC611"/>
      <c r="AD611"/>
      <c r="AE611"/>
      <c r="AF611"/>
      <c r="AG611"/>
      <c r="AH611"/>
      <c r="AI611"/>
      <c r="AJ611"/>
      <c r="AK611"/>
      <c r="AL611"/>
      <c r="AM611"/>
      <c r="AN611"/>
      <c r="AO611"/>
      <c r="AP611"/>
      <c r="AQ611"/>
      <c r="AR611"/>
      <c r="AS611"/>
      <c r="AT611"/>
      <c r="AU611"/>
      <c r="AV611"/>
      <c r="AW611"/>
      <c r="AX611"/>
    </row>
    <row r="612" spans="2:50" x14ac:dyDescent="0.25">
      <c r="B612" s="150" t="s">
        <v>858</v>
      </c>
      <c r="C612" s="134">
        <f t="shared" ref="C612" si="156">SUM(C613:C614)</f>
        <v>458289528</v>
      </c>
      <c r="D612" s="134">
        <v>256127217.45000011</v>
      </c>
      <c r="E612" s="134">
        <v>0</v>
      </c>
      <c r="F612" s="134">
        <v>19843199.289999999</v>
      </c>
      <c r="G612" s="134">
        <v>14757062.42</v>
      </c>
      <c r="H612" s="134">
        <v>15536649.390000001</v>
      </c>
      <c r="I612" s="134">
        <v>23361001.190000001</v>
      </c>
      <c r="J612" s="134">
        <v>8944429.1400000006</v>
      </c>
      <c r="K612" s="134">
        <v>45464387.32</v>
      </c>
      <c r="L612" s="134">
        <v>44918665.670000002</v>
      </c>
      <c r="M612" s="134">
        <v>21902935.920000002</v>
      </c>
      <c r="N612" s="134">
        <v>15235015.140000001</v>
      </c>
      <c r="O612" s="134">
        <v>9955489.0999999996</v>
      </c>
      <c r="P612" s="134">
        <v>25469770.93</v>
      </c>
      <c r="Q612" s="134">
        <f t="shared" si="145"/>
        <v>245388605.51000005</v>
      </c>
      <c r="R612" s="3"/>
      <c r="S612" s="7"/>
      <c r="T612" s="118"/>
      <c r="U612" s="118"/>
      <c r="V612" s="118"/>
      <c r="W612" s="118"/>
    </row>
    <row r="613" spans="2:50" x14ac:dyDescent="0.25">
      <c r="B613" s="151" t="s">
        <v>859</v>
      </c>
      <c r="C613" s="125">
        <v>422805940</v>
      </c>
      <c r="D613" s="125">
        <v>256127217.45000011</v>
      </c>
      <c r="E613" s="125">
        <v>0</v>
      </c>
      <c r="F613" s="125">
        <v>19843199.289999999</v>
      </c>
      <c r="G613" s="125">
        <v>14757062.42</v>
      </c>
      <c r="H613" s="125">
        <v>15536649.390000001</v>
      </c>
      <c r="I613" s="125">
        <v>23361001.190000001</v>
      </c>
      <c r="J613" s="125">
        <v>8944429.1400000006</v>
      </c>
      <c r="K613" s="125">
        <v>45464387.32</v>
      </c>
      <c r="L613" s="125">
        <v>44918665.670000002</v>
      </c>
      <c r="M613" s="125">
        <v>21902935.920000002</v>
      </c>
      <c r="N613" s="125">
        <v>15235015.140000001</v>
      </c>
      <c r="O613" s="125">
        <v>9955489.0999999996</v>
      </c>
      <c r="P613" s="125">
        <v>25469770.93</v>
      </c>
      <c r="Q613" s="125">
        <f t="shared" si="145"/>
        <v>245388605.51000005</v>
      </c>
      <c r="R613" s="3"/>
      <c r="S613" s="7"/>
      <c r="T613" s="118"/>
      <c r="U613" s="118"/>
      <c r="V613" s="118"/>
      <c r="W613" s="118"/>
    </row>
    <row r="614" spans="2:50" x14ac:dyDescent="0.25">
      <c r="B614" s="190" t="s">
        <v>1010</v>
      </c>
      <c r="C614" s="125">
        <v>35483588</v>
      </c>
      <c r="D614" s="125">
        <v>0</v>
      </c>
      <c r="E614" s="125">
        <v>0</v>
      </c>
      <c r="F614" s="125">
        <v>0</v>
      </c>
      <c r="G614" s="125">
        <v>0</v>
      </c>
      <c r="H614" s="125">
        <v>0</v>
      </c>
      <c r="I614" s="125">
        <v>0</v>
      </c>
      <c r="J614" s="125">
        <v>0</v>
      </c>
      <c r="K614" s="125">
        <v>0</v>
      </c>
      <c r="L614" s="125">
        <v>0</v>
      </c>
      <c r="M614" s="125">
        <v>0</v>
      </c>
      <c r="N614" s="125">
        <v>0</v>
      </c>
      <c r="O614" s="125">
        <v>0</v>
      </c>
      <c r="P614" s="125">
        <v>0</v>
      </c>
      <c r="Q614" s="125">
        <f t="shared" si="145"/>
        <v>0</v>
      </c>
      <c r="R614" s="3"/>
      <c r="S614" s="7"/>
      <c r="T614" s="118"/>
      <c r="U614" s="118"/>
      <c r="V614" s="118"/>
      <c r="W614" s="118"/>
    </row>
    <row r="615" spans="2:50" s="67" customFormat="1" x14ac:dyDescent="0.25">
      <c r="B615" s="150" t="s">
        <v>860</v>
      </c>
      <c r="C615" s="134">
        <f t="shared" ref="C615" si="157">SUM(C616)</f>
        <v>1010578492</v>
      </c>
      <c r="D615" s="134">
        <v>467879768.50999999</v>
      </c>
      <c r="E615" s="134">
        <v>5380520.2800000003</v>
      </c>
      <c r="F615" s="134">
        <v>8174016.8499999996</v>
      </c>
      <c r="G615" s="134">
        <v>8025346.8399999999</v>
      </c>
      <c r="H615" s="134">
        <v>48438495.109999999</v>
      </c>
      <c r="I615" s="134">
        <v>28841384.629999995</v>
      </c>
      <c r="J615" s="134">
        <v>9463903.1600000001</v>
      </c>
      <c r="K615" s="134">
        <v>17195139.890000001</v>
      </c>
      <c r="L615" s="134">
        <v>15588907.359999999</v>
      </c>
      <c r="M615" s="134">
        <v>45544822.430000007</v>
      </c>
      <c r="N615" s="134">
        <v>35887158.799999997</v>
      </c>
      <c r="O615" s="134">
        <v>19984903.449999999</v>
      </c>
      <c r="P615" s="134">
        <v>90091084.930000007</v>
      </c>
      <c r="Q615" s="134">
        <f t="shared" si="145"/>
        <v>332615683.73000002</v>
      </c>
      <c r="R615" s="3"/>
      <c r="S615" s="7"/>
      <c r="T615" s="118"/>
      <c r="U615" s="141"/>
      <c r="V615" s="141"/>
      <c r="W615" s="141"/>
      <c r="X615"/>
      <c r="Y615"/>
      <c r="Z615"/>
      <c r="AA615"/>
      <c r="AB615"/>
      <c r="AC615"/>
      <c r="AD615"/>
      <c r="AE615"/>
      <c r="AF615"/>
      <c r="AG615"/>
      <c r="AH615"/>
      <c r="AI615"/>
      <c r="AJ615"/>
      <c r="AK615"/>
      <c r="AL615"/>
      <c r="AM615"/>
      <c r="AN615"/>
      <c r="AO615"/>
      <c r="AP615"/>
      <c r="AQ615"/>
      <c r="AR615"/>
      <c r="AS615"/>
      <c r="AT615"/>
      <c r="AU615"/>
      <c r="AV615"/>
      <c r="AW615"/>
      <c r="AX615"/>
    </row>
    <row r="616" spans="2:50" x14ac:dyDescent="0.25">
      <c r="B616" s="151" t="s">
        <v>861</v>
      </c>
      <c r="C616" s="125">
        <v>1010578492</v>
      </c>
      <c r="D616" s="125">
        <v>467879768.50999999</v>
      </c>
      <c r="E616" s="125">
        <v>5380520.2800000003</v>
      </c>
      <c r="F616" s="125">
        <v>8174016.8499999996</v>
      </c>
      <c r="G616" s="125">
        <v>8025346.8399999999</v>
      </c>
      <c r="H616" s="125">
        <v>48438495.109999999</v>
      </c>
      <c r="I616" s="125">
        <v>28841384.629999995</v>
      </c>
      <c r="J616" s="125">
        <v>9463903.1600000001</v>
      </c>
      <c r="K616" s="125">
        <v>17195139.890000001</v>
      </c>
      <c r="L616" s="125">
        <v>15588907.359999999</v>
      </c>
      <c r="M616" s="125">
        <v>45544822.430000007</v>
      </c>
      <c r="N616" s="125">
        <v>35887158.799999997</v>
      </c>
      <c r="O616" s="125">
        <v>19984903.449999999</v>
      </c>
      <c r="P616" s="125">
        <v>90091084.930000007</v>
      </c>
      <c r="Q616" s="125">
        <f t="shared" si="145"/>
        <v>332615683.73000002</v>
      </c>
      <c r="R616" s="3"/>
      <c r="S616" s="7"/>
      <c r="T616" s="118"/>
      <c r="U616" s="118"/>
      <c r="V616" s="118"/>
      <c r="W616" s="118"/>
    </row>
    <row r="617" spans="2:50" x14ac:dyDescent="0.25">
      <c r="B617" s="150" t="s">
        <v>862</v>
      </c>
      <c r="C617" s="125"/>
      <c r="D617" s="125">
        <v>0</v>
      </c>
      <c r="E617" s="125">
        <v>0</v>
      </c>
      <c r="F617" s="125">
        <v>0</v>
      </c>
      <c r="G617" s="125">
        <v>0</v>
      </c>
      <c r="H617" s="125">
        <v>0</v>
      </c>
      <c r="I617" s="125">
        <v>0</v>
      </c>
      <c r="J617" s="125">
        <v>0</v>
      </c>
      <c r="K617" s="125">
        <v>0</v>
      </c>
      <c r="L617" s="125">
        <v>0</v>
      </c>
      <c r="M617" s="125">
        <v>0</v>
      </c>
      <c r="N617" s="125">
        <v>0</v>
      </c>
      <c r="O617" s="125">
        <v>0</v>
      </c>
      <c r="P617" s="125">
        <v>0</v>
      </c>
      <c r="Q617" s="125"/>
      <c r="R617" s="3"/>
      <c r="S617" s="7"/>
      <c r="T617" s="118"/>
      <c r="U617" s="118"/>
      <c r="V617" s="118"/>
      <c r="W617" s="118"/>
    </row>
    <row r="618" spans="2:50" s="67" customFormat="1" x14ac:dyDescent="0.25">
      <c r="B618" s="151" t="s">
        <v>863</v>
      </c>
      <c r="C618" s="125"/>
      <c r="D618" s="125">
        <v>0</v>
      </c>
      <c r="E618" s="125">
        <v>0</v>
      </c>
      <c r="F618" s="125">
        <v>0</v>
      </c>
      <c r="G618" s="125">
        <v>0</v>
      </c>
      <c r="H618" s="125">
        <v>0</v>
      </c>
      <c r="I618" s="125">
        <v>0</v>
      </c>
      <c r="J618" s="125">
        <v>0</v>
      </c>
      <c r="K618" s="125">
        <v>0</v>
      </c>
      <c r="L618" s="125">
        <v>0</v>
      </c>
      <c r="M618" s="125">
        <v>0</v>
      </c>
      <c r="N618" s="125">
        <v>0</v>
      </c>
      <c r="O618" s="125">
        <v>0</v>
      </c>
      <c r="P618" s="125">
        <v>0</v>
      </c>
      <c r="Q618" s="125"/>
      <c r="R618" s="3"/>
      <c r="S618" s="7"/>
      <c r="T618" s="118"/>
      <c r="U618" s="141"/>
      <c r="V618" s="141"/>
      <c r="W618" s="141"/>
      <c r="X618"/>
      <c r="Y618"/>
      <c r="Z618"/>
      <c r="AA618"/>
      <c r="AB618"/>
      <c r="AC618"/>
      <c r="AD618"/>
      <c r="AE618"/>
      <c r="AF618"/>
      <c r="AG618"/>
      <c r="AH618"/>
      <c r="AI618"/>
      <c r="AJ618"/>
      <c r="AK618"/>
      <c r="AL618"/>
      <c r="AM618"/>
      <c r="AN618"/>
      <c r="AO618"/>
      <c r="AP618"/>
      <c r="AQ618"/>
      <c r="AR618"/>
      <c r="AS618"/>
      <c r="AT618"/>
      <c r="AU618"/>
      <c r="AV618"/>
      <c r="AW618"/>
      <c r="AX618"/>
    </row>
    <row r="619" spans="2:50" x14ac:dyDescent="0.25">
      <c r="B619" s="150" t="s">
        <v>864</v>
      </c>
      <c r="C619" s="134">
        <f t="shared" ref="C619" si="158">SUM(C620:C621)</f>
        <v>60287290431</v>
      </c>
      <c r="D619" s="134">
        <v>44431805002.109993</v>
      </c>
      <c r="E619" s="134">
        <v>2794948585.21</v>
      </c>
      <c r="F619" s="134">
        <v>3663515957.29</v>
      </c>
      <c r="G619" s="134">
        <v>3423242719.1799998</v>
      </c>
      <c r="H619" s="134">
        <v>4197958403.9499993</v>
      </c>
      <c r="I619" s="134">
        <v>845576731.68000007</v>
      </c>
      <c r="J619" s="134">
        <v>3091100025.8599997</v>
      </c>
      <c r="K619" s="134">
        <v>2685215603.9400001</v>
      </c>
      <c r="L619" s="134">
        <v>4505397606.7799997</v>
      </c>
      <c r="M619" s="134">
        <v>2985321281.2000003</v>
      </c>
      <c r="N619" s="134">
        <v>4824733043</v>
      </c>
      <c r="O619" s="134">
        <v>3400122027.4300003</v>
      </c>
      <c r="P619" s="134">
        <v>7068237539.9700003</v>
      </c>
      <c r="Q619" s="134">
        <f t="shared" si="145"/>
        <v>43485369525.489998</v>
      </c>
      <c r="R619" s="3"/>
      <c r="S619" s="7"/>
      <c r="T619" s="118"/>
      <c r="U619" s="118"/>
      <c r="V619" s="118"/>
      <c r="W619" s="118"/>
    </row>
    <row r="620" spans="2:50" s="67" customFormat="1" x14ac:dyDescent="0.25">
      <c r="B620" s="151" t="s">
        <v>865</v>
      </c>
      <c r="C620" s="125">
        <v>58263409589</v>
      </c>
      <c r="D620" s="125">
        <v>44197721072.579994</v>
      </c>
      <c r="E620" s="125">
        <v>2793833560.4400001</v>
      </c>
      <c r="F620" s="125">
        <v>3657781932.9499998</v>
      </c>
      <c r="G620" s="125">
        <v>3421678710.6499996</v>
      </c>
      <c r="H620" s="125">
        <v>4197958403.9499993</v>
      </c>
      <c r="I620" s="125">
        <v>845216405.98000002</v>
      </c>
      <c r="J620" s="125">
        <v>3079123839.2999997</v>
      </c>
      <c r="K620" s="125">
        <v>2684560149.29</v>
      </c>
      <c r="L620" s="125">
        <v>4503853350</v>
      </c>
      <c r="M620" s="125">
        <v>2976304191.6300001</v>
      </c>
      <c r="N620" s="125">
        <v>4820552105.8900003</v>
      </c>
      <c r="O620" s="125">
        <v>3396702007.9000001</v>
      </c>
      <c r="P620" s="125">
        <v>7049448372.6199999</v>
      </c>
      <c r="Q620" s="125">
        <f t="shared" si="145"/>
        <v>43427013030.600006</v>
      </c>
      <c r="R620" s="3"/>
      <c r="S620" s="7"/>
      <c r="T620" s="118"/>
      <c r="U620" s="141"/>
      <c r="V620" s="141"/>
      <c r="W620" s="141"/>
      <c r="X620"/>
      <c r="Y620"/>
      <c r="Z620"/>
      <c r="AA620"/>
      <c r="AB620"/>
      <c r="AC620"/>
      <c r="AD620"/>
      <c r="AE620"/>
      <c r="AF620"/>
      <c r="AG620"/>
      <c r="AH620"/>
      <c r="AI620"/>
      <c r="AJ620"/>
      <c r="AK620"/>
      <c r="AL620"/>
      <c r="AM620"/>
      <c r="AN620"/>
      <c r="AO620"/>
      <c r="AP620"/>
      <c r="AQ620"/>
      <c r="AR620"/>
      <c r="AS620"/>
      <c r="AT620"/>
      <c r="AU620"/>
      <c r="AV620"/>
      <c r="AW620"/>
      <c r="AX620"/>
    </row>
    <row r="621" spans="2:50" x14ac:dyDescent="0.25">
      <c r="B621" s="151" t="s">
        <v>866</v>
      </c>
      <c r="C621" s="125">
        <v>2023880842</v>
      </c>
      <c r="D621" s="125">
        <v>234083929.52999967</v>
      </c>
      <c r="E621" s="125">
        <v>1115024.77</v>
      </c>
      <c r="F621" s="125">
        <v>5734024.3399999999</v>
      </c>
      <c r="G621" s="125">
        <v>1564008.53</v>
      </c>
      <c r="H621" s="125">
        <v>0</v>
      </c>
      <c r="I621" s="125">
        <v>360325.7</v>
      </c>
      <c r="J621" s="125">
        <v>11976186.560000001</v>
      </c>
      <c r="K621" s="125">
        <v>655454.65</v>
      </c>
      <c r="L621" s="125">
        <v>1544256.78</v>
      </c>
      <c r="M621" s="125">
        <v>9017089.5700000003</v>
      </c>
      <c r="N621" s="125">
        <v>4180937.11</v>
      </c>
      <c r="O621" s="125">
        <v>3420019.53</v>
      </c>
      <c r="P621" s="125">
        <v>18789167.350000001</v>
      </c>
      <c r="Q621" s="125">
        <f t="shared" si="145"/>
        <v>58356494.890000001</v>
      </c>
      <c r="R621" s="3"/>
      <c r="S621" s="7"/>
      <c r="T621" s="118"/>
      <c r="U621" s="118"/>
      <c r="V621" s="118"/>
      <c r="W621" s="118"/>
    </row>
    <row r="622" spans="2:50" s="67" customFormat="1" x14ac:dyDescent="0.25">
      <c r="B622" s="150" t="s">
        <v>867</v>
      </c>
      <c r="C622" s="134">
        <f t="shared" ref="C622" si="159">SUM(C623)</f>
        <v>85157604</v>
      </c>
      <c r="D622" s="134">
        <v>22201661.099999994</v>
      </c>
      <c r="E622" s="134">
        <v>0</v>
      </c>
      <c r="F622" s="134">
        <v>0</v>
      </c>
      <c r="G622" s="134">
        <v>0</v>
      </c>
      <c r="H622" s="134">
        <v>0</v>
      </c>
      <c r="I622" s="134">
        <v>0</v>
      </c>
      <c r="J622" s="134">
        <v>4050000</v>
      </c>
      <c r="K622" s="134">
        <v>0</v>
      </c>
      <c r="L622" s="134">
        <v>0</v>
      </c>
      <c r="M622" s="134">
        <v>0</v>
      </c>
      <c r="N622" s="134">
        <v>8616769.9600000009</v>
      </c>
      <c r="O622" s="134">
        <v>0</v>
      </c>
      <c r="P622" s="134">
        <v>9531906.6999999993</v>
      </c>
      <c r="Q622" s="134">
        <f t="shared" si="145"/>
        <v>22198676.66</v>
      </c>
      <c r="R622" s="3"/>
      <c r="S622" s="7"/>
      <c r="T622" s="118"/>
      <c r="U622" s="141"/>
      <c r="V622" s="141"/>
      <c r="W622" s="141"/>
      <c r="X622"/>
      <c r="Y622"/>
      <c r="Z622"/>
      <c r="AA622"/>
      <c r="AB622"/>
      <c r="AC622"/>
      <c r="AD622"/>
      <c r="AE622"/>
      <c r="AF622"/>
      <c r="AG622"/>
      <c r="AH622"/>
      <c r="AI622"/>
      <c r="AJ622"/>
      <c r="AK622"/>
      <c r="AL622"/>
      <c r="AM622"/>
      <c r="AN622"/>
      <c r="AO622"/>
      <c r="AP622"/>
      <c r="AQ622"/>
      <c r="AR622"/>
      <c r="AS622"/>
      <c r="AT622"/>
      <c r="AU622"/>
      <c r="AV622"/>
      <c r="AW622"/>
      <c r="AX622"/>
    </row>
    <row r="623" spans="2:50" x14ac:dyDescent="0.25">
      <c r="B623" s="151" t="s">
        <v>868</v>
      </c>
      <c r="C623" s="125">
        <v>85157604</v>
      </c>
      <c r="D623" s="125">
        <v>22201661.099999994</v>
      </c>
      <c r="E623" s="125">
        <v>0</v>
      </c>
      <c r="F623" s="125">
        <v>0</v>
      </c>
      <c r="G623" s="125">
        <v>0</v>
      </c>
      <c r="H623" s="125">
        <v>0</v>
      </c>
      <c r="I623" s="125">
        <v>0</v>
      </c>
      <c r="J623" s="125">
        <v>4050000</v>
      </c>
      <c r="K623" s="125">
        <v>0</v>
      </c>
      <c r="L623" s="125">
        <v>0</v>
      </c>
      <c r="M623" s="125">
        <v>0</v>
      </c>
      <c r="N623" s="125">
        <v>8616769.9600000009</v>
      </c>
      <c r="O623" s="125">
        <v>0</v>
      </c>
      <c r="P623" s="125">
        <v>9531906.6999999993</v>
      </c>
      <c r="Q623" s="125">
        <f t="shared" si="145"/>
        <v>22198676.66</v>
      </c>
      <c r="R623" s="329"/>
      <c r="S623" s="7"/>
      <c r="T623" s="118"/>
      <c r="U623" s="118"/>
      <c r="V623" s="118"/>
      <c r="W623" s="118"/>
    </row>
    <row r="624" spans="2:50" x14ac:dyDescent="0.25">
      <c r="B624" s="150" t="s">
        <v>869</v>
      </c>
      <c r="C624" s="134">
        <f t="shared" ref="C624" si="160">SUM(C625)</f>
        <v>277545388</v>
      </c>
      <c r="D624" s="134">
        <v>542493390.76999998</v>
      </c>
      <c r="E624" s="134">
        <v>0</v>
      </c>
      <c r="F624" s="134">
        <v>0</v>
      </c>
      <c r="G624" s="134">
        <v>30175886.300000001</v>
      </c>
      <c r="H624" s="134">
        <v>119960634.90000001</v>
      </c>
      <c r="I624" s="134">
        <v>47258728.599999994</v>
      </c>
      <c r="J624" s="134">
        <v>34933404.400000006</v>
      </c>
      <c r="K624" s="134">
        <v>11192353.1</v>
      </c>
      <c r="L624" s="134">
        <v>174215182.30000001</v>
      </c>
      <c r="M624" s="134">
        <v>51568360</v>
      </c>
      <c r="N624" s="134">
        <v>43960197.899999999</v>
      </c>
      <c r="O624" s="134">
        <v>7231040</v>
      </c>
      <c r="P624" s="134">
        <v>15293401.6</v>
      </c>
      <c r="Q624" s="134">
        <f t="shared" si="145"/>
        <v>535789189.10000002</v>
      </c>
      <c r="R624" s="329"/>
      <c r="S624" s="7"/>
      <c r="T624" s="118"/>
      <c r="U624" s="118"/>
      <c r="V624" s="118"/>
      <c r="W624" s="118"/>
    </row>
    <row r="625" spans="2:50" x14ac:dyDescent="0.25">
      <c r="B625" s="151" t="s">
        <v>870</v>
      </c>
      <c r="C625" s="125">
        <v>277545388</v>
      </c>
      <c r="D625" s="125">
        <v>542493390.76999998</v>
      </c>
      <c r="E625" s="125">
        <v>0</v>
      </c>
      <c r="F625" s="125">
        <v>0</v>
      </c>
      <c r="G625" s="125">
        <v>30175886.300000001</v>
      </c>
      <c r="H625" s="125">
        <v>119960634.90000001</v>
      </c>
      <c r="I625" s="125">
        <v>47258728.599999994</v>
      </c>
      <c r="J625" s="125">
        <v>34933404.400000006</v>
      </c>
      <c r="K625" s="125">
        <v>11192353.1</v>
      </c>
      <c r="L625" s="125">
        <v>174215182.30000001</v>
      </c>
      <c r="M625" s="125">
        <v>51568360</v>
      </c>
      <c r="N625" s="125">
        <v>43960197.899999999</v>
      </c>
      <c r="O625" s="125">
        <v>7231040</v>
      </c>
      <c r="P625" s="125">
        <v>15293401.6</v>
      </c>
      <c r="Q625" s="125">
        <f t="shared" si="145"/>
        <v>535789189.10000002</v>
      </c>
      <c r="R625" s="329"/>
      <c r="S625" s="7"/>
      <c r="T625" s="118"/>
      <c r="U625" s="118"/>
      <c r="V625" s="118"/>
      <c r="W625" s="118"/>
    </row>
    <row r="626" spans="2:50" x14ac:dyDescent="0.25">
      <c r="B626" s="150" t="s">
        <v>871</v>
      </c>
      <c r="C626" s="134">
        <f t="shared" ref="C626" si="161">SUM(C627)</f>
        <v>3229452738</v>
      </c>
      <c r="D626" s="134">
        <v>3464696128.5299988</v>
      </c>
      <c r="E626" s="134">
        <v>21469069.219999999</v>
      </c>
      <c r="F626" s="134">
        <v>116272190.37</v>
      </c>
      <c r="G626" s="134">
        <v>209579928.08999997</v>
      </c>
      <c r="H626" s="134">
        <v>151165849.09</v>
      </c>
      <c r="I626" s="134">
        <v>80567906.790000007</v>
      </c>
      <c r="J626" s="134">
        <v>231306722.50999999</v>
      </c>
      <c r="K626" s="134">
        <v>275334018.82999998</v>
      </c>
      <c r="L626" s="134">
        <v>36454715.209999993</v>
      </c>
      <c r="M626" s="134">
        <v>961476883.50999999</v>
      </c>
      <c r="N626" s="134">
        <v>315335865.05000001</v>
      </c>
      <c r="O626" s="134">
        <v>177151407.47</v>
      </c>
      <c r="P626" s="134">
        <v>844943968.6400001</v>
      </c>
      <c r="Q626" s="134">
        <f t="shared" si="145"/>
        <v>3421058524.7799997</v>
      </c>
      <c r="R626" s="329"/>
      <c r="S626" s="7"/>
      <c r="T626" s="118"/>
      <c r="U626" s="118"/>
      <c r="V626" s="118"/>
      <c r="W626" s="118"/>
    </row>
    <row r="627" spans="2:50" x14ac:dyDescent="0.25">
      <c r="B627" s="151" t="s">
        <v>872</v>
      </c>
      <c r="C627" s="191">
        <v>3229452738</v>
      </c>
      <c r="D627" s="191">
        <v>3464696128.5299988</v>
      </c>
      <c r="E627" s="191">
        <v>21469069.219999999</v>
      </c>
      <c r="F627" s="191">
        <v>116272190.37</v>
      </c>
      <c r="G627" s="191">
        <v>209579928.08999997</v>
      </c>
      <c r="H627" s="191">
        <v>151165849.09</v>
      </c>
      <c r="I627" s="191">
        <v>80567906.790000007</v>
      </c>
      <c r="J627" s="191">
        <v>231306722.50999999</v>
      </c>
      <c r="K627" s="191">
        <v>275334018.82999998</v>
      </c>
      <c r="L627" s="191">
        <v>36454715.209999993</v>
      </c>
      <c r="M627" s="191">
        <v>961476883.50999999</v>
      </c>
      <c r="N627" s="191">
        <v>315335865.05000001</v>
      </c>
      <c r="O627" s="191">
        <v>177151407.47</v>
      </c>
      <c r="P627" s="191">
        <v>844943968.6400001</v>
      </c>
      <c r="Q627" s="191">
        <f t="shared" si="145"/>
        <v>3421058524.7799997</v>
      </c>
      <c r="R627" s="329"/>
      <c r="S627" s="7"/>
      <c r="T627" s="118"/>
      <c r="U627" s="118"/>
      <c r="V627" s="118"/>
      <c r="W627" s="118"/>
    </row>
    <row r="628" spans="2:50" x14ac:dyDescent="0.25">
      <c r="B628" s="150" t="s">
        <v>873</v>
      </c>
      <c r="C628" s="192">
        <f t="shared" ref="C628" si="162">SUM(C629)</f>
        <v>8430961</v>
      </c>
      <c r="D628" s="192">
        <v>10962125.460000001</v>
      </c>
      <c r="E628" s="192">
        <v>5369986.1399999997</v>
      </c>
      <c r="F628" s="192">
        <v>0</v>
      </c>
      <c r="G628" s="192">
        <v>0</v>
      </c>
      <c r="H628" s="192">
        <v>0</v>
      </c>
      <c r="I628" s="192">
        <v>0</v>
      </c>
      <c r="J628" s="192">
        <v>0</v>
      </c>
      <c r="K628" s="192">
        <v>0</v>
      </c>
      <c r="L628" s="192">
        <v>0</v>
      </c>
      <c r="M628" s="192">
        <v>0</v>
      </c>
      <c r="N628" s="192">
        <v>0</v>
      </c>
      <c r="O628" s="192">
        <v>5592139.3200000003</v>
      </c>
      <c r="P628" s="192">
        <v>0</v>
      </c>
      <c r="Q628" s="192">
        <f t="shared" si="145"/>
        <v>10962125.460000001</v>
      </c>
      <c r="R628" s="329"/>
      <c r="S628" s="7"/>
      <c r="T628" s="118"/>
      <c r="U628" s="118"/>
      <c r="V628" s="118"/>
      <c r="W628" s="118"/>
    </row>
    <row r="629" spans="2:50" x14ac:dyDescent="0.25">
      <c r="B629" s="151" t="s">
        <v>874</v>
      </c>
      <c r="C629" s="191">
        <v>8430961</v>
      </c>
      <c r="D629" s="191">
        <v>10962125.460000001</v>
      </c>
      <c r="E629" s="191">
        <v>5369986.1399999997</v>
      </c>
      <c r="F629" s="191">
        <v>0</v>
      </c>
      <c r="G629" s="192">
        <v>0</v>
      </c>
      <c r="H629" s="192">
        <v>0</v>
      </c>
      <c r="I629" s="192">
        <v>0</v>
      </c>
      <c r="J629" s="192">
        <v>0</v>
      </c>
      <c r="K629" s="192">
        <v>0</v>
      </c>
      <c r="L629" s="192">
        <v>0</v>
      </c>
      <c r="M629" s="192">
        <v>0</v>
      </c>
      <c r="N629" s="192">
        <v>0</v>
      </c>
      <c r="O629" s="191">
        <v>5592139.3200000003</v>
      </c>
      <c r="P629" s="191">
        <v>0</v>
      </c>
      <c r="Q629" s="191">
        <f t="shared" si="145"/>
        <v>10962125.460000001</v>
      </c>
      <c r="R629" s="329"/>
      <c r="S629" s="7"/>
      <c r="T629" s="118"/>
      <c r="U629" s="118"/>
      <c r="V629" s="118"/>
      <c r="W629" s="118"/>
    </row>
    <row r="630" spans="2:50" x14ac:dyDescent="0.25">
      <c r="B630" s="150" t="s">
        <v>875</v>
      </c>
      <c r="C630" s="192">
        <f t="shared" ref="C630" si="163">SUM(C631)</f>
        <v>0</v>
      </c>
      <c r="D630" s="3">
        <v>0</v>
      </c>
      <c r="E630" s="192">
        <v>0</v>
      </c>
      <c r="F630" s="192">
        <v>0</v>
      </c>
      <c r="G630" s="192">
        <v>0</v>
      </c>
      <c r="H630" s="192">
        <v>0</v>
      </c>
      <c r="I630" s="192">
        <v>0</v>
      </c>
      <c r="J630" s="192">
        <v>0</v>
      </c>
      <c r="K630" s="192">
        <v>0</v>
      </c>
      <c r="L630" s="192">
        <v>0</v>
      </c>
      <c r="M630" s="192">
        <v>0</v>
      </c>
      <c r="N630" s="192">
        <v>0</v>
      </c>
      <c r="O630" s="192">
        <v>0</v>
      </c>
      <c r="P630" s="192">
        <v>0</v>
      </c>
      <c r="Q630" s="192">
        <f t="shared" si="145"/>
        <v>0</v>
      </c>
      <c r="R630" s="329"/>
      <c r="S630" s="7"/>
      <c r="T630" s="118"/>
      <c r="U630" s="118"/>
      <c r="V630" s="118"/>
      <c r="W630" s="118"/>
    </row>
    <row r="631" spans="2:50" s="67" customFormat="1" x14ac:dyDescent="0.25">
      <c r="B631" s="151" t="s">
        <v>876</v>
      </c>
      <c r="C631" s="191">
        <v>0</v>
      </c>
      <c r="D631" s="3">
        <v>0</v>
      </c>
      <c r="E631" s="191">
        <v>0</v>
      </c>
      <c r="F631" s="191">
        <v>0</v>
      </c>
      <c r="G631" s="191">
        <v>0</v>
      </c>
      <c r="H631" s="191">
        <v>0</v>
      </c>
      <c r="I631" s="191">
        <v>0</v>
      </c>
      <c r="J631" s="191">
        <v>0</v>
      </c>
      <c r="K631" s="191">
        <v>0</v>
      </c>
      <c r="L631" s="191">
        <v>0</v>
      </c>
      <c r="M631" s="191">
        <v>0</v>
      </c>
      <c r="N631" s="191">
        <v>0</v>
      </c>
      <c r="O631" s="191">
        <v>0</v>
      </c>
      <c r="P631" s="191">
        <v>0</v>
      </c>
      <c r="Q631" s="191">
        <f t="shared" si="145"/>
        <v>0</v>
      </c>
      <c r="R631" s="329"/>
      <c r="S631" s="7"/>
      <c r="T631" s="118"/>
      <c r="U631" s="141"/>
      <c r="V631" s="141"/>
      <c r="W631" s="141"/>
      <c r="X631"/>
      <c r="Y631"/>
      <c r="Z631"/>
      <c r="AA631"/>
      <c r="AB631"/>
      <c r="AC631"/>
      <c r="AD631"/>
      <c r="AE631"/>
      <c r="AF631"/>
      <c r="AG631"/>
      <c r="AH631"/>
      <c r="AI631"/>
      <c r="AJ631"/>
      <c r="AK631"/>
      <c r="AL631"/>
      <c r="AM631"/>
      <c r="AN631"/>
      <c r="AO631"/>
      <c r="AP631"/>
      <c r="AQ631"/>
      <c r="AR631"/>
      <c r="AS631"/>
      <c r="AT631"/>
      <c r="AU631"/>
      <c r="AV631"/>
      <c r="AW631"/>
      <c r="AX631"/>
    </row>
    <row r="632" spans="2:50" s="67" customFormat="1" x14ac:dyDescent="0.25">
      <c r="B632" s="138" t="s">
        <v>193</v>
      </c>
      <c r="C632" s="192">
        <v>0</v>
      </c>
      <c r="D632" s="3">
        <v>0</v>
      </c>
      <c r="E632" s="192">
        <v>0</v>
      </c>
      <c r="F632" s="192">
        <v>0</v>
      </c>
      <c r="G632" s="192">
        <v>0</v>
      </c>
      <c r="H632" s="192">
        <v>0</v>
      </c>
      <c r="I632" s="192">
        <v>0</v>
      </c>
      <c r="J632" s="192">
        <v>0</v>
      </c>
      <c r="K632" s="192">
        <v>0</v>
      </c>
      <c r="L632" s="192">
        <v>0</v>
      </c>
      <c r="M632" s="192">
        <v>0</v>
      </c>
      <c r="N632" s="192">
        <v>0</v>
      </c>
      <c r="O632" s="192">
        <v>0</v>
      </c>
      <c r="P632" s="192">
        <v>0</v>
      </c>
      <c r="Q632" s="192">
        <f t="shared" si="145"/>
        <v>0</v>
      </c>
      <c r="R632" s="329"/>
      <c r="S632" s="7"/>
      <c r="T632" s="118"/>
      <c r="U632" s="141"/>
      <c r="V632" s="141"/>
      <c r="W632" s="141"/>
      <c r="X632"/>
      <c r="Y632"/>
      <c r="Z632"/>
      <c r="AA632"/>
      <c r="AB632"/>
      <c r="AC632"/>
      <c r="AD632"/>
      <c r="AE632"/>
      <c r="AF632"/>
      <c r="AG632"/>
      <c r="AH632"/>
      <c r="AI632"/>
      <c r="AJ632"/>
      <c r="AK632"/>
      <c r="AL632"/>
      <c r="AM632"/>
      <c r="AN632"/>
      <c r="AO632"/>
      <c r="AP632"/>
      <c r="AQ632"/>
      <c r="AR632"/>
      <c r="AS632"/>
      <c r="AT632"/>
      <c r="AU632"/>
      <c r="AV632"/>
      <c r="AW632"/>
      <c r="AX632"/>
    </row>
    <row r="633" spans="2:50" x14ac:dyDescent="0.25">
      <c r="B633" s="150" t="s">
        <v>951</v>
      </c>
      <c r="C633" s="192">
        <v>0</v>
      </c>
      <c r="D633" s="3">
        <v>0</v>
      </c>
      <c r="E633" s="192">
        <v>0</v>
      </c>
      <c r="F633" s="192">
        <v>0</v>
      </c>
      <c r="G633" s="192">
        <v>0</v>
      </c>
      <c r="H633" s="192">
        <v>0</v>
      </c>
      <c r="I633" s="192">
        <v>0</v>
      </c>
      <c r="J633" s="192">
        <v>0</v>
      </c>
      <c r="K633" s="192">
        <v>0</v>
      </c>
      <c r="L633" s="192">
        <v>0</v>
      </c>
      <c r="M633" s="192">
        <v>0</v>
      </c>
      <c r="N633" s="192">
        <v>0</v>
      </c>
      <c r="O633" s="192">
        <v>0</v>
      </c>
      <c r="P633" s="192">
        <v>0</v>
      </c>
      <c r="Q633" s="192">
        <f t="shared" si="145"/>
        <v>0</v>
      </c>
      <c r="R633" s="329"/>
      <c r="S633" s="7"/>
      <c r="T633" s="118"/>
      <c r="U633" s="118"/>
      <c r="V633" s="118"/>
      <c r="W633" s="118"/>
    </row>
    <row r="634" spans="2:50" s="67" customFormat="1" x14ac:dyDescent="0.25">
      <c r="B634" s="151" t="s">
        <v>952</v>
      </c>
      <c r="C634" s="191">
        <v>0</v>
      </c>
      <c r="D634" s="3">
        <v>0</v>
      </c>
      <c r="E634" s="191">
        <v>0</v>
      </c>
      <c r="F634" s="191">
        <v>0</v>
      </c>
      <c r="G634" s="191">
        <v>0</v>
      </c>
      <c r="H634" s="191">
        <v>0</v>
      </c>
      <c r="I634" s="191">
        <v>0</v>
      </c>
      <c r="J634" s="191">
        <v>0</v>
      </c>
      <c r="K634" s="191">
        <v>0</v>
      </c>
      <c r="L634" s="191">
        <v>0</v>
      </c>
      <c r="M634" s="191">
        <v>0</v>
      </c>
      <c r="N634" s="191">
        <v>0</v>
      </c>
      <c r="O634" s="191">
        <v>0</v>
      </c>
      <c r="P634" s="191">
        <v>0</v>
      </c>
      <c r="Q634" s="191">
        <f t="shared" si="145"/>
        <v>0</v>
      </c>
      <c r="R634" s="329"/>
      <c r="S634" s="7"/>
      <c r="T634" s="118"/>
      <c r="U634" s="141"/>
      <c r="V634" s="141"/>
      <c r="W634" s="141"/>
      <c r="X634"/>
      <c r="Y634"/>
      <c r="Z634"/>
      <c r="AA634"/>
      <c r="AB634"/>
      <c r="AC634"/>
      <c r="AD634"/>
      <c r="AE634"/>
      <c r="AF634"/>
      <c r="AG634"/>
      <c r="AH634"/>
      <c r="AI634"/>
      <c r="AJ634"/>
      <c r="AK634"/>
      <c r="AL634"/>
      <c r="AM634"/>
      <c r="AN634"/>
      <c r="AO634"/>
      <c r="AP634"/>
      <c r="AQ634"/>
      <c r="AR634"/>
      <c r="AS634"/>
      <c r="AT634"/>
      <c r="AU634"/>
      <c r="AV634"/>
      <c r="AW634"/>
      <c r="AX634"/>
    </row>
    <row r="635" spans="2:50" x14ac:dyDescent="0.25">
      <c r="B635" s="138" t="s">
        <v>194</v>
      </c>
      <c r="C635" s="192">
        <f>C636+C638</f>
        <v>1446284275</v>
      </c>
      <c r="D635" s="192">
        <v>178436291</v>
      </c>
      <c r="E635" s="192">
        <v>0</v>
      </c>
      <c r="F635" s="192">
        <v>0</v>
      </c>
      <c r="G635" s="192">
        <v>0</v>
      </c>
      <c r="H635" s="192">
        <v>0</v>
      </c>
      <c r="I635" s="192">
        <v>0</v>
      </c>
      <c r="J635" s="192">
        <v>0</v>
      </c>
      <c r="K635" s="192">
        <v>0</v>
      </c>
      <c r="L635" s="192">
        <v>0</v>
      </c>
      <c r="M635" s="192">
        <v>0</v>
      </c>
      <c r="N635" s="192">
        <v>0</v>
      </c>
      <c r="O635" s="192">
        <v>0</v>
      </c>
      <c r="P635" s="192">
        <v>0</v>
      </c>
      <c r="Q635" s="192">
        <f t="shared" si="145"/>
        <v>0</v>
      </c>
      <c r="R635" s="329"/>
      <c r="S635" s="7"/>
      <c r="T635" s="118"/>
      <c r="U635" s="118"/>
      <c r="V635" s="118"/>
      <c r="W635" s="118"/>
    </row>
    <row r="636" spans="2:50" x14ac:dyDescent="0.25">
      <c r="B636" s="150" t="s">
        <v>877</v>
      </c>
      <c r="C636" s="192">
        <f t="shared" ref="C636" si="164">SUM(C637)</f>
        <v>1267847984</v>
      </c>
      <c r="D636" s="191">
        <v>0</v>
      </c>
      <c r="E636" s="192">
        <v>0</v>
      </c>
      <c r="F636" s="192">
        <v>0</v>
      </c>
      <c r="G636" s="192">
        <v>0</v>
      </c>
      <c r="H636" s="192">
        <v>0</v>
      </c>
      <c r="I636" s="192">
        <v>0</v>
      </c>
      <c r="J636" s="192">
        <v>0</v>
      </c>
      <c r="K636" s="192">
        <v>0</v>
      </c>
      <c r="L636" s="192">
        <v>0</v>
      </c>
      <c r="M636" s="192">
        <v>0</v>
      </c>
      <c r="N636" s="192">
        <v>0</v>
      </c>
      <c r="O636" s="192">
        <v>0</v>
      </c>
      <c r="P636" s="192">
        <v>0</v>
      </c>
      <c r="Q636" s="192">
        <f t="shared" si="145"/>
        <v>0</v>
      </c>
      <c r="R636" s="329"/>
      <c r="S636" s="7"/>
      <c r="T636" s="118"/>
      <c r="U636" s="118"/>
      <c r="V636" s="118"/>
      <c r="W636" s="118"/>
    </row>
    <row r="637" spans="2:50" s="67" customFormat="1" x14ac:dyDescent="0.25">
      <c r="B637" s="151" t="s">
        <v>878</v>
      </c>
      <c r="C637" s="191">
        <v>1267847984</v>
      </c>
      <c r="D637" s="192">
        <v>0</v>
      </c>
      <c r="E637" s="191">
        <v>0</v>
      </c>
      <c r="F637" s="330">
        <v>0</v>
      </c>
      <c r="G637" s="192">
        <v>0</v>
      </c>
      <c r="H637" s="192">
        <v>0</v>
      </c>
      <c r="I637" s="192">
        <v>0</v>
      </c>
      <c r="J637" s="192">
        <v>0</v>
      </c>
      <c r="K637" s="192">
        <v>0</v>
      </c>
      <c r="L637" s="192">
        <v>0</v>
      </c>
      <c r="M637" s="192">
        <v>0</v>
      </c>
      <c r="N637" s="192">
        <v>0</v>
      </c>
      <c r="O637" s="192">
        <v>0</v>
      </c>
      <c r="P637" s="192">
        <v>0</v>
      </c>
      <c r="Q637" s="192">
        <f t="shared" si="145"/>
        <v>0</v>
      </c>
      <c r="R637" s="329"/>
      <c r="S637" s="7"/>
      <c r="T637" s="118"/>
      <c r="U637" s="141"/>
      <c r="V637" s="141"/>
      <c r="W637" s="141"/>
      <c r="X637"/>
      <c r="Y637"/>
      <c r="Z637"/>
      <c r="AA637"/>
      <c r="AB637"/>
      <c r="AC637"/>
      <c r="AD637"/>
      <c r="AE637"/>
      <c r="AF637"/>
      <c r="AG637"/>
      <c r="AH637"/>
      <c r="AI637"/>
      <c r="AJ637"/>
      <c r="AK637"/>
      <c r="AL637"/>
      <c r="AM637"/>
      <c r="AN637"/>
      <c r="AO637"/>
      <c r="AP637"/>
      <c r="AQ637"/>
      <c r="AR637"/>
      <c r="AS637"/>
      <c r="AT637"/>
      <c r="AU637"/>
      <c r="AV637"/>
      <c r="AW637"/>
      <c r="AX637"/>
    </row>
    <row r="638" spans="2:50" s="67" customFormat="1" x14ac:dyDescent="0.25">
      <c r="B638" s="150" t="s">
        <v>879</v>
      </c>
      <c r="C638" s="192">
        <f t="shared" ref="C638" si="165">SUM(C639)</f>
        <v>178436291</v>
      </c>
      <c r="D638" s="192">
        <v>178436291</v>
      </c>
      <c r="E638" s="192">
        <v>0</v>
      </c>
      <c r="F638" s="192">
        <v>0</v>
      </c>
      <c r="G638" s="192">
        <v>0</v>
      </c>
      <c r="H638" s="192">
        <v>0</v>
      </c>
      <c r="I638" s="192">
        <v>0</v>
      </c>
      <c r="J638" s="192">
        <v>0</v>
      </c>
      <c r="K638" s="192">
        <v>0</v>
      </c>
      <c r="L638" s="192">
        <v>0</v>
      </c>
      <c r="M638" s="192">
        <v>0</v>
      </c>
      <c r="N638" s="192">
        <v>0</v>
      </c>
      <c r="O638" s="192">
        <v>0</v>
      </c>
      <c r="P638" s="192">
        <v>0</v>
      </c>
      <c r="Q638" s="192">
        <f t="shared" si="145"/>
        <v>0</v>
      </c>
      <c r="R638" s="329"/>
      <c r="S638" s="7"/>
      <c r="T638" s="118"/>
      <c r="U638" s="141"/>
      <c r="V638" s="141"/>
      <c r="W638" s="141"/>
      <c r="X638"/>
      <c r="Y638"/>
      <c r="Z638"/>
      <c r="AA638"/>
      <c r="AB638"/>
      <c r="AC638"/>
      <c r="AD638"/>
      <c r="AE638"/>
      <c r="AF638"/>
      <c r="AG638"/>
      <c r="AH638"/>
      <c r="AI638"/>
      <c r="AJ638"/>
      <c r="AK638"/>
      <c r="AL638"/>
      <c r="AM638"/>
      <c r="AN638"/>
      <c r="AO638"/>
      <c r="AP638"/>
      <c r="AQ638"/>
      <c r="AR638"/>
      <c r="AS638"/>
      <c r="AT638"/>
      <c r="AU638"/>
      <c r="AV638"/>
      <c r="AW638"/>
      <c r="AX638"/>
    </row>
    <row r="639" spans="2:50" x14ac:dyDescent="0.25">
      <c r="B639" s="151" t="s">
        <v>880</v>
      </c>
      <c r="C639" s="191">
        <v>178436291</v>
      </c>
      <c r="D639" s="191">
        <v>178436291</v>
      </c>
      <c r="E639" s="191">
        <v>0</v>
      </c>
      <c r="F639" s="192">
        <v>0</v>
      </c>
      <c r="G639" s="192">
        <v>0</v>
      </c>
      <c r="H639" s="192">
        <v>0</v>
      </c>
      <c r="I639" s="192">
        <v>0</v>
      </c>
      <c r="J639" s="192">
        <v>0</v>
      </c>
      <c r="K639" s="192">
        <v>0</v>
      </c>
      <c r="L639" s="192">
        <v>0</v>
      </c>
      <c r="M639" s="192">
        <v>0</v>
      </c>
      <c r="N639" s="192">
        <v>0</v>
      </c>
      <c r="O639" s="192">
        <v>0</v>
      </c>
      <c r="P639" s="192">
        <v>0</v>
      </c>
      <c r="Q639" s="192">
        <f t="shared" si="145"/>
        <v>0</v>
      </c>
      <c r="R639" s="329"/>
      <c r="S639" s="7"/>
      <c r="T639" s="118"/>
      <c r="U639" s="118"/>
      <c r="V639" s="118"/>
      <c r="W639" s="118"/>
    </row>
    <row r="640" spans="2:50" x14ac:dyDescent="0.25">
      <c r="B640" s="23" t="s">
        <v>195</v>
      </c>
      <c r="C640" s="195">
        <f>+C641+C645+C648+C653</f>
        <v>263816794305</v>
      </c>
      <c r="D640" s="195">
        <v>258926310514.44</v>
      </c>
      <c r="E640" s="195">
        <v>54777428168.090004</v>
      </c>
      <c r="F640" s="195">
        <v>14606527299.950001</v>
      </c>
      <c r="G640" s="195">
        <v>11886037278.169998</v>
      </c>
      <c r="H640" s="195">
        <v>6968449168.3699999</v>
      </c>
      <c r="I640" s="195">
        <v>21840406454.07</v>
      </c>
      <c r="J640" s="195">
        <v>36865610937.18</v>
      </c>
      <c r="K640" s="195">
        <v>31522205210.23</v>
      </c>
      <c r="L640" s="195">
        <v>14563483152.189999</v>
      </c>
      <c r="M640" s="195">
        <v>12176863978.050001</v>
      </c>
      <c r="N640" s="195">
        <v>8655958059.6599998</v>
      </c>
      <c r="O640" s="195">
        <v>33369853566.579998</v>
      </c>
      <c r="P640" s="195">
        <v>11629200812.51</v>
      </c>
      <c r="Q640" s="195">
        <f>E640+F640+G640+H640+I640+J640+K640+L640+M640+O640+N640+P640</f>
        <v>258862024085.04999</v>
      </c>
      <c r="R640" s="329"/>
      <c r="S640" s="7"/>
      <c r="T640" s="118"/>
      <c r="U640" s="118"/>
      <c r="V640" s="118"/>
      <c r="W640" s="118"/>
    </row>
    <row r="641" spans="2:50" s="67" customFormat="1" x14ac:dyDescent="0.25">
      <c r="B641" s="149" t="s">
        <v>196</v>
      </c>
      <c r="C641" s="192">
        <f t="shared" ref="C641" si="166">C642</f>
        <v>101900204127</v>
      </c>
      <c r="D641" s="192">
        <v>101572539345.28</v>
      </c>
      <c r="E641" s="192">
        <v>13566695878.450001</v>
      </c>
      <c r="F641" s="192">
        <v>7584504525.1499996</v>
      </c>
      <c r="G641" s="192">
        <v>789319308.82000005</v>
      </c>
      <c r="H641" s="192">
        <v>2868397982.96</v>
      </c>
      <c r="I641" s="192">
        <v>15433652894.360001</v>
      </c>
      <c r="J641" s="192">
        <v>9514741215.3700008</v>
      </c>
      <c r="K641" s="192">
        <v>14629514278.9</v>
      </c>
      <c r="L641" s="192">
        <v>7634386385.3099995</v>
      </c>
      <c r="M641" s="192">
        <v>774452935.68999994</v>
      </c>
      <c r="N641" s="192">
        <v>4141346354.0300002</v>
      </c>
      <c r="O641" s="192">
        <v>16846991960.969999</v>
      </c>
      <c r="P641" s="192">
        <v>7788525165.8100004</v>
      </c>
      <c r="Q641" s="192">
        <f>E641+F641+G641+H641+I641+J641+K641+L641+M641+O641+N641+P641</f>
        <v>101572528885.82001</v>
      </c>
      <c r="R641" s="329"/>
      <c r="S641" s="7"/>
      <c r="T641" s="118"/>
      <c r="U641" s="140"/>
      <c r="V641" s="140"/>
      <c r="W641" s="140"/>
      <c r="X641"/>
      <c r="Y641"/>
      <c r="Z641"/>
      <c r="AA641"/>
      <c r="AB641"/>
      <c r="AC641"/>
      <c r="AD641"/>
      <c r="AE641"/>
      <c r="AF641"/>
      <c r="AG641"/>
      <c r="AH641"/>
      <c r="AI641"/>
      <c r="AJ641"/>
      <c r="AK641"/>
      <c r="AL641"/>
      <c r="AM641"/>
      <c r="AN641"/>
      <c r="AO641"/>
      <c r="AP641"/>
      <c r="AQ641"/>
      <c r="AR641"/>
      <c r="AS641"/>
      <c r="AT641"/>
      <c r="AU641"/>
      <c r="AV641"/>
      <c r="AW641"/>
      <c r="AX641"/>
    </row>
    <row r="642" spans="2:50" s="67" customFormat="1" x14ac:dyDescent="0.25">
      <c r="B642" s="150" t="s">
        <v>883</v>
      </c>
      <c r="C642" s="192">
        <f t="shared" ref="C642" si="167">SUM(C643:C644)</f>
        <v>101900204127</v>
      </c>
      <c r="D642" s="192">
        <v>101572539345.28</v>
      </c>
      <c r="E642" s="192">
        <v>13566695878.450001</v>
      </c>
      <c r="F642" s="192">
        <v>7584504525.1499996</v>
      </c>
      <c r="G642" s="192">
        <v>789319308.82000005</v>
      </c>
      <c r="H642" s="192">
        <v>2868397982.96</v>
      </c>
      <c r="I642" s="192">
        <v>15433652894.360001</v>
      </c>
      <c r="J642" s="192">
        <v>9514741215.3700008</v>
      </c>
      <c r="K642" s="192">
        <v>14629514278.9</v>
      </c>
      <c r="L642" s="192">
        <v>7634386385.3099995</v>
      </c>
      <c r="M642" s="192">
        <v>774452935.68999994</v>
      </c>
      <c r="N642" s="192">
        <v>4141346354.0300002</v>
      </c>
      <c r="O642" s="192">
        <v>16846991960.969999</v>
      </c>
      <c r="P642" s="192">
        <v>7788525165.8100004</v>
      </c>
      <c r="Q642" s="192">
        <f>E642+F642+G642+H642+I642+J642+K642+L642+M642+O642+N642+P642</f>
        <v>101572528885.82001</v>
      </c>
      <c r="R642" s="329"/>
      <c r="S642" s="7"/>
      <c r="T642" s="118"/>
      <c r="U642" s="140"/>
      <c r="V642" s="140"/>
      <c r="W642" s="140"/>
      <c r="X642"/>
      <c r="Y642"/>
      <c r="Z642"/>
      <c r="AA642"/>
      <c r="AB642"/>
      <c r="AC642"/>
      <c r="AD642"/>
      <c r="AE642"/>
      <c r="AF642"/>
      <c r="AG642"/>
      <c r="AH642"/>
      <c r="AI642"/>
      <c r="AJ642"/>
      <c r="AK642"/>
      <c r="AL642"/>
      <c r="AM642"/>
      <c r="AN642"/>
      <c r="AO642"/>
      <c r="AP642"/>
      <c r="AQ642"/>
      <c r="AR642"/>
      <c r="AS642"/>
      <c r="AT642"/>
      <c r="AU642"/>
      <c r="AV642"/>
      <c r="AW642"/>
      <c r="AX642"/>
    </row>
    <row r="643" spans="2:50" x14ac:dyDescent="0.25">
      <c r="B643" s="151" t="s">
        <v>884</v>
      </c>
      <c r="C643" s="191">
        <v>80522404273</v>
      </c>
      <c r="D643" s="191">
        <v>87900760843.279999</v>
      </c>
      <c r="E643" s="191">
        <v>13566695878.450001</v>
      </c>
      <c r="F643" s="191">
        <v>5487846996.46</v>
      </c>
      <c r="G643" s="191">
        <v>33181391.469999999</v>
      </c>
      <c r="H643" s="191">
        <v>2296540059.46</v>
      </c>
      <c r="I643" s="191">
        <v>12058438528.25</v>
      </c>
      <c r="J643" s="191">
        <v>9514741215.3700008</v>
      </c>
      <c r="K643" s="191">
        <v>14629514278.9</v>
      </c>
      <c r="L643" s="191">
        <v>5514688664</v>
      </c>
      <c r="M643" s="191">
        <v>12686603.039999999</v>
      </c>
      <c r="N643" s="191">
        <v>3563204277.5300002</v>
      </c>
      <c r="O643" s="191">
        <v>13434687327.08</v>
      </c>
      <c r="P643" s="191">
        <v>7788525165.8100004</v>
      </c>
      <c r="Q643" s="191">
        <f t="shared" si="145"/>
        <v>87900750385.819992</v>
      </c>
      <c r="R643" s="329"/>
      <c r="S643" s="7"/>
      <c r="T643" s="118"/>
      <c r="U643" s="140"/>
      <c r="V643" s="140"/>
      <c r="W643" s="140"/>
    </row>
    <row r="644" spans="2:50" s="67" customFormat="1" x14ac:dyDescent="0.25">
      <c r="B644" s="151" t="s">
        <v>885</v>
      </c>
      <c r="C644" s="191">
        <v>21377799854</v>
      </c>
      <c r="D644" s="191">
        <v>13671778502</v>
      </c>
      <c r="E644" s="191">
        <v>0</v>
      </c>
      <c r="F644" s="191">
        <v>2096657528.6900001</v>
      </c>
      <c r="G644" s="191">
        <v>756137917.35000002</v>
      </c>
      <c r="H644" s="191">
        <v>571857923.5</v>
      </c>
      <c r="I644" s="191">
        <v>3375214366.1100001</v>
      </c>
      <c r="J644" s="191">
        <v>0</v>
      </c>
      <c r="K644" s="191">
        <v>0</v>
      </c>
      <c r="L644" s="191">
        <v>2119697721.3099999</v>
      </c>
      <c r="M644" s="191">
        <v>761766332.64999998</v>
      </c>
      <c r="N644" s="191">
        <v>578142076.5</v>
      </c>
      <c r="O644" s="191">
        <v>3412304633.8899999</v>
      </c>
      <c r="P644" s="191">
        <v>0</v>
      </c>
      <c r="Q644" s="191">
        <f t="shared" si="145"/>
        <v>13671778499.999998</v>
      </c>
      <c r="R644" s="329"/>
      <c r="S644" s="7"/>
      <c r="T644" s="118"/>
      <c r="U644" s="140"/>
      <c r="V644" s="140"/>
      <c r="W644" s="140"/>
      <c r="X644"/>
      <c r="Y644"/>
      <c r="Z644"/>
      <c r="AA644"/>
      <c r="AB644"/>
      <c r="AC644"/>
      <c r="AD644"/>
      <c r="AE644"/>
      <c r="AF644"/>
      <c r="AG644"/>
      <c r="AH644"/>
      <c r="AI644"/>
      <c r="AJ644"/>
      <c r="AK644"/>
      <c r="AL644"/>
      <c r="AM644"/>
      <c r="AN644"/>
      <c r="AO644"/>
      <c r="AP644"/>
      <c r="AQ644"/>
      <c r="AR644"/>
      <c r="AS644"/>
      <c r="AT644"/>
      <c r="AU644"/>
      <c r="AV644"/>
      <c r="AW644"/>
      <c r="AX644"/>
    </row>
    <row r="645" spans="2:50" s="67" customFormat="1" x14ac:dyDescent="0.25">
      <c r="B645" s="149" t="s">
        <v>197</v>
      </c>
      <c r="C645" s="192">
        <f t="shared" ref="C645" si="168">C646</f>
        <v>160209320073</v>
      </c>
      <c r="D645" s="192">
        <v>156020894458.16</v>
      </c>
      <c r="E645" s="192">
        <v>41109270301.790001</v>
      </c>
      <c r="F645" s="192">
        <v>6926011457.8900003</v>
      </c>
      <c r="G645" s="192">
        <v>11013003173.17</v>
      </c>
      <c r="H645" s="192">
        <v>4003018718.8599997</v>
      </c>
      <c r="I645" s="192">
        <v>6284369330.0700006</v>
      </c>
      <c r="J645" s="192">
        <v>27299528239.57</v>
      </c>
      <c r="K645" s="192">
        <v>16661037893.1</v>
      </c>
      <c r="L645" s="192">
        <v>6906044484.1999998</v>
      </c>
      <c r="M645" s="192">
        <v>11340036874</v>
      </c>
      <c r="N645" s="192">
        <v>4304144812.4700003</v>
      </c>
      <c r="O645" s="192">
        <v>16448378534.559999</v>
      </c>
      <c r="P645" s="192">
        <v>3665532457.5300002</v>
      </c>
      <c r="Q645" s="192">
        <f t="shared" si="145"/>
        <v>155960376277.21002</v>
      </c>
      <c r="R645" s="329"/>
      <c r="S645" s="7"/>
      <c r="T645" s="118"/>
      <c r="U645" s="140"/>
      <c r="V645" s="140"/>
      <c r="W645" s="140"/>
      <c r="X645"/>
      <c r="Y645"/>
      <c r="Z645"/>
      <c r="AA645"/>
      <c r="AB645"/>
      <c r="AC645"/>
      <c r="AD645"/>
      <c r="AE645"/>
      <c r="AF645"/>
      <c r="AG645"/>
      <c r="AH645"/>
      <c r="AI645"/>
      <c r="AJ645"/>
      <c r="AK645"/>
      <c r="AL645"/>
      <c r="AM645"/>
      <c r="AN645"/>
      <c r="AO645"/>
      <c r="AP645"/>
      <c r="AQ645"/>
      <c r="AR645"/>
      <c r="AS645"/>
      <c r="AT645"/>
      <c r="AU645"/>
      <c r="AV645"/>
      <c r="AW645"/>
      <c r="AX645"/>
    </row>
    <row r="646" spans="2:50" x14ac:dyDescent="0.25">
      <c r="B646" s="150" t="s">
        <v>886</v>
      </c>
      <c r="C646" s="192">
        <f t="shared" ref="C646" si="169">SUM(C647)</f>
        <v>160209320073</v>
      </c>
      <c r="D646" s="192">
        <v>156020894458.16</v>
      </c>
      <c r="E646" s="192">
        <v>41109270301.790001</v>
      </c>
      <c r="F646" s="192">
        <v>6926011457.8900003</v>
      </c>
      <c r="G646" s="192">
        <v>11013003173.17</v>
      </c>
      <c r="H646" s="192">
        <v>4003018718.8599997</v>
      </c>
      <c r="I646" s="192">
        <v>6284369330.0700006</v>
      </c>
      <c r="J646" s="192">
        <v>27299528239.57</v>
      </c>
      <c r="K646" s="192">
        <v>16661037893.1</v>
      </c>
      <c r="L646" s="192">
        <v>6906044484.1999998</v>
      </c>
      <c r="M646" s="192">
        <v>11340036874</v>
      </c>
      <c r="N646" s="192">
        <v>4304144812.4700003</v>
      </c>
      <c r="O646" s="192">
        <v>16448378534.559999</v>
      </c>
      <c r="P646" s="192">
        <v>3665532457.5300002</v>
      </c>
      <c r="Q646" s="192">
        <f t="shared" si="145"/>
        <v>155960376277.21002</v>
      </c>
      <c r="R646" s="329"/>
      <c r="S646" s="7"/>
      <c r="T646" s="118"/>
      <c r="U646" s="140"/>
      <c r="V646" s="140"/>
      <c r="W646" s="140"/>
    </row>
    <row r="647" spans="2:50" s="67" customFormat="1" x14ac:dyDescent="0.25">
      <c r="B647" s="151" t="s">
        <v>887</v>
      </c>
      <c r="C647" s="191">
        <v>160209320073</v>
      </c>
      <c r="D647" s="191">
        <v>156020894458.16</v>
      </c>
      <c r="E647" s="191">
        <v>41109270301.790001</v>
      </c>
      <c r="F647" s="191">
        <v>6926011457.8900003</v>
      </c>
      <c r="G647" s="191">
        <v>11013003173.17</v>
      </c>
      <c r="H647" s="191">
        <v>4003018718.8599997</v>
      </c>
      <c r="I647" s="191">
        <v>6284369330.0700006</v>
      </c>
      <c r="J647" s="191">
        <v>27299528239.57</v>
      </c>
      <c r="K647" s="191">
        <v>16661037893.1</v>
      </c>
      <c r="L647" s="191">
        <v>6906044484.1999998</v>
      </c>
      <c r="M647" s="191">
        <v>11340036874</v>
      </c>
      <c r="N647" s="191">
        <v>4304144812.4700003</v>
      </c>
      <c r="O647" s="191">
        <v>16448378534.559999</v>
      </c>
      <c r="P647" s="191">
        <v>3665532457.5300002</v>
      </c>
      <c r="Q647" s="191">
        <f t="shared" si="145"/>
        <v>155960376277.21002</v>
      </c>
      <c r="R647" s="329"/>
      <c r="S647" s="7"/>
      <c r="T647" s="118"/>
      <c r="U647" s="140"/>
      <c r="V647" s="140"/>
      <c r="W647" s="140"/>
      <c r="X647"/>
      <c r="Y647"/>
      <c r="Z647"/>
      <c r="AA647"/>
      <c r="AB647"/>
      <c r="AC647"/>
      <c r="AD647"/>
      <c r="AE647"/>
      <c r="AF647"/>
      <c r="AG647"/>
      <c r="AH647"/>
      <c r="AI647"/>
      <c r="AJ647"/>
      <c r="AK647"/>
      <c r="AL647"/>
      <c r="AM647"/>
      <c r="AN647"/>
      <c r="AO647"/>
      <c r="AP647"/>
      <c r="AQ647"/>
      <c r="AR647"/>
      <c r="AS647"/>
      <c r="AT647"/>
      <c r="AU647"/>
      <c r="AV647"/>
      <c r="AW647"/>
      <c r="AX647"/>
    </row>
    <row r="648" spans="2:50" x14ac:dyDescent="0.25">
      <c r="B648" s="149" t="s">
        <v>198</v>
      </c>
      <c r="C648" s="192">
        <f t="shared" ref="C648" si="170">C649+C651</f>
        <v>1707270105</v>
      </c>
      <c r="D648" s="192">
        <v>1332340686</v>
      </c>
      <c r="E648" s="192">
        <v>101441118.43000002</v>
      </c>
      <c r="F648" s="192">
        <v>95909513.890000001</v>
      </c>
      <c r="G648" s="192">
        <v>83705561.549999997</v>
      </c>
      <c r="H648" s="192">
        <v>97032466.549999997</v>
      </c>
      <c r="I648" s="192">
        <v>122384084.23</v>
      </c>
      <c r="J648" s="192">
        <v>51341482.240000002</v>
      </c>
      <c r="K648" s="192">
        <v>231653038.23000002</v>
      </c>
      <c r="L648" s="192">
        <v>23052282.680000003</v>
      </c>
      <c r="M648" s="192">
        <v>62326116.259999998</v>
      </c>
      <c r="N648" s="192">
        <v>210437013.41</v>
      </c>
      <c r="O648" s="192">
        <v>74483071.049999997</v>
      </c>
      <c r="P648" s="192">
        <v>174826239.34999999</v>
      </c>
      <c r="Q648" s="192">
        <f t="shared" si="145"/>
        <v>1328591987.8699999</v>
      </c>
      <c r="R648" s="329"/>
      <c r="S648" s="7"/>
      <c r="T648" s="118"/>
      <c r="U648" s="140"/>
      <c r="V648" s="140"/>
      <c r="W648" s="140"/>
    </row>
    <row r="649" spans="2:50" x14ac:dyDescent="0.25">
      <c r="B649" s="150" t="s">
        <v>888</v>
      </c>
      <c r="C649" s="192">
        <f t="shared" ref="C649" si="171">SUM(C650)</f>
        <v>55958311</v>
      </c>
      <c r="D649" s="192">
        <v>58091453</v>
      </c>
      <c r="E649" s="192">
        <v>6755085.54</v>
      </c>
      <c r="F649" s="192">
        <v>3774456.63</v>
      </c>
      <c r="G649" s="192">
        <v>378068.96</v>
      </c>
      <c r="H649" s="192">
        <v>8862584.5199999996</v>
      </c>
      <c r="I649" s="192">
        <v>7705521.9699999997</v>
      </c>
      <c r="J649" s="192">
        <v>4747563.72</v>
      </c>
      <c r="K649" s="192">
        <v>7310124.2199999997</v>
      </c>
      <c r="L649" s="192">
        <v>3817193.37</v>
      </c>
      <c r="M649" s="192">
        <v>380883.16</v>
      </c>
      <c r="N649" s="192">
        <v>2061145.33</v>
      </c>
      <c r="O649" s="192">
        <v>8413355.8000000007</v>
      </c>
      <c r="P649" s="192">
        <v>3885265.33</v>
      </c>
      <c r="Q649" s="192">
        <f t="shared" si="145"/>
        <v>58091248.549999982</v>
      </c>
      <c r="R649" s="329"/>
      <c r="S649" s="7"/>
      <c r="T649" s="118"/>
      <c r="U649" s="140"/>
      <c r="V649" s="140"/>
      <c r="W649" s="140"/>
      <c r="X649" s="140"/>
      <c r="Y649" s="140"/>
      <c r="AA649" s="140"/>
      <c r="AB649" s="140"/>
      <c r="AC649" s="140"/>
    </row>
    <row r="650" spans="2:50" x14ac:dyDescent="0.25">
      <c r="B650" s="151" t="s">
        <v>889</v>
      </c>
      <c r="C650" s="191">
        <v>55958311</v>
      </c>
      <c r="D650" s="191">
        <v>58091453</v>
      </c>
      <c r="E650" s="191">
        <v>6755085.54</v>
      </c>
      <c r="F650" s="191">
        <v>3774456.63</v>
      </c>
      <c r="G650" s="191">
        <v>378068.96</v>
      </c>
      <c r="H650" s="191">
        <v>8862584.5199999996</v>
      </c>
      <c r="I650" s="191">
        <v>7705521.9699999997</v>
      </c>
      <c r="J650" s="191">
        <v>4747563.72</v>
      </c>
      <c r="K650" s="191">
        <v>7310124.2199999997</v>
      </c>
      <c r="L650" s="191">
        <v>3817193.37</v>
      </c>
      <c r="M650" s="191">
        <v>380883.16</v>
      </c>
      <c r="N650" s="191">
        <v>2061145.33</v>
      </c>
      <c r="O650" s="191">
        <v>8413355.8000000007</v>
      </c>
      <c r="P650" s="191">
        <v>3885265.33</v>
      </c>
      <c r="Q650" s="191">
        <f t="shared" si="145"/>
        <v>58091248.549999982</v>
      </c>
      <c r="R650" s="329"/>
      <c r="S650" s="7"/>
      <c r="T650" s="118"/>
      <c r="U650" s="140"/>
      <c r="V650" s="140"/>
      <c r="W650" s="140"/>
      <c r="X650" s="140"/>
      <c r="Y650" s="140"/>
      <c r="AA650" s="140"/>
      <c r="AB650" s="140"/>
      <c r="AC650" s="140"/>
    </row>
    <row r="651" spans="2:50" x14ac:dyDescent="0.25">
      <c r="B651" s="150" t="s">
        <v>890</v>
      </c>
      <c r="C651" s="192">
        <f t="shared" ref="C651" si="172">SUM(C652)</f>
        <v>1651311794</v>
      </c>
      <c r="D651" s="192">
        <v>1274249233</v>
      </c>
      <c r="E651" s="192">
        <v>94686032.890000015</v>
      </c>
      <c r="F651" s="192">
        <v>92135057.260000005</v>
      </c>
      <c r="G651" s="192">
        <v>83327492.590000004</v>
      </c>
      <c r="H651" s="192">
        <v>88169882.030000001</v>
      </c>
      <c r="I651" s="192">
        <v>114678562.26000001</v>
      </c>
      <c r="J651" s="192">
        <v>46593918.520000003</v>
      </c>
      <c r="K651" s="192">
        <v>224342914.01000002</v>
      </c>
      <c r="L651" s="192">
        <v>19235089.310000002</v>
      </c>
      <c r="M651" s="192">
        <v>61945233.100000001</v>
      </c>
      <c r="N651" s="192">
        <v>208375868.07999998</v>
      </c>
      <c r="O651" s="192">
        <v>66069715.25</v>
      </c>
      <c r="P651" s="192">
        <v>170940974.01999998</v>
      </c>
      <c r="Q651" s="192">
        <f>E651+F651+G651+H651+I651+J651+K651+L651+M651+O651+N651+P651</f>
        <v>1270500739.3199999</v>
      </c>
      <c r="R651" s="329"/>
      <c r="S651" s="7"/>
      <c r="T651" s="118"/>
      <c r="U651" s="140"/>
      <c r="V651" s="140"/>
      <c r="W651" s="140"/>
      <c r="X651" s="140"/>
      <c r="Y651" s="140"/>
      <c r="AA651" s="140"/>
      <c r="AB651" s="140"/>
      <c r="AC651" s="140"/>
    </row>
    <row r="652" spans="2:50" x14ac:dyDescent="0.25">
      <c r="B652" s="151" t="s">
        <v>891</v>
      </c>
      <c r="C652" s="191">
        <v>1651311794</v>
      </c>
      <c r="D652" s="191">
        <v>1274249233</v>
      </c>
      <c r="E652" s="191">
        <v>94686032.890000015</v>
      </c>
      <c r="F652" s="191">
        <v>92135057.260000005</v>
      </c>
      <c r="G652" s="191">
        <v>83327492.590000004</v>
      </c>
      <c r="H652" s="191">
        <v>88169882.030000001</v>
      </c>
      <c r="I652" s="191">
        <v>114678562.26000001</v>
      </c>
      <c r="J652" s="191">
        <v>46593918.520000003</v>
      </c>
      <c r="K652" s="191">
        <v>224342914.01000002</v>
      </c>
      <c r="L652" s="191">
        <v>19235089.310000002</v>
      </c>
      <c r="M652" s="191">
        <v>61945233.100000001</v>
      </c>
      <c r="N652" s="191">
        <v>208375868.07999998</v>
      </c>
      <c r="O652" s="191">
        <v>66069715.25</v>
      </c>
      <c r="P652" s="191">
        <v>170940974.01999998</v>
      </c>
      <c r="Q652" s="192">
        <f t="shared" ref="Q652:Q658" si="173">E652+F652+G652+H652+I652+J652+K652+L652+M652+O652+N652+P652</f>
        <v>1270500739.3199999</v>
      </c>
      <c r="R652" s="329"/>
      <c r="S652" s="7"/>
      <c r="T652" s="118"/>
      <c r="U652" s="140"/>
      <c r="V652" s="140"/>
      <c r="W652" s="140"/>
      <c r="X652" s="140"/>
      <c r="Y652" s="140"/>
      <c r="AA652" s="140"/>
      <c r="AB652" s="140"/>
      <c r="AC652" s="140"/>
    </row>
    <row r="653" spans="2:50" x14ac:dyDescent="0.25">
      <c r="B653" s="149" t="s">
        <v>953</v>
      </c>
      <c r="C653" s="192">
        <f t="shared" ref="C653" si="174">C654+C656</f>
        <v>0</v>
      </c>
      <c r="D653" s="192">
        <v>536025</v>
      </c>
      <c r="E653" s="192">
        <v>20869.419999999998</v>
      </c>
      <c r="F653" s="192">
        <v>101803.02</v>
      </c>
      <c r="G653" s="192">
        <v>9234.6299999999992</v>
      </c>
      <c r="H653" s="192">
        <v>0</v>
      </c>
      <c r="I653" s="192">
        <v>145.41</v>
      </c>
      <c r="J653" s="192">
        <v>0</v>
      </c>
      <c r="K653" s="192">
        <v>0</v>
      </c>
      <c r="L653" s="192">
        <v>0</v>
      </c>
      <c r="M653" s="192">
        <v>48052.1</v>
      </c>
      <c r="N653" s="192">
        <v>29879.75</v>
      </c>
      <c r="O653" s="192">
        <v>0</v>
      </c>
      <c r="P653" s="191">
        <v>316949.82</v>
      </c>
      <c r="Q653" s="192">
        <f t="shared" si="173"/>
        <v>526934.15</v>
      </c>
      <c r="R653" s="329"/>
      <c r="S653" s="7"/>
      <c r="T653" s="118"/>
      <c r="U653" s="140"/>
      <c r="V653" s="140"/>
      <c r="W653" s="140"/>
      <c r="X653" s="140"/>
      <c r="Y653" s="140"/>
      <c r="AA653" s="140"/>
      <c r="AB653" s="140"/>
      <c r="AC653" s="140"/>
    </row>
    <row r="654" spans="2:50" x14ac:dyDescent="0.25">
      <c r="B654" s="150" t="s">
        <v>1011</v>
      </c>
      <c r="C654" s="192">
        <f t="shared" ref="C654" si="175">SUM(C655)</f>
        <v>0</v>
      </c>
      <c r="D654" s="192">
        <v>0</v>
      </c>
      <c r="E654" s="192">
        <v>0</v>
      </c>
      <c r="F654" s="192">
        <v>0</v>
      </c>
      <c r="G654" s="192">
        <v>0</v>
      </c>
      <c r="H654" s="192">
        <v>0</v>
      </c>
      <c r="I654" s="192">
        <v>0</v>
      </c>
      <c r="J654" s="192">
        <v>0</v>
      </c>
      <c r="K654" s="192">
        <v>0</v>
      </c>
      <c r="L654" s="192">
        <v>0</v>
      </c>
      <c r="M654" s="192">
        <v>0</v>
      </c>
      <c r="N654" s="192">
        <v>0</v>
      </c>
      <c r="O654" s="192">
        <v>0</v>
      </c>
      <c r="P654" s="192">
        <v>0</v>
      </c>
      <c r="Q654" s="192">
        <f t="shared" si="173"/>
        <v>0</v>
      </c>
      <c r="R654" s="3"/>
      <c r="S654" s="7"/>
      <c r="T654" s="118"/>
      <c r="U654" s="140"/>
      <c r="V654" s="140"/>
      <c r="W654" s="140"/>
      <c r="X654" s="140"/>
      <c r="Y654" s="140"/>
      <c r="AA654" s="140"/>
      <c r="AB654" s="140"/>
      <c r="AC654" s="140"/>
    </row>
    <row r="655" spans="2:50" x14ac:dyDescent="0.25">
      <c r="B655" s="151" t="s">
        <v>1012</v>
      </c>
      <c r="C655" s="191">
        <v>0</v>
      </c>
      <c r="D655" s="191">
        <v>0</v>
      </c>
      <c r="E655" s="191">
        <v>0</v>
      </c>
      <c r="F655" s="191">
        <v>0</v>
      </c>
      <c r="G655" s="191">
        <v>0</v>
      </c>
      <c r="H655" s="191">
        <v>0</v>
      </c>
      <c r="I655" s="191">
        <v>0</v>
      </c>
      <c r="J655" s="191">
        <v>0</v>
      </c>
      <c r="K655" s="191">
        <v>0</v>
      </c>
      <c r="L655" s="191">
        <v>0</v>
      </c>
      <c r="M655" s="191">
        <v>0</v>
      </c>
      <c r="N655" s="191">
        <v>0</v>
      </c>
      <c r="O655" s="191">
        <v>0</v>
      </c>
      <c r="P655" s="191">
        <v>0</v>
      </c>
      <c r="Q655" s="192">
        <f t="shared" si="173"/>
        <v>0</v>
      </c>
      <c r="S655" s="7"/>
      <c r="T655" s="118"/>
      <c r="U655" s="140"/>
      <c r="V655" s="140"/>
      <c r="W655" s="140"/>
      <c r="X655" s="140"/>
      <c r="Y655" s="140"/>
      <c r="AA655" s="140"/>
      <c r="AB655" s="140"/>
      <c r="AC655" s="140"/>
    </row>
    <row r="656" spans="2:50" x14ac:dyDescent="0.25">
      <c r="B656" s="150" t="s">
        <v>954</v>
      </c>
      <c r="C656" s="192">
        <f>SUM(C658)</f>
        <v>0</v>
      </c>
      <c r="D656" s="192">
        <v>536025</v>
      </c>
      <c r="E656" s="192">
        <v>20869.419999999998</v>
      </c>
      <c r="F656" s="192">
        <v>101803.02</v>
      </c>
      <c r="G656" s="192">
        <v>9234.6299999999992</v>
      </c>
      <c r="H656" s="192">
        <v>0</v>
      </c>
      <c r="I656" s="192">
        <v>145.41</v>
      </c>
      <c r="J656" s="192">
        <v>0</v>
      </c>
      <c r="K656" s="192">
        <v>0</v>
      </c>
      <c r="L656" s="192">
        <v>0</v>
      </c>
      <c r="M656" s="192">
        <v>48052.1</v>
      </c>
      <c r="N656" s="192">
        <v>29879.75</v>
      </c>
      <c r="O656" s="192">
        <v>0</v>
      </c>
      <c r="P656" s="191">
        <v>316949.82</v>
      </c>
      <c r="Q656" s="192">
        <f>E656+F656+G656+H656+I656+J656+K656+L656+M656+O656+N656+P656</f>
        <v>526934.15</v>
      </c>
      <c r="R656" s="197"/>
      <c r="S656" s="118"/>
      <c r="T656" s="140"/>
      <c r="U656" s="140"/>
      <c r="V656" s="140"/>
      <c r="W656" s="140"/>
      <c r="X656" s="140"/>
      <c r="Y656" s="140"/>
      <c r="AA656" s="140"/>
      <c r="AB656" s="140"/>
      <c r="AC656" s="140"/>
      <c r="AD656" s="140"/>
      <c r="AE656" s="140"/>
    </row>
    <row r="657" spans="2:50" x14ac:dyDescent="0.25">
      <c r="B657" s="151" t="s">
        <v>1013</v>
      </c>
      <c r="C657" s="192">
        <v>0</v>
      </c>
      <c r="D657" s="192">
        <v>77932</v>
      </c>
      <c r="E657" s="192">
        <v>0</v>
      </c>
      <c r="F657" s="192">
        <v>0</v>
      </c>
      <c r="G657" s="192">
        <v>0</v>
      </c>
      <c r="H657" s="192">
        <v>0</v>
      </c>
      <c r="I657" s="192">
        <v>0</v>
      </c>
      <c r="J657" s="192">
        <v>0</v>
      </c>
      <c r="K657" s="192">
        <v>0</v>
      </c>
      <c r="L657" s="192">
        <v>0</v>
      </c>
      <c r="M657" s="192">
        <v>48052.1</v>
      </c>
      <c r="N657" s="192">
        <v>29879.75</v>
      </c>
      <c r="O657" s="192">
        <v>0</v>
      </c>
      <c r="P657" s="191">
        <v>0</v>
      </c>
      <c r="Q657" s="192">
        <f t="shared" si="173"/>
        <v>77931.850000000006</v>
      </c>
      <c r="R657" s="197"/>
      <c r="S657" s="118"/>
      <c r="T657" s="140"/>
      <c r="U657" s="140"/>
      <c r="V657" s="140"/>
      <c r="W657" s="140"/>
      <c r="AA657" s="140"/>
      <c r="AB657" s="140"/>
      <c r="AC657" s="140"/>
      <c r="AD657" s="140"/>
      <c r="AE657" s="140"/>
    </row>
    <row r="658" spans="2:50" x14ac:dyDescent="0.25">
      <c r="B658" s="151" t="s">
        <v>955</v>
      </c>
      <c r="C658" s="125">
        <v>0</v>
      </c>
      <c r="D658" s="125">
        <v>458093</v>
      </c>
      <c r="E658" s="125">
        <v>20869.419999999998</v>
      </c>
      <c r="F658" s="125">
        <v>101803.02</v>
      </c>
      <c r="G658" s="125">
        <v>9234.6299999999992</v>
      </c>
      <c r="H658" s="125">
        <v>0</v>
      </c>
      <c r="I658" s="125">
        <v>145.41</v>
      </c>
      <c r="J658" s="125">
        <v>0</v>
      </c>
      <c r="K658" s="125">
        <v>0</v>
      </c>
      <c r="L658" s="125">
        <v>0</v>
      </c>
      <c r="M658" s="125">
        <v>0</v>
      </c>
      <c r="N658" s="125">
        <v>0</v>
      </c>
      <c r="O658" s="125">
        <v>0</v>
      </c>
      <c r="P658" s="125">
        <v>316949.82</v>
      </c>
      <c r="Q658" s="134">
        <f t="shared" si="173"/>
        <v>449002.30000000005</v>
      </c>
      <c r="T658" s="140"/>
      <c r="U658" s="140"/>
      <c r="V658" s="140"/>
      <c r="W658" s="140"/>
    </row>
    <row r="659" spans="2:50" x14ac:dyDescent="0.25">
      <c r="B659" s="155" t="s">
        <v>68</v>
      </c>
      <c r="C659" s="132">
        <f t="shared" ref="C659:P659" si="176">C9+C82+C231+C357+C436+C469+C599+C640</f>
        <v>1418686514950</v>
      </c>
      <c r="D659" s="132">
        <f t="shared" si="176"/>
        <v>1462330743800.76</v>
      </c>
      <c r="E659" s="126">
        <f t="shared" si="176"/>
        <v>122282144638.89999</v>
      </c>
      <c r="F659" s="126">
        <f t="shared" si="176"/>
        <v>102252428922.48</v>
      </c>
      <c r="G659" s="126">
        <f t="shared" si="176"/>
        <v>107311065905.29999</v>
      </c>
      <c r="H659" s="126">
        <f t="shared" si="176"/>
        <v>104972319562.60001</v>
      </c>
      <c r="I659" s="126">
        <f t="shared" si="176"/>
        <v>112492526446.62003</v>
      </c>
      <c r="J659" s="126">
        <f t="shared" si="176"/>
        <v>124710898233.85001</v>
      </c>
      <c r="K659" s="126">
        <f t="shared" si="176"/>
        <v>119441541137.54999</v>
      </c>
      <c r="L659" s="126">
        <f t="shared" si="176"/>
        <v>104958993639.73</v>
      </c>
      <c r="M659" s="126">
        <f t="shared" si="176"/>
        <v>105451085125.28998</v>
      </c>
      <c r="N659" s="126">
        <f t="shared" si="176"/>
        <v>110576487520.02</v>
      </c>
      <c r="O659" s="126">
        <f t="shared" si="176"/>
        <v>146575296666.35001</v>
      </c>
      <c r="P659" s="126">
        <f t="shared" si="176"/>
        <v>185465406882.68997</v>
      </c>
      <c r="Q659" s="126">
        <f>Q640+Q599+Q469+Q436+Q357+Q231+Q82+Q9</f>
        <v>1446490194681.3801</v>
      </c>
      <c r="T659" s="140"/>
      <c r="U659" s="140"/>
      <c r="V659" s="140"/>
      <c r="W659" s="140"/>
    </row>
    <row r="660" spans="2:50" s="67" customFormat="1" x14ac:dyDescent="0.25">
      <c r="B660" s="24"/>
      <c r="C660" s="21"/>
      <c r="D660" s="21"/>
      <c r="E660" s="127"/>
      <c r="F660" s="127"/>
      <c r="G660" s="127"/>
      <c r="H660" s="127"/>
      <c r="I660" s="127"/>
      <c r="J660" s="127"/>
      <c r="K660" s="127"/>
      <c r="L660" s="127"/>
      <c r="M660" s="127"/>
      <c r="N660" s="127"/>
      <c r="O660" s="127"/>
      <c r="P660" s="127"/>
      <c r="Q660" s="127"/>
      <c r="R660"/>
      <c r="S660"/>
      <c r="T660" s="140"/>
      <c r="U660" s="140"/>
      <c r="V660" s="140"/>
      <c r="W660" s="140"/>
      <c r="X660"/>
      <c r="Y660"/>
      <c r="Z660"/>
      <c r="AA660"/>
      <c r="AB660"/>
      <c r="AC660"/>
      <c r="AD660"/>
      <c r="AE660"/>
      <c r="AF660"/>
      <c r="AG660"/>
      <c r="AH660"/>
      <c r="AI660"/>
      <c r="AJ660"/>
      <c r="AK660"/>
      <c r="AL660"/>
      <c r="AM660"/>
      <c r="AN660"/>
      <c r="AO660"/>
      <c r="AP660"/>
      <c r="AQ660"/>
      <c r="AR660"/>
      <c r="AS660"/>
      <c r="AT660"/>
      <c r="AU660"/>
      <c r="AV660"/>
      <c r="AW660"/>
      <c r="AX660"/>
    </row>
    <row r="661" spans="2:50" x14ac:dyDescent="0.25">
      <c r="B661" s="155"/>
      <c r="C661" s="22"/>
      <c r="D661" s="22"/>
      <c r="E661" s="131" t="str">
        <f t="shared" ref="E661:Q661" si="177">+E8</f>
        <v>ENERO</v>
      </c>
      <c r="F661" s="131" t="str">
        <f t="shared" si="177"/>
        <v>FEBRERO</v>
      </c>
      <c r="G661" s="131" t="str">
        <f t="shared" si="177"/>
        <v>MARZO</v>
      </c>
      <c r="H661" s="131" t="str">
        <f t="shared" si="177"/>
        <v>ABRIL</v>
      </c>
      <c r="I661" s="131" t="str">
        <f t="shared" si="177"/>
        <v>MAYO</v>
      </c>
      <c r="J661" s="131" t="str">
        <f t="shared" si="177"/>
        <v>JUNIO</v>
      </c>
      <c r="K661" s="131" t="str">
        <f t="shared" si="177"/>
        <v>JULIO</v>
      </c>
      <c r="L661" s="131" t="str">
        <f t="shared" si="177"/>
        <v>AGOSTO</v>
      </c>
      <c r="M661" s="131" t="str">
        <f t="shared" si="177"/>
        <v>SEPTIEMBRE</v>
      </c>
      <c r="N661" s="131" t="str">
        <f t="shared" si="177"/>
        <v>OCTUBRE</v>
      </c>
      <c r="O661" s="131" t="str">
        <f t="shared" si="177"/>
        <v>NOVIEMBRE</v>
      </c>
      <c r="P661" s="131" t="str">
        <f t="shared" si="177"/>
        <v>DICIEMBRE</v>
      </c>
      <c r="Q661" s="131" t="str">
        <f t="shared" si="177"/>
        <v>TOTAL</v>
      </c>
      <c r="T661" s="140"/>
      <c r="U661" s="140"/>
      <c r="V661" s="140"/>
      <c r="W661" s="140"/>
    </row>
    <row r="662" spans="2:50" x14ac:dyDescent="0.25">
      <c r="B662" s="23" t="s">
        <v>199</v>
      </c>
      <c r="C662" s="124">
        <f t="shared" ref="C662:C663" si="178">C663</f>
        <v>4281932616</v>
      </c>
      <c r="D662" s="124">
        <v>4297569629</v>
      </c>
      <c r="E662" s="124">
        <v>0</v>
      </c>
      <c r="F662" s="124">
        <v>0</v>
      </c>
      <c r="G662" s="124">
        <v>0</v>
      </c>
      <c r="H662" s="124">
        <v>225517410</v>
      </c>
      <c r="I662" s="124">
        <v>0</v>
      </c>
      <c r="J662" s="124">
        <v>0</v>
      </c>
      <c r="K662" s="124">
        <v>0</v>
      </c>
      <c r="L662" s="124">
        <v>0</v>
      </c>
      <c r="M662" s="124">
        <v>0</v>
      </c>
      <c r="N662" s="124">
        <v>3010926524.6399999</v>
      </c>
      <c r="O662" s="124">
        <v>0</v>
      </c>
      <c r="P662" s="124">
        <v>849204676.67999995</v>
      </c>
      <c r="Q662" s="124">
        <f t="shared" ref="Q662:Q686" si="179">+E662+F662+G662+H662+I662+J662+K662+L662+M662+N662+O662+P662</f>
        <v>4085648611.3199997</v>
      </c>
      <c r="T662" s="140"/>
      <c r="U662" s="140"/>
      <c r="V662" s="140"/>
      <c r="W662" s="140"/>
    </row>
    <row r="663" spans="2:50" x14ac:dyDescent="0.25">
      <c r="B663" s="149" t="s">
        <v>200</v>
      </c>
      <c r="C663" s="128">
        <f t="shared" si="178"/>
        <v>4281932616</v>
      </c>
      <c r="D663" s="128">
        <v>4297569629</v>
      </c>
      <c r="E663" s="128">
        <v>0</v>
      </c>
      <c r="F663" s="128">
        <v>0</v>
      </c>
      <c r="G663" s="128">
        <v>0</v>
      </c>
      <c r="H663" s="128">
        <v>225517410</v>
      </c>
      <c r="I663" s="128">
        <v>0</v>
      </c>
      <c r="J663" s="128">
        <v>0</v>
      </c>
      <c r="K663" s="128">
        <v>0</v>
      </c>
      <c r="L663" s="128">
        <v>0</v>
      </c>
      <c r="M663" s="128">
        <v>0</v>
      </c>
      <c r="N663" s="128">
        <v>3010926524.6399999</v>
      </c>
      <c r="O663" s="128">
        <v>0</v>
      </c>
      <c r="P663" s="128">
        <v>849204676.67999995</v>
      </c>
      <c r="Q663" s="134">
        <f t="shared" si="179"/>
        <v>4085648611.3199997</v>
      </c>
      <c r="T663" s="140"/>
      <c r="U663" s="140"/>
      <c r="V663" s="140"/>
      <c r="W663" s="140"/>
    </row>
    <row r="664" spans="2:50" x14ac:dyDescent="0.25">
      <c r="B664" s="150" t="s">
        <v>212</v>
      </c>
      <c r="C664" s="134">
        <f t="shared" ref="C664" si="180">SUM(C665:C667)</f>
        <v>4281932616</v>
      </c>
      <c r="D664" s="134">
        <v>4297569629</v>
      </c>
      <c r="E664" s="134">
        <v>0</v>
      </c>
      <c r="F664" s="134">
        <v>0</v>
      </c>
      <c r="G664" s="134">
        <v>0</v>
      </c>
      <c r="H664" s="134">
        <v>225517410</v>
      </c>
      <c r="I664" s="134">
        <v>0</v>
      </c>
      <c r="J664" s="134">
        <v>0</v>
      </c>
      <c r="K664" s="134">
        <v>0</v>
      </c>
      <c r="L664" s="134">
        <v>0</v>
      </c>
      <c r="M664" s="134">
        <v>0</v>
      </c>
      <c r="N664" s="134">
        <v>3010926524.6399999</v>
      </c>
      <c r="O664" s="134">
        <v>0</v>
      </c>
      <c r="P664" s="134">
        <v>849204676.67999995</v>
      </c>
      <c r="Q664" s="134">
        <f t="shared" si="179"/>
        <v>4085648611.3199997</v>
      </c>
      <c r="T664" s="140"/>
      <c r="U664" s="140"/>
      <c r="V664" s="140"/>
      <c r="W664" s="140"/>
    </row>
    <row r="665" spans="2:50" x14ac:dyDescent="0.25">
      <c r="B665" s="151" t="s">
        <v>213</v>
      </c>
      <c r="C665" s="129">
        <v>835789266</v>
      </c>
      <c r="D665" s="129">
        <v>851426279</v>
      </c>
      <c r="E665" s="129">
        <v>0</v>
      </c>
      <c r="F665" s="129">
        <v>0</v>
      </c>
      <c r="G665" s="129">
        <v>0</v>
      </c>
      <c r="H665" s="129">
        <v>0</v>
      </c>
      <c r="I665" s="129">
        <v>0</v>
      </c>
      <c r="J665" s="129">
        <v>0</v>
      </c>
      <c r="K665" s="129">
        <v>0</v>
      </c>
      <c r="L665" s="129">
        <v>0</v>
      </c>
      <c r="M665" s="129">
        <v>0</v>
      </c>
      <c r="N665" s="129">
        <v>0</v>
      </c>
      <c r="O665" s="129">
        <v>0</v>
      </c>
      <c r="P665" s="129">
        <v>849204676.67999995</v>
      </c>
      <c r="Q665" s="134">
        <f t="shared" si="179"/>
        <v>849204676.67999995</v>
      </c>
      <c r="T665" s="140"/>
      <c r="U665" s="140"/>
      <c r="V665" s="140"/>
      <c r="W665" s="140"/>
    </row>
    <row r="666" spans="2:50" s="67" customFormat="1" x14ac:dyDescent="0.25">
      <c r="B666" s="151" t="s">
        <v>956</v>
      </c>
      <c r="C666" s="129">
        <v>0</v>
      </c>
      <c r="D666" s="129" t="s">
        <v>1009</v>
      </c>
      <c r="E666" s="129">
        <v>0</v>
      </c>
      <c r="F666" s="129">
        <v>0</v>
      </c>
      <c r="G666" s="129">
        <v>0</v>
      </c>
      <c r="H666" s="129">
        <v>0</v>
      </c>
      <c r="I666" s="129">
        <v>0</v>
      </c>
      <c r="J666" s="129">
        <v>0</v>
      </c>
      <c r="K666" s="129">
        <v>0</v>
      </c>
      <c r="L666" s="129">
        <v>0</v>
      </c>
      <c r="M666" s="129">
        <v>0</v>
      </c>
      <c r="N666" s="129">
        <v>0</v>
      </c>
      <c r="O666" s="129">
        <v>0</v>
      </c>
      <c r="P666" s="129">
        <v>0</v>
      </c>
      <c r="Q666" s="134">
        <f t="shared" si="179"/>
        <v>0</v>
      </c>
      <c r="R666"/>
      <c r="S666"/>
      <c r="T666" s="140"/>
      <c r="U666" s="140"/>
      <c r="V666" s="140"/>
      <c r="W666" s="140"/>
      <c r="X666"/>
      <c r="Y666"/>
      <c r="Z666"/>
      <c r="AA666"/>
      <c r="AB666"/>
      <c r="AC666"/>
      <c r="AD666"/>
      <c r="AE666"/>
      <c r="AF666"/>
      <c r="AG666"/>
      <c r="AH666"/>
      <c r="AI666"/>
      <c r="AJ666"/>
      <c r="AK666"/>
      <c r="AL666"/>
      <c r="AM666"/>
      <c r="AN666"/>
      <c r="AO666"/>
      <c r="AP666"/>
      <c r="AQ666"/>
      <c r="AR666"/>
      <c r="AS666"/>
      <c r="AT666"/>
      <c r="AU666"/>
      <c r="AV666"/>
      <c r="AW666"/>
      <c r="AX666"/>
    </row>
    <row r="667" spans="2:50" s="67" customFormat="1" x14ac:dyDescent="0.25">
      <c r="B667" s="151" t="s">
        <v>214</v>
      </c>
      <c r="C667" s="125">
        <v>3446143350</v>
      </c>
      <c r="D667" s="125">
        <v>3446143350</v>
      </c>
      <c r="E667" s="125">
        <v>0</v>
      </c>
      <c r="F667" s="125">
        <v>0</v>
      </c>
      <c r="G667" s="125">
        <v>0</v>
      </c>
      <c r="H667" s="125">
        <v>225517410</v>
      </c>
      <c r="I667" s="125">
        <v>0</v>
      </c>
      <c r="J667" s="125">
        <v>0</v>
      </c>
      <c r="K667" s="125">
        <v>0</v>
      </c>
      <c r="L667" s="125">
        <v>0</v>
      </c>
      <c r="M667" s="125">
        <v>0</v>
      </c>
      <c r="N667" s="125">
        <v>3010926524.6399999</v>
      </c>
      <c r="O667" s="125">
        <v>0</v>
      </c>
      <c r="P667" s="125">
        <v>0</v>
      </c>
      <c r="Q667" s="134">
        <f t="shared" si="179"/>
        <v>3236443934.6399999</v>
      </c>
      <c r="R667"/>
      <c r="S667"/>
      <c r="T667" s="118"/>
      <c r="U667" s="140"/>
      <c r="V667" s="140"/>
      <c r="W667" s="140"/>
      <c r="X667"/>
      <c r="Y667"/>
      <c r="Z667"/>
      <c r="AA667"/>
      <c r="AB667"/>
      <c r="AC667"/>
      <c r="AD667"/>
      <c r="AE667"/>
      <c r="AF667"/>
      <c r="AG667"/>
      <c r="AH667"/>
      <c r="AI667"/>
      <c r="AJ667"/>
      <c r="AK667"/>
      <c r="AL667"/>
      <c r="AM667"/>
      <c r="AN667"/>
      <c r="AO667"/>
      <c r="AP667"/>
      <c r="AQ667"/>
      <c r="AR667"/>
      <c r="AS667"/>
      <c r="AT667"/>
      <c r="AU667"/>
      <c r="AV667"/>
      <c r="AW667"/>
      <c r="AX667"/>
    </row>
    <row r="668" spans="2:50" x14ac:dyDescent="0.25">
      <c r="B668" s="23" t="s">
        <v>201</v>
      </c>
      <c r="C668" s="124">
        <f t="shared" ref="C668" si="181">C669</f>
        <v>109386166988</v>
      </c>
      <c r="D668" s="124">
        <v>106658529975</v>
      </c>
      <c r="E668" s="124">
        <v>10368264719.440001</v>
      </c>
      <c r="F668" s="124">
        <v>3743870531.5500002</v>
      </c>
      <c r="G668" s="124">
        <v>8138724847.8400002</v>
      </c>
      <c r="H668" s="124">
        <v>26939033205.43</v>
      </c>
      <c r="I668" s="124">
        <v>3509914543.8500004</v>
      </c>
      <c r="J668" s="124">
        <v>3215334280.4099998</v>
      </c>
      <c r="K668" s="124">
        <v>5869318282.6400003</v>
      </c>
      <c r="L668" s="124">
        <v>2960912831.6300001</v>
      </c>
      <c r="M668" s="124">
        <v>4641548932.9799995</v>
      </c>
      <c r="N668" s="124">
        <v>13521757186.969999</v>
      </c>
      <c r="O668" s="124">
        <v>6998336146.4599991</v>
      </c>
      <c r="P668" s="124">
        <v>1707058608.9000001</v>
      </c>
      <c r="Q668" s="124">
        <f t="shared" si="179"/>
        <v>91614074118.100006</v>
      </c>
      <c r="T668" s="118"/>
      <c r="U668" s="140"/>
      <c r="V668" s="140"/>
      <c r="W668" s="140"/>
    </row>
    <row r="669" spans="2:50" x14ac:dyDescent="0.25">
      <c r="B669" s="149" t="s">
        <v>202</v>
      </c>
      <c r="C669" s="128">
        <f t="shared" ref="C669" si="182">C670+C674+C677</f>
        <v>109386166988</v>
      </c>
      <c r="D669" s="128">
        <v>106658529975</v>
      </c>
      <c r="E669" s="128">
        <v>10368264719.440001</v>
      </c>
      <c r="F669" s="128">
        <v>3743870531.5500002</v>
      </c>
      <c r="G669" s="128">
        <v>8138724847.8400002</v>
      </c>
      <c r="H669" s="128">
        <v>26939033205.43</v>
      </c>
      <c r="I669" s="128">
        <v>3509914543.8500004</v>
      </c>
      <c r="J669" s="128">
        <v>3215334280.4099998</v>
      </c>
      <c r="K669" s="128">
        <v>5869318282.6400003</v>
      </c>
      <c r="L669" s="128">
        <v>2960912831.6300001</v>
      </c>
      <c r="M669" s="128">
        <v>4641548932.9799995</v>
      </c>
      <c r="N669" s="128">
        <v>13521757186.969999</v>
      </c>
      <c r="O669" s="128">
        <v>6998336146.4599991</v>
      </c>
      <c r="P669" s="128">
        <v>1707058608.9000001</v>
      </c>
      <c r="Q669" s="134">
        <f t="shared" si="179"/>
        <v>91614074118.100006</v>
      </c>
      <c r="T669" s="141"/>
      <c r="U669" s="140"/>
      <c r="V669" s="140"/>
      <c r="W669" s="140"/>
    </row>
    <row r="670" spans="2:50" s="67" customFormat="1" x14ac:dyDescent="0.25">
      <c r="B670" s="150" t="s">
        <v>217</v>
      </c>
      <c r="C670" s="128">
        <f>SUM(C671:C673)</f>
        <v>21281624163</v>
      </c>
      <c r="D670" s="128">
        <v>22315292374.049999</v>
      </c>
      <c r="E670" s="128">
        <v>136694649.90000001</v>
      </c>
      <c r="F670" s="128">
        <v>336299365.36000001</v>
      </c>
      <c r="G670" s="128">
        <v>2206736325.5899997</v>
      </c>
      <c r="H670" s="128">
        <v>392862856.91999996</v>
      </c>
      <c r="I670" s="128">
        <v>119084787.63</v>
      </c>
      <c r="J670" s="128">
        <v>916832440.00999999</v>
      </c>
      <c r="K670" s="128">
        <v>31682295.449999999</v>
      </c>
      <c r="L670" s="128">
        <v>403696355.05000007</v>
      </c>
      <c r="M670" s="128">
        <v>556131272.57000005</v>
      </c>
      <c r="N670" s="128">
        <v>1261658891</v>
      </c>
      <c r="O670" s="128">
        <v>305075747.41000003</v>
      </c>
      <c r="P670" s="128">
        <v>1213517186.54</v>
      </c>
      <c r="Q670" s="134">
        <f t="shared" si="179"/>
        <v>7880272173.4299994</v>
      </c>
      <c r="R670"/>
      <c r="S670"/>
      <c r="T670" s="118"/>
      <c r="U670" s="140"/>
      <c r="V670" s="140"/>
      <c r="W670" s="140"/>
      <c r="X670"/>
      <c r="Y670"/>
      <c r="Z670"/>
      <c r="AA670"/>
      <c r="AB670"/>
      <c r="AC670"/>
      <c r="AD670"/>
      <c r="AE670"/>
      <c r="AF670"/>
      <c r="AG670"/>
      <c r="AH670"/>
      <c r="AI670"/>
      <c r="AJ670"/>
      <c r="AK670"/>
      <c r="AL670"/>
      <c r="AM670"/>
      <c r="AN670"/>
      <c r="AO670"/>
      <c r="AP670"/>
      <c r="AQ670"/>
      <c r="AR670"/>
      <c r="AS670"/>
      <c r="AT670"/>
      <c r="AU670"/>
      <c r="AV670"/>
      <c r="AW670"/>
      <c r="AX670"/>
    </row>
    <row r="671" spans="2:50" ht="15" customHeight="1" x14ac:dyDescent="0.25">
      <c r="B671" s="151" t="s">
        <v>218</v>
      </c>
      <c r="C671" s="130">
        <v>0</v>
      </c>
      <c r="D671" s="130">
        <v>26000000</v>
      </c>
      <c r="E671" s="130">
        <v>0</v>
      </c>
      <c r="F671" s="130">
        <v>0</v>
      </c>
      <c r="G671" s="130">
        <v>0</v>
      </c>
      <c r="H671" s="130">
        <v>0</v>
      </c>
      <c r="I671" s="130">
        <v>137060.4</v>
      </c>
      <c r="J671" s="130">
        <v>-137060.4</v>
      </c>
      <c r="K671" s="130">
        <v>0</v>
      </c>
      <c r="L671" s="130">
        <v>0</v>
      </c>
      <c r="M671" s="130">
        <v>7557574.879999999</v>
      </c>
      <c r="N671" s="130">
        <v>14599141.17</v>
      </c>
      <c r="O671" s="130">
        <v>3053184.04</v>
      </c>
      <c r="P671" s="130">
        <v>0</v>
      </c>
      <c r="Q671" s="134">
        <f t="shared" si="179"/>
        <v>25209900.089999996</v>
      </c>
      <c r="T671" s="118"/>
      <c r="U671" s="118"/>
      <c r="V671" s="118"/>
      <c r="W671" s="118"/>
    </row>
    <row r="672" spans="2:50" ht="15" customHeight="1" x14ac:dyDescent="0.25">
      <c r="B672" s="151" t="s">
        <v>893</v>
      </c>
      <c r="C672" s="125">
        <v>9210299681</v>
      </c>
      <c r="D672" s="125">
        <v>9552604905.0499992</v>
      </c>
      <c r="E672" s="125">
        <v>136114495</v>
      </c>
      <c r="F672" s="125">
        <v>335178735.94</v>
      </c>
      <c r="G672" s="125">
        <v>2193586325.5899997</v>
      </c>
      <c r="H672" s="125">
        <v>391338778.76999998</v>
      </c>
      <c r="I672" s="125">
        <v>117316221.52</v>
      </c>
      <c r="J672" s="125">
        <v>915953312.88999999</v>
      </c>
      <c r="K672" s="125">
        <v>11002126.210000001</v>
      </c>
      <c r="L672" s="125">
        <v>396506437.57000005</v>
      </c>
      <c r="M672" s="130">
        <v>548573697.69000006</v>
      </c>
      <c r="N672" s="130">
        <v>301324574.08999997</v>
      </c>
      <c r="O672" s="130">
        <v>299738382.88</v>
      </c>
      <c r="P672" s="130">
        <v>1207614806.45</v>
      </c>
      <c r="Q672" s="134">
        <f t="shared" si="179"/>
        <v>6854247894.6000004</v>
      </c>
      <c r="T672" s="118"/>
      <c r="U672" s="118"/>
      <c r="V672" s="118"/>
      <c r="W672" s="118"/>
    </row>
    <row r="673" spans="2:50" s="67" customFormat="1" x14ac:dyDescent="0.25">
      <c r="B673" s="151" t="s">
        <v>271</v>
      </c>
      <c r="C673" s="130">
        <v>12071324482</v>
      </c>
      <c r="D673" s="130">
        <v>12736687469</v>
      </c>
      <c r="E673" s="130">
        <v>580154.9</v>
      </c>
      <c r="F673" s="129">
        <v>1120629.42</v>
      </c>
      <c r="G673" s="125">
        <v>13150000</v>
      </c>
      <c r="H673" s="125">
        <v>1524078.15</v>
      </c>
      <c r="I673" s="125">
        <v>1631505.71</v>
      </c>
      <c r="J673" s="125">
        <v>1016187.52</v>
      </c>
      <c r="K673" s="125">
        <v>20680169.239999998</v>
      </c>
      <c r="L673" s="125">
        <v>7189917.4800000004</v>
      </c>
      <c r="M673" s="125">
        <v>0</v>
      </c>
      <c r="N673" s="125">
        <v>945735175.74000001</v>
      </c>
      <c r="O673" s="125">
        <v>2284180.4900000002</v>
      </c>
      <c r="P673" s="125">
        <v>5902380.0899999999</v>
      </c>
      <c r="Q673" s="134">
        <f t="shared" si="179"/>
        <v>1000814378.74</v>
      </c>
      <c r="R673"/>
      <c r="S673"/>
      <c r="T673" s="118"/>
      <c r="U673" s="141"/>
      <c r="V673" s="141"/>
      <c r="W673" s="141"/>
      <c r="X673"/>
      <c r="Y673"/>
      <c r="Z673"/>
      <c r="AA673"/>
      <c r="AB673"/>
      <c r="AC673"/>
      <c r="AD673"/>
      <c r="AE673"/>
      <c r="AF673"/>
      <c r="AG673"/>
      <c r="AH673"/>
      <c r="AI673"/>
      <c r="AJ673"/>
      <c r="AK673"/>
      <c r="AL673"/>
      <c r="AM673"/>
      <c r="AN673"/>
      <c r="AO673"/>
      <c r="AP673"/>
      <c r="AQ673"/>
      <c r="AR673"/>
      <c r="AS673"/>
      <c r="AT673"/>
      <c r="AU673"/>
      <c r="AV673"/>
      <c r="AW673"/>
      <c r="AX673"/>
    </row>
    <row r="674" spans="2:50" x14ac:dyDescent="0.25">
      <c r="B674" s="150" t="s">
        <v>222</v>
      </c>
      <c r="C674" s="128">
        <f t="shared" ref="C674" si="183">SUM(C675:C676)</f>
        <v>3257658874</v>
      </c>
      <c r="D674" s="128">
        <v>18142658875</v>
      </c>
      <c r="E674" s="128">
        <v>2442045460.8000002</v>
      </c>
      <c r="F674" s="128">
        <v>0</v>
      </c>
      <c r="G674" s="128">
        <v>746352096.60000002</v>
      </c>
      <c r="H674" s="128">
        <v>14885000000</v>
      </c>
      <c r="I674" s="128">
        <v>0</v>
      </c>
      <c r="J674" s="128">
        <v>0</v>
      </c>
      <c r="K674" s="128">
        <v>0</v>
      </c>
      <c r="L674" s="128">
        <v>0</v>
      </c>
      <c r="M674" s="128">
        <v>0</v>
      </c>
      <c r="N674" s="128">
        <v>0</v>
      </c>
      <c r="O674" s="128">
        <v>0</v>
      </c>
      <c r="P674" s="128">
        <v>0</v>
      </c>
      <c r="Q674" s="134">
        <f t="shared" si="179"/>
        <v>18073397557.400002</v>
      </c>
      <c r="T674" s="118"/>
      <c r="U674" s="118"/>
      <c r="V674" s="118"/>
      <c r="W674" s="118"/>
    </row>
    <row r="675" spans="2:50" ht="12.6" customHeight="1" x14ac:dyDescent="0.25">
      <c r="B675" s="151" t="s">
        <v>223</v>
      </c>
      <c r="C675" s="130">
        <v>0</v>
      </c>
      <c r="D675" s="130">
        <v>14885000000</v>
      </c>
      <c r="E675" s="130">
        <v>0</v>
      </c>
      <c r="F675" s="130">
        <v>0</v>
      </c>
      <c r="G675" s="129">
        <v>0</v>
      </c>
      <c r="H675" s="129">
        <v>14885000000</v>
      </c>
      <c r="I675" s="129">
        <v>0</v>
      </c>
      <c r="J675" s="129">
        <v>0</v>
      </c>
      <c r="K675" s="129">
        <v>0</v>
      </c>
      <c r="L675" s="129">
        <v>0</v>
      </c>
      <c r="M675" s="129">
        <v>0</v>
      </c>
      <c r="N675" s="129">
        <v>0</v>
      </c>
      <c r="O675" s="129">
        <v>0</v>
      </c>
      <c r="P675" s="129">
        <v>0</v>
      </c>
      <c r="Q675" s="134">
        <f t="shared" si="179"/>
        <v>14885000000</v>
      </c>
      <c r="T675" s="118"/>
      <c r="U675" s="118"/>
      <c r="V675" s="118"/>
      <c r="W675" s="118"/>
    </row>
    <row r="676" spans="2:50" ht="12.6" customHeight="1" x14ac:dyDescent="0.25">
      <c r="B676" s="151" t="s">
        <v>224</v>
      </c>
      <c r="C676" s="129">
        <v>3257658874</v>
      </c>
      <c r="D676" s="129">
        <v>3257658875</v>
      </c>
      <c r="E676" s="129">
        <v>2442045460.8000002</v>
      </c>
      <c r="F676" s="129">
        <v>0</v>
      </c>
      <c r="G676" s="129">
        <v>746352096.60000002</v>
      </c>
      <c r="H676" s="129">
        <v>0</v>
      </c>
      <c r="I676" s="129">
        <v>0</v>
      </c>
      <c r="J676" s="129">
        <v>0</v>
      </c>
      <c r="K676" s="129">
        <v>0</v>
      </c>
      <c r="L676" s="129">
        <v>0</v>
      </c>
      <c r="M676" s="129">
        <v>0</v>
      </c>
      <c r="N676" s="129">
        <v>0</v>
      </c>
      <c r="O676" s="129">
        <v>0</v>
      </c>
      <c r="P676" s="129">
        <v>0</v>
      </c>
      <c r="Q676" s="134">
        <f t="shared" si="179"/>
        <v>3188397557.4000001</v>
      </c>
      <c r="U676" s="118"/>
      <c r="V676" s="118"/>
      <c r="W676" s="118"/>
    </row>
    <row r="677" spans="2:50" ht="12.6" customHeight="1" x14ac:dyDescent="0.25">
      <c r="B677" s="150" t="s">
        <v>225</v>
      </c>
      <c r="C677" s="128">
        <f t="shared" ref="C677" si="184">SUM(C678:C679)</f>
        <v>84846883951</v>
      </c>
      <c r="D677" s="128">
        <v>66200578725.949997</v>
      </c>
      <c r="E677" s="128">
        <v>7789524608.7400007</v>
      </c>
      <c r="F677" s="128">
        <v>3407571166.1900005</v>
      </c>
      <c r="G677" s="128">
        <v>5185636425.6499996</v>
      </c>
      <c r="H677" s="128">
        <v>11661170348.509998</v>
      </c>
      <c r="I677" s="128">
        <v>3390829756.2200003</v>
      </c>
      <c r="J677" s="128">
        <v>2298501840.4000001</v>
      </c>
      <c r="K677" s="128">
        <v>5837635987.1900005</v>
      </c>
      <c r="L677" s="128">
        <v>2557216476.5799999</v>
      </c>
      <c r="M677" s="128">
        <v>4085417660.4099998</v>
      </c>
      <c r="N677" s="128">
        <v>12260098295.969999</v>
      </c>
      <c r="O677" s="128">
        <v>6693260399.0499992</v>
      </c>
      <c r="P677" s="128">
        <v>493541422.36000001</v>
      </c>
      <c r="Q677" s="134">
        <f t="shared" si="179"/>
        <v>65660404387.270004</v>
      </c>
      <c r="T677" s="118"/>
      <c r="U677" s="118"/>
      <c r="V677" s="118"/>
      <c r="W677" s="118"/>
    </row>
    <row r="678" spans="2:50" ht="12.6" customHeight="1" x14ac:dyDescent="0.25">
      <c r="B678" s="151" t="s">
        <v>226</v>
      </c>
      <c r="C678" s="130">
        <v>20713441784</v>
      </c>
      <c r="D678" s="130">
        <v>5828441783</v>
      </c>
      <c r="E678" s="130">
        <v>951663329.13999999</v>
      </c>
      <c r="F678" s="130">
        <v>801189647.70000005</v>
      </c>
      <c r="G678" s="130">
        <v>804953097.82000005</v>
      </c>
      <c r="H678" s="130">
        <v>808846440.74000001</v>
      </c>
      <c r="I678" s="130">
        <v>797880564.59000003</v>
      </c>
      <c r="J678" s="130">
        <v>811251596.38</v>
      </c>
      <c r="K678" s="130">
        <v>148664000</v>
      </c>
      <c r="L678" s="130">
        <v>0</v>
      </c>
      <c r="M678" s="130">
        <v>149838000</v>
      </c>
      <c r="N678" s="130">
        <v>301250250</v>
      </c>
      <c r="O678" s="130">
        <v>151101000</v>
      </c>
      <c r="P678" s="130">
        <v>0</v>
      </c>
      <c r="Q678" s="134">
        <f t="shared" si="179"/>
        <v>5726637926.3700008</v>
      </c>
      <c r="T678" s="118"/>
      <c r="U678" s="118"/>
      <c r="V678" s="118"/>
      <c r="W678" s="118"/>
    </row>
    <row r="679" spans="2:50" ht="12.6" customHeight="1" x14ac:dyDescent="0.25">
      <c r="B679" s="151" t="s">
        <v>227</v>
      </c>
      <c r="C679" s="129">
        <v>64133442167</v>
      </c>
      <c r="D679" s="129">
        <v>60372136942.949997</v>
      </c>
      <c r="E679" s="129">
        <v>6837861279.6000004</v>
      </c>
      <c r="F679" s="129">
        <v>2606381518.4900002</v>
      </c>
      <c r="G679" s="129">
        <v>4380683327.8299999</v>
      </c>
      <c r="H679" s="129">
        <v>10852323907.769999</v>
      </c>
      <c r="I679" s="129">
        <v>2592949191.6300001</v>
      </c>
      <c r="J679" s="129">
        <v>1487250244.02</v>
      </c>
      <c r="K679" s="129">
        <v>5688971987.1900005</v>
      </c>
      <c r="L679" s="129">
        <v>2557216476.5799999</v>
      </c>
      <c r="M679" s="129">
        <v>3935579660.4099998</v>
      </c>
      <c r="N679" s="129">
        <v>11958848045.969999</v>
      </c>
      <c r="O679" s="129">
        <v>6542159399.0499992</v>
      </c>
      <c r="P679" s="129">
        <v>493541422.36000001</v>
      </c>
      <c r="Q679" s="134">
        <f t="shared" si="179"/>
        <v>59933766460.900009</v>
      </c>
      <c r="T679" s="118"/>
      <c r="U679" s="118"/>
      <c r="V679" s="118"/>
      <c r="W679" s="118"/>
    </row>
    <row r="680" spans="2:50" x14ac:dyDescent="0.25">
      <c r="B680" s="23" t="s">
        <v>898</v>
      </c>
      <c r="C680" s="124">
        <f>C684</f>
        <v>0</v>
      </c>
      <c r="D680" s="124">
        <v>2657000000</v>
      </c>
      <c r="E680" s="124">
        <v>0</v>
      </c>
      <c r="F680" s="124">
        <v>0</v>
      </c>
      <c r="G680" s="124">
        <v>0</v>
      </c>
      <c r="H680" s="124">
        <v>0</v>
      </c>
      <c r="I680" s="124">
        <v>0</v>
      </c>
      <c r="J680" s="124">
        <v>0</v>
      </c>
      <c r="K680" s="124">
        <v>2598055510.6199999</v>
      </c>
      <c r="L680" s="124">
        <v>0</v>
      </c>
      <c r="M680" s="124">
        <v>0</v>
      </c>
      <c r="N680" s="124">
        <v>0</v>
      </c>
      <c r="O680" s="124">
        <v>0</v>
      </c>
      <c r="P680" s="124">
        <v>0</v>
      </c>
      <c r="Q680" s="124">
        <f t="shared" si="179"/>
        <v>2598055510.6199999</v>
      </c>
      <c r="T680" s="118"/>
      <c r="V680" s="118"/>
      <c r="W680" s="118"/>
    </row>
    <row r="681" spans="2:50" x14ac:dyDescent="0.25">
      <c r="B681" s="149" t="s">
        <v>899</v>
      </c>
      <c r="C681" s="134">
        <v>0</v>
      </c>
      <c r="D681" s="134">
        <v>1227000000</v>
      </c>
      <c r="E681" s="134">
        <v>0</v>
      </c>
      <c r="F681" s="134">
        <v>0</v>
      </c>
      <c r="G681" s="134">
        <v>0</v>
      </c>
      <c r="H681" s="134">
        <v>0</v>
      </c>
      <c r="I681" s="134">
        <v>0</v>
      </c>
      <c r="J681" s="134">
        <v>0</v>
      </c>
      <c r="K681" s="134">
        <v>1198677615.4200001</v>
      </c>
      <c r="L681" s="134">
        <v>0</v>
      </c>
      <c r="M681" s="134">
        <v>0</v>
      </c>
      <c r="N681" s="134">
        <v>0</v>
      </c>
      <c r="O681" s="134">
        <v>0</v>
      </c>
      <c r="P681" s="134">
        <v>0</v>
      </c>
      <c r="Q681" s="134">
        <f t="shared" si="179"/>
        <v>1198677615.4200001</v>
      </c>
      <c r="R681" s="197"/>
      <c r="S681" s="140"/>
      <c r="U681" s="118"/>
      <c r="V681" s="118"/>
      <c r="W681" s="118"/>
    </row>
    <row r="682" spans="2:50" x14ac:dyDescent="0.25">
      <c r="B682" s="150" t="s">
        <v>900</v>
      </c>
      <c r="C682" s="134">
        <v>0</v>
      </c>
      <c r="D682" s="134">
        <v>1227000000</v>
      </c>
      <c r="E682" s="134">
        <v>0</v>
      </c>
      <c r="F682" s="134">
        <v>0</v>
      </c>
      <c r="G682" s="134">
        <v>0</v>
      </c>
      <c r="H682" s="134">
        <v>0</v>
      </c>
      <c r="I682" s="134">
        <v>0</v>
      </c>
      <c r="J682" s="134">
        <v>0</v>
      </c>
      <c r="K682" s="134">
        <v>1198677615.4200001</v>
      </c>
      <c r="L682" s="134">
        <v>0</v>
      </c>
      <c r="M682" s="134">
        <v>0</v>
      </c>
      <c r="N682" s="134">
        <v>0</v>
      </c>
      <c r="O682" s="134">
        <v>0</v>
      </c>
      <c r="P682" s="134">
        <v>0</v>
      </c>
      <c r="Q682" s="134">
        <f t="shared" si="179"/>
        <v>1198677615.4200001</v>
      </c>
      <c r="R682" s="197"/>
      <c r="U682" s="118"/>
      <c r="V682" s="118"/>
      <c r="W682" s="118"/>
    </row>
    <row r="683" spans="2:50" x14ac:dyDescent="0.25">
      <c r="B683" s="151" t="s">
        <v>1027</v>
      </c>
      <c r="C683" s="134">
        <v>0</v>
      </c>
      <c r="D683" s="134">
        <v>1227000000</v>
      </c>
      <c r="E683" s="134">
        <v>0</v>
      </c>
      <c r="F683" s="134">
        <v>0</v>
      </c>
      <c r="G683" s="134">
        <v>0</v>
      </c>
      <c r="H683" s="134">
        <v>0</v>
      </c>
      <c r="I683" s="134">
        <v>0</v>
      </c>
      <c r="J683" s="134">
        <v>0</v>
      </c>
      <c r="K683" s="134">
        <v>1198677615.4200001</v>
      </c>
      <c r="L683" s="134">
        <v>0</v>
      </c>
      <c r="M683" s="134">
        <v>0</v>
      </c>
      <c r="N683" s="134">
        <v>0</v>
      </c>
      <c r="O683" s="134">
        <v>0</v>
      </c>
      <c r="P683" s="134">
        <v>0</v>
      </c>
      <c r="Q683" s="134">
        <f t="shared" si="179"/>
        <v>1198677615.4200001</v>
      </c>
      <c r="R683" s="197"/>
      <c r="U683" s="118"/>
    </row>
    <row r="684" spans="2:50" x14ac:dyDescent="0.25">
      <c r="B684" s="149" t="s">
        <v>902</v>
      </c>
      <c r="C684" s="128">
        <f t="shared" ref="C684:C685" si="185">C685</f>
        <v>0</v>
      </c>
      <c r="D684" s="128">
        <v>1430000000</v>
      </c>
      <c r="E684" s="128">
        <v>0</v>
      </c>
      <c r="F684" s="128">
        <v>0</v>
      </c>
      <c r="G684" s="128">
        <v>0</v>
      </c>
      <c r="H684" s="128">
        <v>0</v>
      </c>
      <c r="I684" s="128">
        <v>0</v>
      </c>
      <c r="J684" s="128">
        <v>0</v>
      </c>
      <c r="K684" s="128">
        <v>1399377895.2</v>
      </c>
      <c r="L684" s="128">
        <v>0</v>
      </c>
      <c r="M684" s="128">
        <v>0</v>
      </c>
      <c r="N684" s="128">
        <v>0</v>
      </c>
      <c r="O684" s="128">
        <v>0</v>
      </c>
      <c r="P684" s="128">
        <v>0</v>
      </c>
      <c r="Q684" s="134">
        <f t="shared" si="179"/>
        <v>1399377895.2</v>
      </c>
      <c r="R684" s="197"/>
    </row>
    <row r="685" spans="2:50" x14ac:dyDescent="0.25">
      <c r="B685" s="150" t="s">
        <v>903</v>
      </c>
      <c r="C685" s="128">
        <f t="shared" si="185"/>
        <v>0</v>
      </c>
      <c r="D685" s="128">
        <v>1430000000</v>
      </c>
      <c r="E685" s="128">
        <v>0</v>
      </c>
      <c r="F685" s="128">
        <v>0</v>
      </c>
      <c r="G685" s="128">
        <v>0</v>
      </c>
      <c r="H685" s="128">
        <v>0</v>
      </c>
      <c r="I685" s="128">
        <v>0</v>
      </c>
      <c r="J685" s="128">
        <v>0</v>
      </c>
      <c r="K685" s="128">
        <v>1399377895.2</v>
      </c>
      <c r="L685" s="128">
        <v>0</v>
      </c>
      <c r="M685" s="128">
        <v>0</v>
      </c>
      <c r="N685" s="128">
        <v>0</v>
      </c>
      <c r="O685" s="128">
        <v>0</v>
      </c>
      <c r="P685" s="128">
        <v>0</v>
      </c>
      <c r="Q685" s="134">
        <f t="shared" si="179"/>
        <v>1399377895.2</v>
      </c>
      <c r="R685" s="197"/>
      <c r="S685" s="140"/>
    </row>
    <row r="686" spans="2:50" x14ac:dyDescent="0.25">
      <c r="B686" s="151" t="s">
        <v>957</v>
      </c>
      <c r="C686" s="125">
        <v>0</v>
      </c>
      <c r="D686" s="125">
        <v>1430000000</v>
      </c>
      <c r="E686" s="125">
        <v>0</v>
      </c>
      <c r="F686" s="125">
        <v>0</v>
      </c>
      <c r="G686" s="125">
        <v>0</v>
      </c>
      <c r="H686" s="125">
        <v>0</v>
      </c>
      <c r="I686" s="125">
        <v>0</v>
      </c>
      <c r="J686" s="125">
        <v>0</v>
      </c>
      <c r="K686" s="125">
        <v>1399377895.2</v>
      </c>
      <c r="L686" s="125">
        <v>0</v>
      </c>
      <c r="M686" s="125">
        <v>0</v>
      </c>
      <c r="N686" s="125">
        <v>0</v>
      </c>
      <c r="O686" s="125">
        <v>0</v>
      </c>
      <c r="P686" s="125">
        <v>0</v>
      </c>
      <c r="Q686" s="134">
        <f t="shared" si="179"/>
        <v>1399377895.2</v>
      </c>
      <c r="R686" s="197"/>
    </row>
    <row r="687" spans="2:50" x14ac:dyDescent="0.25">
      <c r="B687" s="155" t="s">
        <v>77</v>
      </c>
      <c r="C687" s="132">
        <f t="shared" ref="C687:P687" si="186">C662+C668+C680</f>
        <v>113668099604</v>
      </c>
      <c r="D687" s="132">
        <f t="shared" si="186"/>
        <v>113613099604</v>
      </c>
      <c r="E687" s="126">
        <f t="shared" si="186"/>
        <v>10368264719.440001</v>
      </c>
      <c r="F687" s="126">
        <f t="shared" si="186"/>
        <v>3743870531.5500002</v>
      </c>
      <c r="G687" s="126">
        <f t="shared" si="186"/>
        <v>8138724847.8400002</v>
      </c>
      <c r="H687" s="126">
        <f t="shared" si="186"/>
        <v>27164550615.43</v>
      </c>
      <c r="I687" s="126">
        <f t="shared" si="186"/>
        <v>3509914543.8500004</v>
      </c>
      <c r="J687" s="126">
        <f t="shared" si="186"/>
        <v>3215334280.4099998</v>
      </c>
      <c r="K687" s="126">
        <f t="shared" si="186"/>
        <v>8467373793.2600002</v>
      </c>
      <c r="L687" s="126">
        <f t="shared" si="186"/>
        <v>2960912831.6300001</v>
      </c>
      <c r="M687" s="126">
        <f t="shared" si="186"/>
        <v>4641548932.9799995</v>
      </c>
      <c r="N687" s="126">
        <f t="shared" si="186"/>
        <v>16532683711.609999</v>
      </c>
      <c r="O687" s="126">
        <f t="shared" si="186"/>
        <v>6998336146.4599991</v>
      </c>
      <c r="P687" s="126">
        <f t="shared" si="186"/>
        <v>2556263285.5799999</v>
      </c>
      <c r="Q687" s="126">
        <f>+E687+F687+G687+H687+I687+J687+K687+L687+M687+N687+O687+P687</f>
        <v>98297778240.039993</v>
      </c>
      <c r="S687" s="140"/>
    </row>
    <row r="688" spans="2:50" x14ac:dyDescent="0.25">
      <c r="B688" s="24"/>
      <c r="C688" s="133"/>
      <c r="D688" s="133"/>
      <c r="E688" s="154"/>
      <c r="F688" s="154"/>
      <c r="G688" s="154"/>
      <c r="H688" s="154"/>
      <c r="I688" s="154"/>
      <c r="J688" s="154"/>
      <c r="K688" s="154"/>
      <c r="L688" s="154"/>
      <c r="M688" s="154"/>
      <c r="N688" s="154"/>
      <c r="O688" s="154"/>
      <c r="P688" s="154"/>
      <c r="Q688" s="154"/>
    </row>
    <row r="689" spans="2:17" x14ac:dyDescent="0.25">
      <c r="B689" s="155" t="s">
        <v>78</v>
      </c>
      <c r="C689" s="132">
        <f t="shared" ref="C689:P689" si="187">C659+C687</f>
        <v>1532354614554</v>
      </c>
      <c r="D689" s="132">
        <f t="shared" si="187"/>
        <v>1575943843404.76</v>
      </c>
      <c r="E689" s="126">
        <f t="shared" si="187"/>
        <v>132650409358.34</v>
      </c>
      <c r="F689" s="126">
        <f t="shared" si="187"/>
        <v>105996299454.03</v>
      </c>
      <c r="G689" s="126">
        <f t="shared" si="187"/>
        <v>115449790753.13998</v>
      </c>
      <c r="H689" s="126">
        <f t="shared" si="187"/>
        <v>132136870178.03</v>
      </c>
      <c r="I689" s="126">
        <f t="shared" si="187"/>
        <v>116002440990.47003</v>
      </c>
      <c r="J689" s="126">
        <f t="shared" si="187"/>
        <v>127926232514.26001</v>
      </c>
      <c r="K689" s="126">
        <f t="shared" si="187"/>
        <v>127908914930.80998</v>
      </c>
      <c r="L689" s="126">
        <f t="shared" si="187"/>
        <v>107919906471.36</v>
      </c>
      <c r="M689" s="126">
        <f t="shared" si="187"/>
        <v>110092634058.26997</v>
      </c>
      <c r="N689" s="126">
        <f t="shared" si="187"/>
        <v>127109171231.63</v>
      </c>
      <c r="O689" s="126">
        <f t="shared" si="187"/>
        <v>153573632812.81</v>
      </c>
      <c r="P689" s="126">
        <f t="shared" si="187"/>
        <v>188021670168.26996</v>
      </c>
      <c r="Q689" s="126">
        <f>E689+F689+G689+H689+I689+J689+K689+L689+M689+O689+N689+P689</f>
        <v>1544787972921.4199</v>
      </c>
    </row>
    <row r="690" spans="2:17" x14ac:dyDescent="0.25">
      <c r="B690" s="10" t="s">
        <v>909</v>
      </c>
      <c r="C690" s="137"/>
      <c r="D690" s="137"/>
      <c r="E690" s="117"/>
      <c r="Q690"/>
    </row>
    <row r="691" spans="2:17" x14ac:dyDescent="0.25">
      <c r="B691" s="10" t="s">
        <v>1028</v>
      </c>
      <c r="D691" s="117"/>
      <c r="F691" s="117"/>
      <c r="G691" s="117"/>
      <c r="H691" s="117"/>
      <c r="I691" s="117"/>
      <c r="J691" s="117"/>
      <c r="K691" s="117"/>
      <c r="L691" s="117"/>
      <c r="M691" s="117"/>
      <c r="N691" s="117"/>
      <c r="O691" s="117"/>
      <c r="P691" s="117"/>
      <c r="Q691" s="117"/>
    </row>
    <row r="692" spans="2:17" x14ac:dyDescent="0.25">
      <c r="B692" s="10" t="s">
        <v>238</v>
      </c>
      <c r="D692" s="117"/>
      <c r="E692" s="117"/>
      <c r="F692" s="117"/>
      <c r="G692" s="117"/>
      <c r="H692" s="117"/>
      <c r="I692" s="117"/>
      <c r="J692" s="117"/>
      <c r="K692" s="117"/>
      <c r="L692" s="117"/>
      <c r="M692" s="117"/>
      <c r="Q692"/>
    </row>
    <row r="693" spans="2:17" x14ac:dyDescent="0.25">
      <c r="B693" s="10"/>
      <c r="D693" s="117"/>
      <c r="E693" s="117"/>
      <c r="F693" s="117"/>
      <c r="G693" s="117"/>
      <c r="H693" s="117"/>
      <c r="I693" s="117"/>
      <c r="J693" s="117"/>
      <c r="K693" s="117"/>
      <c r="L693" s="117"/>
      <c r="M693" s="117"/>
      <c r="N693" s="117"/>
      <c r="O693" s="117"/>
      <c r="P693" s="117"/>
      <c r="Q693" s="117"/>
    </row>
    <row r="694" spans="2:17" x14ac:dyDescent="0.25">
      <c r="E694" s="118"/>
      <c r="F694" s="118"/>
      <c r="G694" s="118"/>
      <c r="H694" s="118"/>
      <c r="I694" s="118"/>
      <c r="J694" s="118"/>
      <c r="K694" s="118"/>
      <c r="L694" s="118"/>
      <c r="M694" s="118"/>
      <c r="N694" s="118"/>
      <c r="O694" s="118"/>
      <c r="P694" s="118"/>
    </row>
    <row r="695" spans="2:17" x14ac:dyDescent="0.25">
      <c r="E695" s="117"/>
      <c r="F695" s="117"/>
      <c r="G695" s="117"/>
      <c r="H695" s="117"/>
      <c r="I695" s="117"/>
      <c r="J695" s="117"/>
      <c r="K695" s="117"/>
      <c r="L695" s="117"/>
      <c r="M695" s="117"/>
      <c r="N695" s="117"/>
      <c r="O695" s="117"/>
      <c r="P695" s="117"/>
      <c r="Q695" s="117"/>
    </row>
    <row r="696" spans="2:17" x14ac:dyDescent="0.25">
      <c r="E696" s="117"/>
      <c r="F696" s="117"/>
      <c r="G696" s="117"/>
      <c r="H696" s="117"/>
      <c r="I696" s="117"/>
      <c r="J696" s="117"/>
      <c r="K696" s="117"/>
      <c r="L696" s="117"/>
      <c r="M696" s="117"/>
      <c r="N696" s="117"/>
      <c r="O696" s="117"/>
      <c r="P696" s="117"/>
      <c r="Q696" s="117"/>
    </row>
    <row r="697" spans="2:17" x14ac:dyDescent="0.25">
      <c r="E697" s="117"/>
      <c r="F697" s="117"/>
      <c r="G697" s="117"/>
      <c r="H697" s="117"/>
      <c r="I697" s="117"/>
      <c r="J697" s="117"/>
      <c r="K697" s="117"/>
      <c r="L697" s="117"/>
      <c r="M697" s="117"/>
      <c r="N697" s="117"/>
      <c r="O697" s="117"/>
      <c r="P697" s="117"/>
      <c r="Q697" s="117"/>
    </row>
    <row r="698" spans="2:17" x14ac:dyDescent="0.25">
      <c r="E698" s="117"/>
      <c r="F698" s="117"/>
      <c r="G698" s="117"/>
      <c r="H698" s="117"/>
      <c r="I698" s="117"/>
      <c r="J698" s="117"/>
      <c r="K698" s="117"/>
      <c r="L698" s="117"/>
      <c r="M698" s="117"/>
      <c r="N698" s="117"/>
      <c r="O698" s="117"/>
      <c r="P698" s="117"/>
      <c r="Q698" s="117"/>
    </row>
    <row r="699" spans="2:17" x14ac:dyDescent="0.25">
      <c r="E699" s="117"/>
      <c r="F699" s="117"/>
      <c r="G699" s="117"/>
      <c r="H699" s="117"/>
      <c r="I699" s="117"/>
      <c r="J699" s="117"/>
      <c r="K699" s="117"/>
      <c r="L699" s="117"/>
      <c r="M699" s="117"/>
      <c r="N699" s="117"/>
      <c r="O699" s="117"/>
      <c r="P699" s="117"/>
      <c r="Q699" s="117"/>
    </row>
    <row r="700" spans="2:17" x14ac:dyDescent="0.25">
      <c r="E700" s="117"/>
      <c r="F700" s="117"/>
      <c r="G700" s="117"/>
      <c r="H700" s="117"/>
      <c r="I700" s="117"/>
      <c r="J700" s="117"/>
      <c r="K700" s="117"/>
      <c r="L700" s="117"/>
      <c r="M700" s="117"/>
      <c r="N700" s="117"/>
      <c r="O700" s="117"/>
      <c r="P700" s="117"/>
      <c r="Q700" s="117"/>
    </row>
    <row r="701" spans="2:17" x14ac:dyDescent="0.25">
      <c r="E701" s="117"/>
      <c r="F701" s="117"/>
      <c r="G701" s="117"/>
      <c r="H701" s="117"/>
      <c r="I701" s="117"/>
      <c r="J701" s="117"/>
      <c r="K701" s="117"/>
      <c r="L701" s="117"/>
      <c r="M701" s="117"/>
      <c r="N701" s="117"/>
      <c r="O701" s="117"/>
      <c r="P701" s="117"/>
      <c r="Q701" s="117"/>
    </row>
    <row r="702" spans="2:17" x14ac:dyDescent="0.25">
      <c r="E702" s="117"/>
      <c r="F702" s="117"/>
      <c r="G702" s="117"/>
      <c r="H702" s="117"/>
      <c r="I702" s="117"/>
      <c r="J702" s="117"/>
      <c r="K702" s="117"/>
      <c r="L702" s="117"/>
      <c r="M702" s="117"/>
      <c r="N702" s="117"/>
      <c r="O702" s="117"/>
      <c r="P702" s="117"/>
      <c r="Q702" s="117"/>
    </row>
    <row r="703" spans="2:17" x14ac:dyDescent="0.25">
      <c r="E703" s="117"/>
      <c r="F703" s="117"/>
      <c r="G703" s="117"/>
      <c r="H703" s="117"/>
      <c r="I703" s="117"/>
      <c r="J703" s="117"/>
      <c r="K703" s="117"/>
      <c r="L703" s="117"/>
      <c r="M703" s="117"/>
      <c r="N703" s="117"/>
      <c r="O703" s="117"/>
      <c r="P703" s="117"/>
      <c r="Q703" s="117"/>
    </row>
    <row r="704" spans="2:17" x14ac:dyDescent="0.25">
      <c r="E704" s="117"/>
      <c r="F704" s="117"/>
      <c r="G704" s="117"/>
      <c r="H704" s="117"/>
      <c r="I704" s="117"/>
      <c r="J704" s="117"/>
      <c r="K704" s="117"/>
      <c r="L704" s="117"/>
      <c r="M704" s="117"/>
      <c r="N704" s="117"/>
      <c r="O704" s="117"/>
      <c r="P704" s="117"/>
      <c r="Q704" s="117"/>
    </row>
    <row r="705" spans="5:17" x14ac:dyDescent="0.25">
      <c r="E705" s="117"/>
      <c r="F705" s="117"/>
      <c r="G705" s="117"/>
      <c r="H705" s="117"/>
      <c r="I705" s="117"/>
      <c r="J705" s="117"/>
      <c r="K705" s="117"/>
      <c r="L705" s="117"/>
      <c r="M705" s="117"/>
      <c r="N705" s="117"/>
      <c r="O705" s="117"/>
      <c r="P705" s="117"/>
      <c r="Q705" s="117"/>
    </row>
    <row r="706" spans="5:17" x14ac:dyDescent="0.25">
      <c r="E706" s="117"/>
      <c r="F706" s="117"/>
      <c r="G706" s="117"/>
      <c r="H706" s="117"/>
      <c r="I706" s="117"/>
      <c r="J706" s="117"/>
      <c r="K706" s="117"/>
      <c r="L706" s="117"/>
      <c r="M706" s="117"/>
      <c r="N706" s="117"/>
      <c r="O706" s="117"/>
      <c r="P706" s="117"/>
      <c r="Q706" s="117"/>
    </row>
    <row r="707" spans="5:17" x14ac:dyDescent="0.25">
      <c r="E707" s="117"/>
      <c r="F707" s="117"/>
      <c r="G707" s="117"/>
      <c r="H707" s="117"/>
      <c r="I707" s="117"/>
      <c r="J707" s="117"/>
      <c r="K707" s="117"/>
      <c r="L707" s="117"/>
      <c r="M707" s="117"/>
      <c r="N707" s="117"/>
      <c r="O707" s="117"/>
      <c r="P707" s="117"/>
      <c r="Q707" s="117"/>
    </row>
    <row r="708" spans="5:17" x14ac:dyDescent="0.25">
      <c r="E708" s="117"/>
      <c r="F708" s="117"/>
      <c r="G708" s="117"/>
      <c r="H708" s="117"/>
      <c r="I708" s="117"/>
      <c r="J708" s="117"/>
      <c r="K708" s="117"/>
      <c r="L708" s="117"/>
      <c r="M708" s="117"/>
      <c r="N708" s="117"/>
      <c r="O708" s="117"/>
      <c r="P708" s="117"/>
      <c r="Q708" s="117"/>
    </row>
    <row r="709" spans="5:17" x14ac:dyDescent="0.25">
      <c r="E709" s="117"/>
      <c r="F709" s="117"/>
      <c r="G709" s="117"/>
      <c r="H709" s="117"/>
      <c r="I709" s="117"/>
      <c r="J709" s="117"/>
      <c r="K709" s="117"/>
      <c r="L709" s="117"/>
      <c r="M709" s="117"/>
      <c r="N709" s="117"/>
      <c r="O709" s="117"/>
      <c r="P709" s="117"/>
      <c r="Q709" s="117"/>
    </row>
    <row r="710" spans="5:17" x14ac:dyDescent="0.25">
      <c r="E710" s="117"/>
      <c r="F710" s="117"/>
      <c r="G710" s="117"/>
      <c r="H710" s="117"/>
      <c r="I710" s="117"/>
      <c r="J710" s="117"/>
      <c r="K710" s="117"/>
      <c r="L710" s="117"/>
      <c r="M710" s="117"/>
      <c r="N710" s="117"/>
      <c r="O710" s="117"/>
      <c r="P710" s="117"/>
      <c r="Q710" s="117"/>
    </row>
    <row r="711" spans="5:17" x14ac:dyDescent="0.25">
      <c r="E711" s="117"/>
    </row>
    <row r="712" spans="5:17" x14ac:dyDescent="0.25">
      <c r="E712" s="117"/>
    </row>
  </sheetData>
  <mergeCells count="6">
    <mergeCell ref="B2:Q2"/>
    <mergeCell ref="B3:Q3"/>
    <mergeCell ref="B4:Q4"/>
    <mergeCell ref="B5:Q5"/>
    <mergeCell ref="B7:B8"/>
    <mergeCell ref="E7:Q7"/>
  </mergeCells>
  <conditionalFormatting sqref="Q1:Q1048576">
    <cfRule type="containsErrors" dxfId="9" priority="2">
      <formula>ISERROR(Q1)</formula>
    </cfRule>
  </conditionalFormatting>
  <conditionalFormatting sqref="R1:R8 R656:R657 R681:R1048576">
    <cfRule type="containsText" dxfId="8" priority="6" operator="containsText" text="Missing">
      <formula>NOT(ISERROR(SEARCH("Missing",R1)))</formula>
    </cfRule>
    <cfRule type="containsText" dxfId="7" priority="7" operator="containsText" text="Missing">
      <formula>NOT(ISERROR(SEARCH("Missing",R1)))</formula>
    </cfRule>
  </conditionalFormatting>
  <conditionalFormatting sqref="R1:R657 R681:R1048576">
    <cfRule type="containsText" dxfId="6" priority="4"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4F1D1-187C-4491-BF9F-D09970C1CD71}">
  <dimension ref="A2:AH694"/>
  <sheetViews>
    <sheetView showGridLines="0" topLeftCell="B1" zoomScale="85" zoomScaleNormal="85" workbookViewId="0">
      <selection activeCell="I646" sqref="I646"/>
    </sheetView>
  </sheetViews>
  <sheetFormatPr defaultColWidth="11.42578125" defaultRowHeight="15" x14ac:dyDescent="0.25"/>
  <cols>
    <col min="1" max="1" width="11.5703125" customWidth="1"/>
    <col min="2" max="2" width="92.140625" customWidth="1"/>
    <col min="3" max="3" width="26" style="3" customWidth="1"/>
    <col min="4" max="4" width="20.42578125" style="3" customWidth="1"/>
    <col min="5" max="6" width="14.140625" customWidth="1"/>
    <col min="7" max="7" width="14.5703125" customWidth="1"/>
    <col min="8" max="8" width="14.140625" customWidth="1"/>
    <col min="9" max="9" width="17.42578125" customWidth="1"/>
    <col min="10" max="10" width="14.140625" customWidth="1"/>
    <col min="11" max="11" width="18" customWidth="1"/>
    <col min="12" max="12" width="14.140625" customWidth="1"/>
    <col min="13" max="13" width="18.7109375" customWidth="1"/>
    <col min="14" max="14" width="14.140625" customWidth="1"/>
    <col min="15" max="16" width="13.140625" customWidth="1"/>
    <col min="17" max="17" width="13.140625" style="3" customWidth="1"/>
    <col min="18" max="19" width="24.42578125" customWidth="1"/>
    <col min="20" max="20" width="27.140625" customWidth="1"/>
    <col min="21" max="21" width="18" customWidth="1"/>
    <col min="22" max="22" width="19" customWidth="1"/>
    <col min="23" max="23" width="19" bestFit="1" customWidth="1"/>
    <col min="24" max="24" width="72.85546875"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15" bestFit="1" customWidth="1"/>
    <col min="33" max="33" width="14.28515625" customWidth="1"/>
    <col min="34" max="34" width="14.85546875" customWidth="1"/>
  </cols>
  <sheetData>
    <row r="2" spans="1:34" ht="28.5" x14ac:dyDescent="0.25">
      <c r="B2" s="344" t="s">
        <v>0</v>
      </c>
      <c r="C2" s="345"/>
      <c r="D2" s="345"/>
      <c r="E2" s="345"/>
      <c r="F2" s="345"/>
      <c r="G2" s="345"/>
      <c r="H2" s="345"/>
      <c r="I2" s="345"/>
      <c r="J2" s="345"/>
      <c r="K2" s="345"/>
      <c r="L2" s="345"/>
      <c r="M2" s="345"/>
      <c r="N2" s="345"/>
      <c r="O2" s="345"/>
      <c r="P2" s="345"/>
      <c r="Q2" s="345"/>
    </row>
    <row r="3" spans="1:34" ht="21" x14ac:dyDescent="0.25">
      <c r="B3" s="346" t="s">
        <v>1</v>
      </c>
      <c r="C3" s="347"/>
      <c r="D3" s="347"/>
      <c r="E3" s="347"/>
      <c r="F3" s="347"/>
      <c r="G3" s="347"/>
      <c r="H3" s="347"/>
      <c r="I3" s="347"/>
      <c r="J3" s="347"/>
      <c r="K3" s="347"/>
      <c r="L3" s="347"/>
      <c r="M3" s="347"/>
      <c r="N3" s="347"/>
      <c r="O3" s="347"/>
      <c r="P3" s="347"/>
      <c r="Q3" s="347"/>
    </row>
    <row r="4" spans="1:34" ht="15.75" x14ac:dyDescent="0.25">
      <c r="B4" s="348" t="s">
        <v>2</v>
      </c>
      <c r="C4" s="349"/>
      <c r="D4" s="349"/>
      <c r="E4" s="349"/>
      <c r="F4" s="349"/>
      <c r="G4" s="349"/>
      <c r="H4" s="349"/>
      <c r="I4" s="349"/>
      <c r="J4" s="349"/>
      <c r="K4" s="349"/>
      <c r="L4" s="349"/>
      <c r="M4" s="349"/>
      <c r="N4" s="349"/>
      <c r="O4" s="349"/>
      <c r="P4" s="349"/>
      <c r="Q4" s="349"/>
    </row>
    <row r="5" spans="1:34" x14ac:dyDescent="0.25">
      <c r="B5" s="350" t="s">
        <v>3</v>
      </c>
      <c r="C5" s="351"/>
      <c r="D5" s="351"/>
      <c r="E5" s="351"/>
      <c r="F5" s="351"/>
      <c r="G5" s="351"/>
      <c r="H5" s="351"/>
      <c r="I5" s="351"/>
      <c r="J5" s="351"/>
      <c r="K5" s="351"/>
      <c r="L5" s="351"/>
      <c r="M5" s="351"/>
      <c r="N5" s="351"/>
      <c r="O5" s="351"/>
      <c r="P5" s="351"/>
      <c r="Q5" s="351"/>
    </row>
    <row r="6" spans="1:34" x14ac:dyDescent="0.25">
      <c r="B6" s="2" t="s">
        <v>1029</v>
      </c>
      <c r="C6" s="5"/>
      <c r="D6" s="5"/>
      <c r="Q6" s="11" t="s">
        <v>5</v>
      </c>
    </row>
    <row r="7" spans="1:34" ht="14.45" customHeight="1" x14ac:dyDescent="0.25">
      <c r="B7" s="352" t="s">
        <v>6</v>
      </c>
      <c r="C7" s="353" t="s">
        <v>1030</v>
      </c>
      <c r="D7" s="334" t="s">
        <v>1016</v>
      </c>
      <c r="E7" s="355" t="s">
        <v>9</v>
      </c>
      <c r="F7" s="356"/>
      <c r="G7" s="356"/>
      <c r="H7" s="356"/>
      <c r="I7" s="356"/>
      <c r="J7" s="356"/>
      <c r="K7" s="356"/>
      <c r="L7" s="356"/>
      <c r="M7" s="356"/>
      <c r="N7" s="356"/>
      <c r="O7" s="356"/>
      <c r="P7" s="356"/>
      <c r="Q7" s="357"/>
    </row>
    <row r="8" spans="1:34" x14ac:dyDescent="0.25">
      <c r="B8" s="352"/>
      <c r="C8" s="354"/>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34" x14ac:dyDescent="0.25">
      <c r="B9" s="23" t="s">
        <v>139</v>
      </c>
      <c r="C9" s="124">
        <v>359129924800</v>
      </c>
      <c r="D9" s="124">
        <v>363379569395.91998</v>
      </c>
      <c r="E9" s="124">
        <v>25759686517.139996</v>
      </c>
      <c r="F9" s="124">
        <v>26031626751.010006</v>
      </c>
      <c r="G9" s="124">
        <v>27135810002.25</v>
      </c>
      <c r="H9" s="124">
        <v>27939830460.660004</v>
      </c>
      <c r="I9" s="124">
        <v>28708001909.949997</v>
      </c>
      <c r="J9" s="124">
        <v>28694777642.809994</v>
      </c>
      <c r="K9" s="124">
        <v>26802512667.949997</v>
      </c>
      <c r="L9" s="124">
        <v>26966130117.599995</v>
      </c>
      <c r="M9" s="124">
        <v>27477112887.259991</v>
      </c>
      <c r="N9" s="124">
        <v>32305367405.000004</v>
      </c>
      <c r="O9" s="124">
        <v>45922783343.010017</v>
      </c>
      <c r="P9" s="124">
        <v>38153978427.810013</v>
      </c>
      <c r="Q9" s="124">
        <f t="shared" ref="Q9:Q72" si="0">SUM(E9:P9)</f>
        <v>361897618132.44995</v>
      </c>
      <c r="R9" s="3"/>
      <c r="S9" s="7"/>
      <c r="T9" s="118"/>
      <c r="U9" s="118"/>
      <c r="V9" s="118"/>
      <c r="W9" s="118"/>
    </row>
    <row r="10" spans="1:34" s="67" customFormat="1" x14ac:dyDescent="0.25">
      <c r="A10"/>
      <c r="B10" s="149" t="s">
        <v>140</v>
      </c>
      <c r="C10" s="139">
        <v>292808493173</v>
      </c>
      <c r="D10" s="139">
        <v>294566825216.74994</v>
      </c>
      <c r="E10" s="139">
        <v>21484322613.630001</v>
      </c>
      <c r="F10" s="139">
        <v>21865579347.410007</v>
      </c>
      <c r="G10" s="139">
        <v>22343833141.080002</v>
      </c>
      <c r="H10" s="139">
        <v>22604474826.149998</v>
      </c>
      <c r="I10" s="139">
        <v>22434755130.909996</v>
      </c>
      <c r="J10" s="139">
        <v>22965363144.579994</v>
      </c>
      <c r="K10" s="139">
        <v>22187085518.690002</v>
      </c>
      <c r="L10" s="139">
        <v>22423701643.090004</v>
      </c>
      <c r="M10" s="139">
        <v>23056295921.099995</v>
      </c>
      <c r="N10" s="139">
        <v>23670037028.850002</v>
      </c>
      <c r="O10" s="139">
        <v>40361824143.580002</v>
      </c>
      <c r="P10" s="134">
        <v>28371337767.120007</v>
      </c>
      <c r="Q10" s="134">
        <f t="shared" si="0"/>
        <v>293768610226.19</v>
      </c>
      <c r="R10" s="3"/>
      <c r="S10" s="7"/>
      <c r="T10" s="118"/>
      <c r="X10"/>
      <c r="Y10"/>
      <c r="Z10"/>
      <c r="AA10"/>
      <c r="AB10"/>
      <c r="AC10"/>
      <c r="AD10"/>
      <c r="AE10"/>
      <c r="AF10"/>
      <c r="AG10"/>
      <c r="AH10"/>
    </row>
    <row r="11" spans="1:34" s="67" customFormat="1" x14ac:dyDescent="0.25">
      <c r="A11"/>
      <c r="B11" s="150" t="s">
        <v>311</v>
      </c>
      <c r="C11" s="139">
        <v>242411787883</v>
      </c>
      <c r="D11" s="139">
        <v>240764895816.29999</v>
      </c>
      <c r="E11" s="139">
        <v>19446727089.830002</v>
      </c>
      <c r="F11" s="139">
        <v>19515952195.200001</v>
      </c>
      <c r="G11" s="139">
        <v>19754964048.580002</v>
      </c>
      <c r="H11" s="139">
        <v>19969999321.579998</v>
      </c>
      <c r="I11" s="139">
        <v>19714903059.829998</v>
      </c>
      <c r="J11" s="139">
        <v>20051575178.91</v>
      </c>
      <c r="K11" s="139">
        <v>19661287887.330002</v>
      </c>
      <c r="L11" s="139">
        <v>19878016188.700001</v>
      </c>
      <c r="M11" s="139">
        <v>20438582211.079998</v>
      </c>
      <c r="N11" s="139">
        <v>20549958121.549999</v>
      </c>
      <c r="O11" s="139">
        <v>20457295687.210003</v>
      </c>
      <c r="P11" s="134">
        <v>20968801865.610001</v>
      </c>
      <c r="Q11" s="134">
        <f t="shared" si="0"/>
        <v>240408062855.40997</v>
      </c>
      <c r="R11" s="3"/>
      <c r="S11" s="7"/>
      <c r="T11" s="118"/>
      <c r="X11"/>
      <c r="Y11"/>
      <c r="Z11"/>
      <c r="AA11"/>
      <c r="AB11"/>
      <c r="AC11"/>
      <c r="AD11"/>
      <c r="AE11"/>
      <c r="AF11"/>
      <c r="AG11"/>
      <c r="AH11"/>
    </row>
    <row r="12" spans="1:34" x14ac:dyDescent="0.25">
      <c r="B12" s="151" t="s">
        <v>312</v>
      </c>
      <c r="C12" s="123">
        <v>182595032790</v>
      </c>
      <c r="D12" s="123">
        <v>187318609374.48001</v>
      </c>
      <c r="E12" s="123">
        <v>15109184598.5</v>
      </c>
      <c r="F12" s="123">
        <v>15176754779.719999</v>
      </c>
      <c r="G12" s="123">
        <v>15370228133.230001</v>
      </c>
      <c r="H12" s="123">
        <v>15554001352.73</v>
      </c>
      <c r="I12" s="123">
        <v>15279319866.059999</v>
      </c>
      <c r="J12" s="123">
        <v>15658609477.559999</v>
      </c>
      <c r="K12" s="123">
        <v>15240510005.77</v>
      </c>
      <c r="L12" s="123">
        <v>15439629528.290001</v>
      </c>
      <c r="M12" s="125">
        <v>16004606219.169998</v>
      </c>
      <c r="N12" s="125">
        <v>15905297033.9</v>
      </c>
      <c r="O12" s="125">
        <v>15957413243.57</v>
      </c>
      <c r="P12" s="125">
        <v>16434344577.110001</v>
      </c>
      <c r="Q12" s="125">
        <f t="shared" si="0"/>
        <v>187129898815.61005</v>
      </c>
      <c r="R12" s="3"/>
      <c r="S12" s="7"/>
      <c r="T12" s="118"/>
    </row>
    <row r="13" spans="1:34" x14ac:dyDescent="0.25">
      <c r="B13" s="151" t="s">
        <v>314</v>
      </c>
      <c r="C13" s="123">
        <v>334772897</v>
      </c>
      <c r="D13" s="123">
        <v>0</v>
      </c>
      <c r="E13" s="123">
        <v>0</v>
      </c>
      <c r="F13" s="123"/>
      <c r="G13" s="123">
        <v>0</v>
      </c>
      <c r="H13" s="123">
        <v>0</v>
      </c>
      <c r="I13" s="123">
        <v>0</v>
      </c>
      <c r="J13" s="123">
        <v>0</v>
      </c>
      <c r="K13" s="123"/>
      <c r="L13" s="123">
        <v>0</v>
      </c>
      <c r="M13" s="123">
        <v>0</v>
      </c>
      <c r="N13" s="123"/>
      <c r="O13" s="123"/>
      <c r="P13" s="125">
        <v>0</v>
      </c>
      <c r="Q13" s="125">
        <f t="shared" si="0"/>
        <v>0</v>
      </c>
      <c r="R13" s="3"/>
      <c r="S13" s="7"/>
      <c r="T13" s="118"/>
    </row>
    <row r="14" spans="1:34" x14ac:dyDescent="0.25">
      <c r="B14" s="151" t="s">
        <v>315</v>
      </c>
      <c r="C14" s="123">
        <v>4107354645</v>
      </c>
      <c r="D14" s="123">
        <v>0.48999977111816406</v>
      </c>
      <c r="E14" s="123">
        <v>0</v>
      </c>
      <c r="F14" s="123">
        <v>0</v>
      </c>
      <c r="G14" s="123">
        <v>0</v>
      </c>
      <c r="H14" s="123">
        <v>0</v>
      </c>
      <c r="I14" s="123">
        <v>0</v>
      </c>
      <c r="J14" s="123">
        <v>0</v>
      </c>
      <c r="K14" s="123">
        <v>0</v>
      </c>
      <c r="L14" s="123"/>
      <c r="M14" s="123"/>
      <c r="N14" s="123"/>
      <c r="O14" s="123"/>
      <c r="P14" s="125"/>
      <c r="Q14" s="125">
        <f t="shared" si="0"/>
        <v>0</v>
      </c>
      <c r="R14" s="3"/>
      <c r="S14" s="7"/>
      <c r="T14" s="118"/>
    </row>
    <row r="15" spans="1:34" x14ac:dyDescent="0.25">
      <c r="B15" s="151" t="s">
        <v>316</v>
      </c>
      <c r="C15" s="123">
        <v>46421800</v>
      </c>
      <c r="D15" s="123">
        <v>57834100</v>
      </c>
      <c r="E15" s="123">
        <v>3868100</v>
      </c>
      <c r="F15" s="123">
        <v>3868100</v>
      </c>
      <c r="G15" s="123">
        <v>3868100</v>
      </c>
      <c r="H15" s="123">
        <v>3868100</v>
      </c>
      <c r="I15" s="123">
        <v>6151480</v>
      </c>
      <c r="J15" s="123">
        <v>6151480</v>
      </c>
      <c r="K15" s="123">
        <v>6151480</v>
      </c>
      <c r="L15" s="123">
        <v>6151480</v>
      </c>
      <c r="M15" s="125">
        <v>6151480</v>
      </c>
      <c r="N15" s="125">
        <v>3868100</v>
      </c>
      <c r="O15" s="125">
        <v>3868100</v>
      </c>
      <c r="P15" s="125">
        <v>3868100</v>
      </c>
      <c r="Q15" s="125">
        <f t="shared" si="0"/>
        <v>57834100</v>
      </c>
      <c r="R15" s="3"/>
      <c r="S15" s="7"/>
      <c r="T15" s="118"/>
      <c r="U15" s="118"/>
      <c r="V15" s="118"/>
      <c r="W15" s="118"/>
    </row>
    <row r="16" spans="1:34" x14ac:dyDescent="0.25">
      <c r="B16" s="151" t="s">
        <v>317</v>
      </c>
      <c r="C16" s="123">
        <v>43086281289</v>
      </c>
      <c r="D16" s="123">
        <v>40982006222.309998</v>
      </c>
      <c r="E16" s="123">
        <v>3330548780.52</v>
      </c>
      <c r="F16" s="123">
        <v>3331327087.6900001</v>
      </c>
      <c r="G16" s="123">
        <v>3386087780.71</v>
      </c>
      <c r="H16" s="123">
        <v>3457980816.2599998</v>
      </c>
      <c r="I16" s="123">
        <v>3379103038.0099998</v>
      </c>
      <c r="J16" s="123">
        <v>3372362594.5599999</v>
      </c>
      <c r="K16" s="123">
        <v>3387465890.23</v>
      </c>
      <c r="L16" s="123">
        <v>3388511750</v>
      </c>
      <c r="M16" s="125">
        <v>3380736129.9699998</v>
      </c>
      <c r="N16" s="125">
        <v>3591544055.73</v>
      </c>
      <c r="O16" s="125">
        <v>3444878052.0799999</v>
      </c>
      <c r="P16" s="125">
        <v>3472620187.3699999</v>
      </c>
      <c r="Q16" s="125">
        <f t="shared" si="0"/>
        <v>40923166163.130005</v>
      </c>
      <c r="R16" s="3"/>
      <c r="S16" s="7"/>
      <c r="T16" s="118"/>
      <c r="U16" s="118"/>
      <c r="V16" s="118"/>
      <c r="W16" s="118"/>
    </row>
    <row r="17" spans="1:34" x14ac:dyDescent="0.25">
      <c r="B17" s="151" t="s">
        <v>318</v>
      </c>
      <c r="C17" s="123">
        <v>24320266</v>
      </c>
      <c r="D17" s="123">
        <v>0</v>
      </c>
      <c r="E17" s="123">
        <v>0</v>
      </c>
      <c r="F17" s="123"/>
      <c r="G17" s="123">
        <v>0</v>
      </c>
      <c r="H17" s="123"/>
      <c r="I17" s="123">
        <v>0</v>
      </c>
      <c r="J17" s="123"/>
      <c r="K17" s="123">
        <v>0</v>
      </c>
      <c r="L17" s="123"/>
      <c r="M17" s="125"/>
      <c r="N17" s="125"/>
      <c r="O17" s="125"/>
      <c r="P17" s="125">
        <v>0</v>
      </c>
      <c r="Q17" s="125">
        <f t="shared" si="0"/>
        <v>0</v>
      </c>
      <c r="R17" s="3"/>
      <c r="S17" s="7"/>
      <c r="T17" s="118"/>
      <c r="U17" s="118"/>
      <c r="V17" s="118"/>
      <c r="W17" s="118"/>
    </row>
    <row r="18" spans="1:34" x14ac:dyDescent="0.25">
      <c r="B18" s="151" t="s">
        <v>319</v>
      </c>
      <c r="C18" s="123">
        <v>12217604196</v>
      </c>
      <c r="D18" s="123">
        <v>12406446119.019999</v>
      </c>
      <c r="E18" s="123">
        <v>1003125610.8099999</v>
      </c>
      <c r="F18" s="123">
        <v>1004002227.79</v>
      </c>
      <c r="G18" s="123">
        <v>994780034.63999999</v>
      </c>
      <c r="H18" s="123">
        <v>954149052.59000003</v>
      </c>
      <c r="I18" s="123">
        <v>1050328675.76</v>
      </c>
      <c r="J18" s="123">
        <v>1014451626.79</v>
      </c>
      <c r="K18" s="123">
        <v>1027160511.33</v>
      </c>
      <c r="L18" s="123">
        <v>1043723430.41</v>
      </c>
      <c r="M18" s="125">
        <v>1047088381.9400001</v>
      </c>
      <c r="N18" s="125">
        <v>1049248931.92</v>
      </c>
      <c r="O18" s="125">
        <v>1051136291.5599999</v>
      </c>
      <c r="P18" s="125">
        <v>1057969001.13</v>
      </c>
      <c r="Q18" s="125">
        <f t="shared" si="0"/>
        <v>12297163776.669998</v>
      </c>
      <c r="R18" s="3"/>
      <c r="S18" s="7"/>
      <c r="T18" s="118"/>
      <c r="U18" s="118"/>
      <c r="V18" s="118"/>
      <c r="W18" s="118"/>
    </row>
    <row r="19" spans="1:34" s="67" customFormat="1" x14ac:dyDescent="0.25">
      <c r="A19"/>
      <c r="B19" s="150" t="s">
        <v>320</v>
      </c>
      <c r="C19" s="139">
        <v>26443140376</v>
      </c>
      <c r="D19" s="139">
        <v>28811194885.489998</v>
      </c>
      <c r="E19" s="139">
        <v>1872305709.8199999</v>
      </c>
      <c r="F19" s="139">
        <v>2056108987.3200002</v>
      </c>
      <c r="G19" s="139">
        <v>2214884076.1800003</v>
      </c>
      <c r="H19" s="139">
        <v>2213906020.6600003</v>
      </c>
      <c r="I19" s="139">
        <v>2329230069.8600001</v>
      </c>
      <c r="J19" s="139">
        <v>2459547348.8499999</v>
      </c>
      <c r="K19" s="139">
        <v>2220086150.5700002</v>
      </c>
      <c r="L19" s="139">
        <v>2272759450.2399998</v>
      </c>
      <c r="M19" s="139">
        <v>2311676279.1599998</v>
      </c>
      <c r="N19" s="139">
        <v>2802949217.6400003</v>
      </c>
      <c r="O19" s="139">
        <v>2613204007.8699999</v>
      </c>
      <c r="P19" s="134">
        <v>3319820115.9200001</v>
      </c>
      <c r="Q19" s="134">
        <f t="shared" si="0"/>
        <v>28686477434.089996</v>
      </c>
      <c r="R19" s="3"/>
      <c r="S19" s="7"/>
      <c r="T19" s="118"/>
      <c r="U19" s="141"/>
      <c r="V19" s="141"/>
      <c r="W19" s="141"/>
      <c r="X19"/>
      <c r="Y19"/>
      <c r="Z19"/>
      <c r="AA19"/>
      <c r="AB19"/>
      <c r="AC19"/>
      <c r="AD19"/>
      <c r="AE19"/>
      <c r="AF19"/>
      <c r="AG19"/>
      <c r="AH19"/>
    </row>
    <row r="20" spans="1:34" x14ac:dyDescent="0.25">
      <c r="B20" s="151" t="s">
        <v>323</v>
      </c>
      <c r="C20" s="123">
        <v>207037118</v>
      </c>
      <c r="D20" s="123">
        <v>198636886.19999999</v>
      </c>
      <c r="E20" s="123">
        <v>9908413.8300000001</v>
      </c>
      <c r="F20" s="123">
        <v>9839508.7899999991</v>
      </c>
      <c r="G20" s="123">
        <v>10866875.289999999</v>
      </c>
      <c r="H20" s="123">
        <v>10216964.380000001</v>
      </c>
      <c r="I20" s="123">
        <v>11396323.890000001</v>
      </c>
      <c r="J20" s="123">
        <v>144588128.37</v>
      </c>
      <c r="K20" s="123">
        <v>12169293.130000001</v>
      </c>
      <c r="L20" s="123">
        <v>11454519.51</v>
      </c>
      <c r="M20" s="125">
        <v>11374475.49</v>
      </c>
      <c r="N20" s="125">
        <v>13007428.789999999</v>
      </c>
      <c r="O20" s="125">
        <v>18343128.48</v>
      </c>
      <c r="P20" s="125">
        <v>12685039.52</v>
      </c>
      <c r="Q20" s="125">
        <f t="shared" si="0"/>
        <v>275850099.46999997</v>
      </c>
      <c r="R20" s="3"/>
      <c r="S20" s="7"/>
      <c r="T20" s="118"/>
      <c r="U20" s="118"/>
      <c r="V20" s="118"/>
      <c r="W20" s="118"/>
    </row>
    <row r="21" spans="1:34" x14ac:dyDescent="0.25">
      <c r="B21" s="151" t="s">
        <v>324</v>
      </c>
      <c r="C21" s="123">
        <v>1479946071</v>
      </c>
      <c r="D21" s="123">
        <v>1739469071</v>
      </c>
      <c r="E21" s="123">
        <v>104567854.33</v>
      </c>
      <c r="F21" s="123">
        <v>112567853.33</v>
      </c>
      <c r="G21" s="123">
        <v>104567853.78</v>
      </c>
      <c r="H21" s="123">
        <v>160567853.78</v>
      </c>
      <c r="I21" s="123">
        <v>104393666.33</v>
      </c>
      <c r="J21" s="123">
        <v>160567853.78</v>
      </c>
      <c r="K21" s="123">
        <v>104547853.78</v>
      </c>
      <c r="L21" s="123">
        <v>127244603.59999999</v>
      </c>
      <c r="M21" s="125">
        <v>191917213.31</v>
      </c>
      <c r="N21" s="125">
        <v>153917213.31999999</v>
      </c>
      <c r="O21" s="125">
        <v>118917213.33</v>
      </c>
      <c r="P21" s="125">
        <v>303922213.31999999</v>
      </c>
      <c r="Q21" s="125">
        <f t="shared" si="0"/>
        <v>1747699245.9899998</v>
      </c>
      <c r="R21" s="3"/>
      <c r="S21" s="7"/>
      <c r="T21" s="118"/>
      <c r="U21" s="118"/>
      <c r="V21" s="118"/>
      <c r="W21" s="118"/>
    </row>
    <row r="22" spans="1:34" x14ac:dyDescent="0.25">
      <c r="B22" s="151" t="s">
        <v>325</v>
      </c>
      <c r="C22" s="123">
        <v>116145822</v>
      </c>
      <c r="D22" s="123">
        <v>76556008.090000004</v>
      </c>
      <c r="E22" s="123">
        <v>6544300</v>
      </c>
      <c r="F22" s="123">
        <v>6226633.3300000001</v>
      </c>
      <c r="G22" s="123">
        <v>6282466.6699999999</v>
      </c>
      <c r="H22" s="123">
        <v>5159800</v>
      </c>
      <c r="I22" s="123">
        <v>4834360</v>
      </c>
      <c r="J22" s="123">
        <v>4857360</v>
      </c>
      <c r="K22" s="123">
        <v>4297360</v>
      </c>
      <c r="L22" s="123">
        <v>4631193.33</v>
      </c>
      <c r="M22" s="125">
        <v>4487360</v>
      </c>
      <c r="N22" s="125">
        <v>5810800</v>
      </c>
      <c r="O22" s="125">
        <v>5785678.0300000003</v>
      </c>
      <c r="P22" s="125">
        <v>5621800</v>
      </c>
      <c r="Q22" s="125">
        <f t="shared" si="0"/>
        <v>64539111.359999999</v>
      </c>
      <c r="R22" s="3"/>
      <c r="S22" s="7"/>
      <c r="T22" s="118"/>
      <c r="U22" s="118"/>
      <c r="V22" s="118"/>
      <c r="W22" s="118"/>
    </row>
    <row r="23" spans="1:34" x14ac:dyDescent="0.25">
      <c r="B23" s="151" t="s">
        <v>326</v>
      </c>
      <c r="C23" s="123">
        <v>3163756546</v>
      </c>
      <c r="D23" s="123">
        <v>3309566273.3399997</v>
      </c>
      <c r="E23" s="123">
        <v>123260939.34</v>
      </c>
      <c r="F23" s="123">
        <v>184381644.37</v>
      </c>
      <c r="G23" s="123">
        <v>323173426.18000001</v>
      </c>
      <c r="H23" s="123">
        <v>253625399</v>
      </c>
      <c r="I23" s="123">
        <v>213467106</v>
      </c>
      <c r="J23" s="123">
        <v>268060371.34</v>
      </c>
      <c r="K23" s="123">
        <v>232274522.42999998</v>
      </c>
      <c r="L23" s="123">
        <v>229064910.54000002</v>
      </c>
      <c r="M23" s="125">
        <v>247584792.67000002</v>
      </c>
      <c r="N23" s="125">
        <v>222001068.75</v>
      </c>
      <c r="O23" s="125">
        <v>252815228.44</v>
      </c>
      <c r="P23" s="125">
        <v>719905637.20000005</v>
      </c>
      <c r="Q23" s="125">
        <f t="shared" si="0"/>
        <v>3269615046.2600002</v>
      </c>
      <c r="R23" s="3"/>
      <c r="S23" s="7"/>
      <c r="T23" s="118"/>
      <c r="U23" s="118"/>
      <c r="V23" s="118"/>
      <c r="W23" s="118"/>
    </row>
    <row r="24" spans="1:34" x14ac:dyDescent="0.25">
      <c r="B24" s="151" t="s">
        <v>327</v>
      </c>
      <c r="C24" s="123">
        <v>18671067045</v>
      </c>
      <c r="D24" s="123">
        <v>20656508460.299999</v>
      </c>
      <c r="E24" s="123">
        <v>1478611265.25</v>
      </c>
      <c r="F24" s="123">
        <v>1510451620.0100002</v>
      </c>
      <c r="G24" s="123">
        <v>1523220398.8599999</v>
      </c>
      <c r="H24" s="123">
        <v>1542885895.74</v>
      </c>
      <c r="I24" s="123">
        <v>1713291873.05</v>
      </c>
      <c r="J24" s="123">
        <v>1662356958.8999999</v>
      </c>
      <c r="K24" s="123">
        <v>1615946437.1800001</v>
      </c>
      <c r="L24" s="123">
        <v>1703962968.04</v>
      </c>
      <c r="M24" s="125">
        <v>1633375500.6900001</v>
      </c>
      <c r="N24" s="125">
        <v>2172244068.5100002</v>
      </c>
      <c r="O24" s="125">
        <v>2003111179.6300001</v>
      </c>
      <c r="P24" s="125">
        <v>2034633803.9999998</v>
      </c>
      <c r="Q24" s="125">
        <f t="shared" si="0"/>
        <v>20594091969.860001</v>
      </c>
      <c r="R24" s="3"/>
      <c r="S24" s="7"/>
      <c r="T24" s="118"/>
      <c r="U24" s="118"/>
      <c r="V24" s="118"/>
      <c r="W24" s="118"/>
    </row>
    <row r="25" spans="1:34" x14ac:dyDescent="0.25">
      <c r="B25" s="151" t="s">
        <v>328</v>
      </c>
      <c r="C25" s="123">
        <v>2422693231</v>
      </c>
      <c r="D25" s="123">
        <v>2349671108.3899999</v>
      </c>
      <c r="E25" s="123">
        <v>116269141.95999999</v>
      </c>
      <c r="F25" s="123">
        <v>194186439.90000001</v>
      </c>
      <c r="G25" s="123">
        <v>208442572.51999998</v>
      </c>
      <c r="H25" s="123">
        <v>205396724.77999997</v>
      </c>
      <c r="I25" s="123">
        <v>240413457.26999998</v>
      </c>
      <c r="J25" s="123">
        <v>180141858.53999999</v>
      </c>
      <c r="K25" s="123">
        <v>209498314.92000002</v>
      </c>
      <c r="L25" s="123">
        <v>154906998.91</v>
      </c>
      <c r="M25" s="125">
        <v>180560819.78</v>
      </c>
      <c r="N25" s="125">
        <v>191850260.33000001</v>
      </c>
      <c r="O25" s="125">
        <v>169742234.31999999</v>
      </c>
      <c r="P25" s="125">
        <v>197912575</v>
      </c>
      <c r="Q25" s="125">
        <f t="shared" si="0"/>
        <v>2249321398.23</v>
      </c>
      <c r="R25" s="3"/>
      <c r="S25" s="7"/>
      <c r="T25" s="118"/>
      <c r="U25" s="118"/>
      <c r="V25" s="118"/>
      <c r="W25" s="118"/>
    </row>
    <row r="26" spans="1:34" x14ac:dyDescent="0.25">
      <c r="B26" s="151" t="s">
        <v>330</v>
      </c>
      <c r="C26" s="123">
        <v>382494543</v>
      </c>
      <c r="D26" s="123">
        <v>480787078.16999996</v>
      </c>
      <c r="E26" s="123">
        <v>33143795.109999999</v>
      </c>
      <c r="F26" s="123">
        <v>38455287.590000004</v>
      </c>
      <c r="G26" s="123">
        <v>38330482.880000003</v>
      </c>
      <c r="H26" s="123">
        <v>36053382.979999997</v>
      </c>
      <c r="I26" s="123">
        <v>41433283.32</v>
      </c>
      <c r="J26" s="123">
        <v>38974817.920000002</v>
      </c>
      <c r="K26" s="123">
        <v>41352369.130000003</v>
      </c>
      <c r="L26" s="123">
        <v>41494256.310000002</v>
      </c>
      <c r="M26" s="125">
        <v>42376117.219999999</v>
      </c>
      <c r="N26" s="125">
        <v>44118377.939999998</v>
      </c>
      <c r="O26" s="125">
        <v>44489345.640000001</v>
      </c>
      <c r="P26" s="125">
        <v>45139046.880000003</v>
      </c>
      <c r="Q26" s="125">
        <f t="shared" si="0"/>
        <v>485360562.92000002</v>
      </c>
      <c r="R26" s="3"/>
      <c r="S26" s="7"/>
      <c r="T26" s="118"/>
      <c r="U26" s="118"/>
      <c r="V26" s="118"/>
      <c r="W26" s="118"/>
    </row>
    <row r="27" spans="1:34" s="67" customFormat="1" x14ac:dyDescent="0.25">
      <c r="A27"/>
      <c r="B27" s="150" t="s">
        <v>331</v>
      </c>
      <c r="C27" s="139">
        <v>449233758</v>
      </c>
      <c r="D27" s="139">
        <v>561057209.2700001</v>
      </c>
      <c r="E27" s="139">
        <v>28664330.940000001</v>
      </c>
      <c r="F27" s="139">
        <v>46695389.630000003</v>
      </c>
      <c r="G27" s="139">
        <v>29328366.870000001</v>
      </c>
      <c r="H27" s="139">
        <v>146222463.31</v>
      </c>
      <c r="I27" s="139">
        <v>87509644.530000001</v>
      </c>
      <c r="J27" s="139">
        <v>30370568.84</v>
      </c>
      <c r="K27" s="139">
        <v>29699321.260000002</v>
      </c>
      <c r="L27" s="139">
        <v>28942279.73</v>
      </c>
      <c r="M27" s="139">
        <v>28249119.940000001</v>
      </c>
      <c r="N27" s="139">
        <v>27063342.739999998</v>
      </c>
      <c r="O27" s="139">
        <v>27804264.5</v>
      </c>
      <c r="P27" s="139">
        <v>28084197.73</v>
      </c>
      <c r="Q27" s="139">
        <f t="shared" si="0"/>
        <v>538633290.01999998</v>
      </c>
      <c r="R27" s="3"/>
      <c r="S27" s="7"/>
      <c r="T27" s="118"/>
      <c r="U27" s="141"/>
      <c r="V27" s="141"/>
      <c r="W27" s="141"/>
      <c r="X27"/>
      <c r="Y27"/>
      <c r="Z27"/>
      <c r="AA27"/>
      <c r="AB27"/>
      <c r="AC27"/>
      <c r="AD27"/>
      <c r="AE27"/>
      <c r="AF27"/>
      <c r="AG27"/>
      <c r="AH27"/>
    </row>
    <row r="28" spans="1:34" x14ac:dyDescent="0.25">
      <c r="B28" s="151" t="s">
        <v>332</v>
      </c>
      <c r="C28" s="123">
        <v>449233758</v>
      </c>
      <c r="D28" s="123">
        <v>561057209.2700001</v>
      </c>
      <c r="E28" s="123">
        <v>28664330.940000001</v>
      </c>
      <c r="F28" s="123">
        <v>46695389.630000003</v>
      </c>
      <c r="G28" s="123">
        <v>29328366.870000001</v>
      </c>
      <c r="H28" s="123">
        <v>146222463.31</v>
      </c>
      <c r="I28" s="123">
        <v>87509644.530000001</v>
      </c>
      <c r="J28" s="123">
        <v>30370568.84</v>
      </c>
      <c r="K28" s="123">
        <v>29699321.260000002</v>
      </c>
      <c r="L28" s="123">
        <v>28942279.73</v>
      </c>
      <c r="M28" s="125">
        <v>28249119.940000001</v>
      </c>
      <c r="N28" s="125">
        <v>27063342.739999998</v>
      </c>
      <c r="O28" s="125">
        <v>27804264.5</v>
      </c>
      <c r="P28" s="125">
        <v>28084197.73</v>
      </c>
      <c r="Q28" s="125">
        <f t="shared" si="0"/>
        <v>538633290.01999998</v>
      </c>
      <c r="R28" s="3"/>
      <c r="S28" s="7"/>
      <c r="T28" s="118"/>
      <c r="U28" s="118"/>
      <c r="V28" s="118"/>
      <c r="W28" s="118"/>
    </row>
    <row r="29" spans="1:34" x14ac:dyDescent="0.25">
      <c r="B29" s="150" t="s">
        <v>333</v>
      </c>
      <c r="C29" s="139">
        <v>20741776077</v>
      </c>
      <c r="D29" s="139">
        <v>21732645591.839993</v>
      </c>
      <c r="E29" s="139">
        <v>60864226.840000004</v>
      </c>
      <c r="F29" s="139">
        <v>109047371.07000001</v>
      </c>
      <c r="G29" s="139">
        <v>120710479.2</v>
      </c>
      <c r="H29" s="139">
        <v>88064230.079999998</v>
      </c>
      <c r="I29" s="139">
        <v>98987970.640000001</v>
      </c>
      <c r="J29" s="139">
        <v>99363527.280000001</v>
      </c>
      <c r="K29" s="139">
        <v>97115515.879999995</v>
      </c>
      <c r="L29" s="139">
        <v>93959124.150000006</v>
      </c>
      <c r="M29" s="139">
        <v>100936307.40000001</v>
      </c>
      <c r="N29" s="139">
        <v>124889903.92</v>
      </c>
      <c r="O29" s="139">
        <v>17046974672.84</v>
      </c>
      <c r="P29" s="134">
        <v>3515113799.3900003</v>
      </c>
      <c r="Q29" s="134">
        <f t="shared" si="0"/>
        <v>21556027128.689999</v>
      </c>
      <c r="R29" s="3"/>
      <c r="S29" s="7"/>
      <c r="T29" s="118"/>
      <c r="U29" s="118"/>
      <c r="V29" s="118"/>
      <c r="W29" s="118"/>
    </row>
    <row r="30" spans="1:34" x14ac:dyDescent="0.25">
      <c r="B30" s="151" t="s">
        <v>334</v>
      </c>
      <c r="C30" s="123">
        <v>20741776077</v>
      </c>
      <c r="D30" s="123">
        <v>21732645591.839993</v>
      </c>
      <c r="E30" s="123">
        <v>60864226.840000004</v>
      </c>
      <c r="F30" s="123">
        <v>109047371.07000001</v>
      </c>
      <c r="G30" s="123">
        <v>120710479.2</v>
      </c>
      <c r="H30" s="123">
        <v>88064230.079999998</v>
      </c>
      <c r="I30" s="123">
        <v>98987970.640000001</v>
      </c>
      <c r="J30" s="123">
        <v>99363527.280000001</v>
      </c>
      <c r="K30" s="123">
        <v>97115515.879999995</v>
      </c>
      <c r="L30" s="123">
        <v>93959124.150000006</v>
      </c>
      <c r="M30" s="125">
        <v>100936307.40000001</v>
      </c>
      <c r="N30" s="125">
        <v>124889903.92</v>
      </c>
      <c r="O30" s="125">
        <v>17046974672.84</v>
      </c>
      <c r="P30" s="125">
        <v>3515113799.3900003</v>
      </c>
      <c r="Q30" s="125">
        <f t="shared" si="0"/>
        <v>21556027128.689999</v>
      </c>
      <c r="R30" s="3"/>
      <c r="S30" s="7"/>
      <c r="T30" s="118"/>
      <c r="U30" s="118"/>
      <c r="V30" s="118"/>
      <c r="W30" s="118"/>
    </row>
    <row r="31" spans="1:34" s="67" customFormat="1" x14ac:dyDescent="0.25">
      <c r="A31"/>
      <c r="B31" s="150" t="s">
        <v>335</v>
      </c>
      <c r="C31" s="139">
        <v>2279597630</v>
      </c>
      <c r="D31" s="139">
        <v>2227384264.8499994</v>
      </c>
      <c r="E31" s="139">
        <v>38416530.990000002</v>
      </c>
      <c r="F31" s="139">
        <v>98864022.189999998</v>
      </c>
      <c r="G31" s="139">
        <v>177657128.91</v>
      </c>
      <c r="H31" s="139">
        <v>139879611.52000001</v>
      </c>
      <c r="I31" s="139">
        <v>164489585.87</v>
      </c>
      <c r="J31" s="139">
        <v>285829365.85000002</v>
      </c>
      <c r="K31" s="139">
        <v>152131535.18000001</v>
      </c>
      <c r="L31" s="139">
        <v>111581550.88</v>
      </c>
      <c r="M31" s="139">
        <v>137167216.13</v>
      </c>
      <c r="N31" s="139">
        <v>127603219.62</v>
      </c>
      <c r="O31" s="139">
        <v>183189833.86000001</v>
      </c>
      <c r="P31" s="139">
        <v>492952467.98000002</v>
      </c>
      <c r="Q31" s="139">
        <f t="shared" si="0"/>
        <v>2109762068.98</v>
      </c>
      <c r="R31" s="3"/>
      <c r="S31" s="7"/>
      <c r="T31" s="118"/>
      <c r="U31" s="141"/>
      <c r="V31" s="141"/>
      <c r="W31" s="141"/>
      <c r="X31"/>
      <c r="Y31"/>
      <c r="Z31"/>
      <c r="AA31"/>
      <c r="AB31"/>
      <c r="AC31"/>
      <c r="AD31"/>
      <c r="AE31"/>
      <c r="AF31"/>
      <c r="AG31"/>
      <c r="AH31"/>
    </row>
    <row r="32" spans="1:34" x14ac:dyDescent="0.25">
      <c r="B32" s="151" t="s">
        <v>336</v>
      </c>
      <c r="C32" s="123">
        <v>198792437</v>
      </c>
      <c r="D32" s="123">
        <v>185405599</v>
      </c>
      <c r="E32" s="123">
        <v>4701666.67</v>
      </c>
      <c r="F32" s="123">
        <v>10009885.5</v>
      </c>
      <c r="G32" s="123">
        <v>10212423.439999999</v>
      </c>
      <c r="H32" s="123">
        <v>8521616.2799999993</v>
      </c>
      <c r="I32" s="123">
        <v>15413526.98</v>
      </c>
      <c r="J32" s="123">
        <v>13762387.890000001</v>
      </c>
      <c r="K32" s="123">
        <v>9735866.1400000006</v>
      </c>
      <c r="L32" s="123">
        <v>8138162</v>
      </c>
      <c r="M32" s="125">
        <v>9296003.7100000009</v>
      </c>
      <c r="N32" s="125">
        <v>18429988.989999998</v>
      </c>
      <c r="O32" s="125">
        <v>13120890</v>
      </c>
      <c r="P32" s="125">
        <v>12236101.65</v>
      </c>
      <c r="Q32" s="125">
        <f t="shared" si="0"/>
        <v>133578519.25000001</v>
      </c>
      <c r="R32" s="3"/>
      <c r="S32" s="7"/>
      <c r="T32" s="118"/>
      <c r="U32" s="118"/>
      <c r="V32" s="118"/>
      <c r="W32" s="118"/>
    </row>
    <row r="33" spans="1:34" x14ac:dyDescent="0.25">
      <c r="B33" s="151" t="s">
        <v>337</v>
      </c>
      <c r="C33" s="123">
        <v>4030570</v>
      </c>
      <c r="D33" s="123">
        <v>453926.96999999974</v>
      </c>
      <c r="E33" s="123">
        <v>0</v>
      </c>
      <c r="F33" s="123">
        <v>0</v>
      </c>
      <c r="G33" s="123"/>
      <c r="H33" s="123"/>
      <c r="I33" s="123"/>
      <c r="J33" s="123"/>
      <c r="K33" s="123"/>
      <c r="L33" s="123"/>
      <c r="M33" s="125">
        <v>0</v>
      </c>
      <c r="N33" s="125">
        <v>0</v>
      </c>
      <c r="O33" s="125">
        <v>0</v>
      </c>
      <c r="P33" s="125">
        <v>0</v>
      </c>
      <c r="Q33" s="125">
        <f t="shared" si="0"/>
        <v>0</v>
      </c>
      <c r="R33" s="3"/>
      <c r="S33" s="7"/>
      <c r="T33" s="118"/>
      <c r="U33" s="118"/>
      <c r="V33" s="118"/>
      <c r="W33" s="118"/>
    </row>
    <row r="34" spans="1:34" x14ac:dyDescent="0.25">
      <c r="B34" s="151" t="s">
        <v>338</v>
      </c>
      <c r="C34" s="123">
        <v>1611009315</v>
      </c>
      <c r="D34" s="123">
        <v>1383916275.7299995</v>
      </c>
      <c r="E34" s="123">
        <v>24336212.920000002</v>
      </c>
      <c r="F34" s="123">
        <v>51657467.960000001</v>
      </c>
      <c r="G34" s="123">
        <v>87269620.560000002</v>
      </c>
      <c r="H34" s="123">
        <v>82002523.390000001</v>
      </c>
      <c r="I34" s="123">
        <v>87208291.819999993</v>
      </c>
      <c r="J34" s="123">
        <v>223268604.53</v>
      </c>
      <c r="K34" s="123">
        <v>72845753.649999991</v>
      </c>
      <c r="L34" s="123">
        <v>62451191.909999996</v>
      </c>
      <c r="M34" s="125">
        <v>85651564.780000001</v>
      </c>
      <c r="N34" s="125">
        <v>63876300.950000003</v>
      </c>
      <c r="O34" s="125">
        <v>121634403.98999999</v>
      </c>
      <c r="P34" s="125">
        <v>382365189.04000002</v>
      </c>
      <c r="Q34" s="125">
        <f t="shared" si="0"/>
        <v>1344567125.5</v>
      </c>
      <c r="R34" s="3"/>
      <c r="S34" s="7"/>
      <c r="T34" s="118"/>
      <c r="U34" s="118"/>
      <c r="V34" s="118"/>
      <c r="W34" s="118"/>
    </row>
    <row r="35" spans="1:34" x14ac:dyDescent="0.25">
      <c r="B35" s="151" t="s">
        <v>339</v>
      </c>
      <c r="C35" s="123">
        <v>465765308</v>
      </c>
      <c r="D35" s="123">
        <v>657608463.1500001</v>
      </c>
      <c r="E35" s="123">
        <v>9378651.4000000004</v>
      </c>
      <c r="F35" s="123">
        <v>37196668.729999997</v>
      </c>
      <c r="G35" s="123">
        <v>80175084.909999996</v>
      </c>
      <c r="H35" s="123">
        <v>49355471.850000001</v>
      </c>
      <c r="I35" s="123">
        <v>61867767.07</v>
      </c>
      <c r="J35" s="123">
        <v>48798373.43</v>
      </c>
      <c r="K35" s="123">
        <v>69549915.390000001</v>
      </c>
      <c r="L35" s="123">
        <v>40992196.969999999</v>
      </c>
      <c r="M35" s="125">
        <v>42219647.640000001</v>
      </c>
      <c r="N35" s="125">
        <v>45296929.68</v>
      </c>
      <c r="O35" s="125">
        <v>48434539.869999997</v>
      </c>
      <c r="P35" s="125">
        <v>98351177.289999992</v>
      </c>
      <c r="Q35" s="125">
        <f t="shared" si="0"/>
        <v>631616424.23000002</v>
      </c>
      <c r="R35" s="3"/>
      <c r="S35" s="7"/>
      <c r="T35" s="118"/>
      <c r="U35" s="118"/>
      <c r="V35" s="118"/>
      <c r="W35" s="118"/>
    </row>
    <row r="36" spans="1:34" s="67" customFormat="1" x14ac:dyDescent="0.25">
      <c r="A36"/>
      <c r="B36" s="138" t="s">
        <v>340</v>
      </c>
      <c r="C36" s="139">
        <v>482957449</v>
      </c>
      <c r="D36" s="139">
        <v>469647449</v>
      </c>
      <c r="E36" s="139">
        <v>37344725.210000001</v>
      </c>
      <c r="F36" s="139">
        <v>38911382</v>
      </c>
      <c r="G36" s="139">
        <v>46289041.340000004</v>
      </c>
      <c r="H36" s="139">
        <v>46403179</v>
      </c>
      <c r="I36" s="139">
        <v>39634800.18</v>
      </c>
      <c r="J36" s="139">
        <v>38677154.850000001</v>
      </c>
      <c r="K36" s="139">
        <v>26765108.469999999</v>
      </c>
      <c r="L36" s="139">
        <v>38443049.390000001</v>
      </c>
      <c r="M36" s="139">
        <v>39684787.390000001</v>
      </c>
      <c r="N36" s="139">
        <v>37573223.380000003</v>
      </c>
      <c r="O36" s="139">
        <v>33355677.300000001</v>
      </c>
      <c r="P36" s="139">
        <v>46565320.490000002</v>
      </c>
      <c r="Q36" s="139">
        <f t="shared" si="0"/>
        <v>469647449</v>
      </c>
      <c r="R36" s="3"/>
      <c r="S36" s="7"/>
      <c r="T36" s="118"/>
      <c r="U36" s="141"/>
      <c r="V36" s="141"/>
      <c r="W36" s="141"/>
      <c r="X36"/>
      <c r="Y36"/>
      <c r="Z36"/>
      <c r="AA36"/>
      <c r="AB36"/>
      <c r="AC36"/>
      <c r="AD36"/>
      <c r="AE36"/>
      <c r="AF36"/>
      <c r="AG36"/>
      <c r="AH36"/>
    </row>
    <row r="37" spans="1:34" x14ac:dyDescent="0.25">
      <c r="B37" s="151" t="s">
        <v>341</v>
      </c>
      <c r="C37" s="123">
        <v>482957449</v>
      </c>
      <c r="D37" s="123">
        <v>469647449</v>
      </c>
      <c r="E37" s="123">
        <v>37344725.210000001</v>
      </c>
      <c r="F37" s="123">
        <v>38911382</v>
      </c>
      <c r="G37" s="123">
        <v>46289041.340000004</v>
      </c>
      <c r="H37" s="123">
        <v>46403179</v>
      </c>
      <c r="I37" s="123">
        <v>39634800.18</v>
      </c>
      <c r="J37" s="123">
        <v>38677154.850000001</v>
      </c>
      <c r="K37" s="123">
        <v>26765108.469999999</v>
      </c>
      <c r="L37" s="123">
        <v>38443049.390000001</v>
      </c>
      <c r="M37" s="125">
        <v>39684787.390000001</v>
      </c>
      <c r="N37" s="125">
        <v>37573223.380000003</v>
      </c>
      <c r="O37" s="125">
        <v>33355677.300000001</v>
      </c>
      <c r="P37" s="125">
        <v>46565320.490000002</v>
      </c>
      <c r="Q37" s="125">
        <f t="shared" si="0"/>
        <v>469647449</v>
      </c>
      <c r="R37" s="3"/>
      <c r="S37" s="7"/>
      <c r="T37" s="118"/>
      <c r="U37" s="118"/>
      <c r="V37" s="118"/>
      <c r="W37" s="118"/>
    </row>
    <row r="38" spans="1:34" s="67" customFormat="1" x14ac:dyDescent="0.25">
      <c r="A38"/>
      <c r="B38" s="149" t="s">
        <v>141</v>
      </c>
      <c r="C38" s="134">
        <v>24402035100</v>
      </c>
      <c r="D38" s="134">
        <v>27883814238.950001</v>
      </c>
      <c r="E38" s="134">
        <v>1023108076.28</v>
      </c>
      <c r="F38" s="134">
        <v>919573244.51999998</v>
      </c>
      <c r="G38" s="134">
        <v>1459516210.27</v>
      </c>
      <c r="H38" s="134">
        <v>2022384508.48</v>
      </c>
      <c r="I38" s="134">
        <v>2911973317.8800001</v>
      </c>
      <c r="J38" s="134">
        <v>2363717167.3199997</v>
      </c>
      <c r="K38" s="134">
        <v>1149984064.2800002</v>
      </c>
      <c r="L38" s="134">
        <v>1071772036.6600001</v>
      </c>
      <c r="M38" s="134">
        <v>1052259910.2299999</v>
      </c>
      <c r="N38" s="134">
        <v>5207097199.3200006</v>
      </c>
      <c r="O38" s="134">
        <v>2142886120.8899999</v>
      </c>
      <c r="P38" s="134">
        <v>6219048211.7999992</v>
      </c>
      <c r="Q38" s="134">
        <f t="shared" si="0"/>
        <v>27543320067.93</v>
      </c>
      <c r="R38" s="3"/>
      <c r="S38" s="7"/>
      <c r="T38" s="118"/>
      <c r="U38" s="141"/>
      <c r="V38" s="141"/>
      <c r="W38" s="141"/>
      <c r="X38"/>
      <c r="Y38"/>
      <c r="Z38"/>
      <c r="AA38"/>
      <c r="AB38"/>
      <c r="AC38"/>
      <c r="AD38"/>
      <c r="AE38"/>
      <c r="AF38"/>
      <c r="AG38"/>
      <c r="AH38"/>
    </row>
    <row r="39" spans="1:34" s="67" customFormat="1" x14ac:dyDescent="0.25">
      <c r="A39"/>
      <c r="B39" s="150" t="s">
        <v>342</v>
      </c>
      <c r="C39" s="139">
        <v>252619500</v>
      </c>
      <c r="D39" s="139">
        <v>431997126.85000002</v>
      </c>
      <c r="E39" s="139">
        <v>137239333.72</v>
      </c>
      <c r="F39" s="139">
        <v>36378484.740000002</v>
      </c>
      <c r="G39" s="139">
        <v>24654689.620000001</v>
      </c>
      <c r="H39" s="139">
        <v>37235861.729999997</v>
      </c>
      <c r="I39" s="139">
        <v>30283902.079999998</v>
      </c>
      <c r="J39" s="139">
        <v>30366898.370000001</v>
      </c>
      <c r="K39" s="139">
        <v>29157064.079999998</v>
      </c>
      <c r="L39" s="139">
        <v>29079626.870000001</v>
      </c>
      <c r="M39" s="139">
        <v>31315338.219999999</v>
      </c>
      <c r="N39" s="139">
        <v>19610551</v>
      </c>
      <c r="O39" s="139">
        <v>21825352.34</v>
      </c>
      <c r="P39" s="139">
        <v>21918519.129999999</v>
      </c>
      <c r="Q39" s="139">
        <f t="shared" si="0"/>
        <v>449065621.89999992</v>
      </c>
      <c r="R39" s="3"/>
      <c r="S39" s="7"/>
      <c r="T39" s="118"/>
      <c r="U39" s="141"/>
      <c r="V39" s="141"/>
      <c r="W39" s="141"/>
      <c r="X39"/>
      <c r="Y39"/>
      <c r="Z39"/>
      <c r="AA39"/>
      <c r="AB39"/>
      <c r="AC39"/>
      <c r="AD39"/>
      <c r="AE39"/>
      <c r="AF39"/>
      <c r="AG39"/>
      <c r="AH39"/>
    </row>
    <row r="40" spans="1:34" x14ac:dyDescent="0.25">
      <c r="B40" s="151" t="s">
        <v>343</v>
      </c>
      <c r="C40" s="123">
        <v>252619500</v>
      </c>
      <c r="D40" s="123">
        <v>431997126.85000002</v>
      </c>
      <c r="E40" s="123">
        <v>137239333.72</v>
      </c>
      <c r="F40" s="123">
        <v>36378484.740000002</v>
      </c>
      <c r="G40" s="123">
        <v>24654689.620000001</v>
      </c>
      <c r="H40" s="123">
        <v>37235861.729999997</v>
      </c>
      <c r="I40" s="123">
        <v>30283902.079999998</v>
      </c>
      <c r="J40" s="123">
        <v>30366898.370000001</v>
      </c>
      <c r="K40" s="123">
        <v>29157064.079999998</v>
      </c>
      <c r="L40" s="123">
        <v>29079626.870000001</v>
      </c>
      <c r="M40" s="123">
        <v>31315338.219999999</v>
      </c>
      <c r="N40" s="123">
        <v>19610551</v>
      </c>
      <c r="O40" s="123">
        <v>21825352.34</v>
      </c>
      <c r="P40" s="123">
        <v>21918519.129999999</v>
      </c>
      <c r="Q40" s="123">
        <f t="shared" si="0"/>
        <v>449065621.89999992</v>
      </c>
      <c r="R40" s="3"/>
      <c r="S40" s="7"/>
      <c r="T40" s="118"/>
      <c r="U40" s="118"/>
      <c r="V40" s="118"/>
      <c r="W40" s="118"/>
    </row>
    <row r="41" spans="1:34" s="67" customFormat="1" x14ac:dyDescent="0.25">
      <c r="A41"/>
      <c r="B41" s="150" t="s">
        <v>344</v>
      </c>
      <c r="C41" s="139">
        <v>24149415600</v>
      </c>
      <c r="D41" s="139">
        <v>27451817112.100002</v>
      </c>
      <c r="E41" s="139">
        <v>885868742.56000006</v>
      </c>
      <c r="F41" s="139">
        <v>883194759.77999997</v>
      </c>
      <c r="G41" s="139">
        <v>1434861520.6499999</v>
      </c>
      <c r="H41" s="139">
        <v>1985148646.75</v>
      </c>
      <c r="I41" s="139">
        <v>2881689415.8000002</v>
      </c>
      <c r="J41" s="139">
        <v>2333350268.9499998</v>
      </c>
      <c r="K41" s="139">
        <v>1120827000.2</v>
      </c>
      <c r="L41" s="139">
        <v>1042692409.79</v>
      </c>
      <c r="M41" s="139">
        <v>1020944572.01</v>
      </c>
      <c r="N41" s="139">
        <v>5187486648.3200006</v>
      </c>
      <c r="O41" s="139">
        <v>2121060768.5500002</v>
      </c>
      <c r="P41" s="139">
        <v>6197129692.6700001</v>
      </c>
      <c r="Q41" s="139">
        <f t="shared" si="0"/>
        <v>27094254446.029999</v>
      </c>
      <c r="R41" s="3"/>
      <c r="S41" s="7"/>
      <c r="T41" s="118"/>
      <c r="U41" s="141"/>
      <c r="V41" s="141"/>
      <c r="W41" s="141"/>
      <c r="X41"/>
      <c r="Y41"/>
      <c r="Z41"/>
      <c r="AA41"/>
      <c r="AB41"/>
      <c r="AC41"/>
      <c r="AD41"/>
      <c r="AE41"/>
      <c r="AF41"/>
      <c r="AG41"/>
      <c r="AH41"/>
    </row>
    <row r="42" spans="1:34" x14ac:dyDescent="0.25">
      <c r="B42" s="151" t="s">
        <v>345</v>
      </c>
      <c r="C42" s="123">
        <v>671863835</v>
      </c>
      <c r="D42" s="123">
        <v>803693042.15999997</v>
      </c>
      <c r="E42" s="123">
        <v>47648352</v>
      </c>
      <c r="F42" s="123">
        <v>55235555</v>
      </c>
      <c r="G42" s="123">
        <v>56629952</v>
      </c>
      <c r="H42" s="123">
        <v>67010028</v>
      </c>
      <c r="I42" s="123">
        <v>55928881</v>
      </c>
      <c r="J42" s="123">
        <v>76464875</v>
      </c>
      <c r="K42" s="123">
        <v>49272487.640000001</v>
      </c>
      <c r="L42" s="123">
        <v>50048684</v>
      </c>
      <c r="M42" s="123">
        <v>78693868.579999998</v>
      </c>
      <c r="N42" s="123">
        <v>85300067.590000004</v>
      </c>
      <c r="O42" s="123">
        <v>53394963.289999999</v>
      </c>
      <c r="P42" s="123">
        <v>127314685.16</v>
      </c>
      <c r="Q42" s="123">
        <f t="shared" si="0"/>
        <v>802942399.25999999</v>
      </c>
      <c r="R42" s="3"/>
      <c r="S42" s="7"/>
      <c r="T42" s="118"/>
      <c r="U42" s="118"/>
      <c r="V42" s="118"/>
      <c r="W42" s="118"/>
    </row>
    <row r="43" spans="1:34" x14ac:dyDescent="0.25">
      <c r="B43" s="151" t="s">
        <v>346</v>
      </c>
      <c r="C43" s="123">
        <v>397743236</v>
      </c>
      <c r="D43" s="123">
        <v>198114917.32000005</v>
      </c>
      <c r="E43" s="123">
        <v>6738919.75</v>
      </c>
      <c r="F43" s="123">
        <v>8573946.3000000007</v>
      </c>
      <c r="G43" s="123">
        <v>18793563.219999999</v>
      </c>
      <c r="H43" s="123">
        <v>10408971.209999999</v>
      </c>
      <c r="I43" s="123">
        <v>17086675.399999999</v>
      </c>
      <c r="J43" s="123">
        <v>10837691.15</v>
      </c>
      <c r="K43" s="123">
        <v>17911682.460000001</v>
      </c>
      <c r="L43" s="123">
        <v>7829812.0700000003</v>
      </c>
      <c r="M43" s="123">
        <v>14441181.720000001</v>
      </c>
      <c r="N43" s="123">
        <v>16945174.25</v>
      </c>
      <c r="O43" s="123">
        <v>15215029.48</v>
      </c>
      <c r="P43" s="123">
        <v>33418304.539999999</v>
      </c>
      <c r="Q43" s="123">
        <f t="shared" si="0"/>
        <v>178200951.54999998</v>
      </c>
      <c r="R43" s="3"/>
      <c r="S43" s="7"/>
      <c r="T43" s="118"/>
      <c r="U43" s="118"/>
      <c r="V43" s="118"/>
      <c r="W43" s="118"/>
    </row>
    <row r="44" spans="1:34" x14ac:dyDescent="0.25">
      <c r="B44" s="151" t="s">
        <v>347</v>
      </c>
      <c r="C44" s="123">
        <v>386550731</v>
      </c>
      <c r="D44" s="123">
        <v>395458760</v>
      </c>
      <c r="E44" s="123">
        <v>29916493.609999999</v>
      </c>
      <c r="F44" s="123">
        <v>32668579.449999999</v>
      </c>
      <c r="G44" s="123">
        <v>31805607.629999999</v>
      </c>
      <c r="H44" s="123">
        <v>31734753.77</v>
      </c>
      <c r="I44" s="123">
        <v>31853779.859999999</v>
      </c>
      <c r="J44" s="123">
        <v>32223258.699999999</v>
      </c>
      <c r="K44" s="123">
        <v>31589851.670000002</v>
      </c>
      <c r="L44" s="123">
        <v>31393688.059999999</v>
      </c>
      <c r="M44" s="123">
        <v>32981884.149999999</v>
      </c>
      <c r="N44" s="123">
        <v>33859898.039999999</v>
      </c>
      <c r="O44" s="123">
        <v>33886050.159999996</v>
      </c>
      <c r="P44" s="123">
        <v>37239497.590000004</v>
      </c>
      <c r="Q44" s="123">
        <f t="shared" si="0"/>
        <v>391153342.69000006</v>
      </c>
      <c r="R44" s="3"/>
      <c r="S44" s="7"/>
      <c r="T44" s="118"/>
      <c r="U44" s="118"/>
      <c r="V44" s="118"/>
      <c r="W44" s="118"/>
    </row>
    <row r="45" spans="1:34" x14ac:dyDescent="0.25">
      <c r="B45" s="151" t="s">
        <v>348</v>
      </c>
      <c r="C45" s="123">
        <v>4477045605</v>
      </c>
      <c r="D45" s="123">
        <v>4406539464.7900009</v>
      </c>
      <c r="E45" s="123">
        <v>344171058.97000003</v>
      </c>
      <c r="F45" s="123">
        <v>346681980.77999997</v>
      </c>
      <c r="G45" s="123">
        <v>348508994.94999999</v>
      </c>
      <c r="H45" s="123">
        <v>358849634.38</v>
      </c>
      <c r="I45" s="123">
        <v>358800506.35000002</v>
      </c>
      <c r="J45" s="123">
        <v>367066626.62</v>
      </c>
      <c r="K45" s="123">
        <v>366191190.85000002</v>
      </c>
      <c r="L45" s="123">
        <v>373543626.27999997</v>
      </c>
      <c r="M45" s="123">
        <v>380005210.62</v>
      </c>
      <c r="N45" s="123">
        <v>379360403.88</v>
      </c>
      <c r="O45" s="123">
        <v>379614484.23000002</v>
      </c>
      <c r="P45" s="123">
        <v>387130311.08999997</v>
      </c>
      <c r="Q45" s="123">
        <f t="shared" si="0"/>
        <v>4389924028.999999</v>
      </c>
      <c r="R45" s="3"/>
      <c r="S45" s="7"/>
      <c r="T45" s="118"/>
      <c r="U45" s="118"/>
      <c r="V45" s="118"/>
      <c r="W45" s="118"/>
    </row>
    <row r="46" spans="1:34" x14ac:dyDescent="0.25">
      <c r="B46" s="151" t="s">
        <v>349</v>
      </c>
      <c r="C46" s="123">
        <v>4490781603</v>
      </c>
      <c r="D46" s="123">
        <v>4339476344.8400002</v>
      </c>
      <c r="E46" s="123">
        <v>1534865</v>
      </c>
      <c r="F46" s="123">
        <v>84542</v>
      </c>
      <c r="G46" s="123">
        <v>1664246.16</v>
      </c>
      <c r="H46" s="123">
        <v>951647840.67999995</v>
      </c>
      <c r="I46" s="123">
        <v>1824220268.1199999</v>
      </c>
      <c r="J46" s="123">
        <v>1325657681.55</v>
      </c>
      <c r="K46" s="123">
        <v>90253215.719999999</v>
      </c>
      <c r="L46" s="123">
        <v>44612031.539999999</v>
      </c>
      <c r="M46" s="123">
        <v>12409628.35</v>
      </c>
      <c r="N46" s="123">
        <v>1599367</v>
      </c>
      <c r="O46" s="123">
        <v>1398262</v>
      </c>
      <c r="P46" s="123">
        <v>4642597.32</v>
      </c>
      <c r="Q46" s="123">
        <f t="shared" si="0"/>
        <v>4259724545.4400001</v>
      </c>
      <c r="R46" s="3"/>
      <c r="S46" s="7"/>
      <c r="T46" s="118"/>
      <c r="U46" s="118"/>
      <c r="V46" s="118"/>
      <c r="W46" s="118"/>
    </row>
    <row r="47" spans="1:34" x14ac:dyDescent="0.25">
      <c r="B47" s="151" t="s">
        <v>350</v>
      </c>
      <c r="C47" s="123">
        <v>2632000</v>
      </c>
      <c r="D47" s="123">
        <v>2632000</v>
      </c>
      <c r="E47" s="123">
        <v>220875</v>
      </c>
      <c r="F47" s="123">
        <v>222596.4</v>
      </c>
      <c r="G47" s="123">
        <v>224313</v>
      </c>
      <c r="H47" s="123">
        <v>222419.4</v>
      </c>
      <c r="I47" s="123">
        <v>213162.9</v>
      </c>
      <c r="J47" s="123">
        <v>213794.7</v>
      </c>
      <c r="K47" s="123">
        <v>216470.39999999999</v>
      </c>
      <c r="L47" s="123">
        <v>222945.3</v>
      </c>
      <c r="M47" s="123">
        <v>228162.3</v>
      </c>
      <c r="N47" s="123">
        <v>225618.9</v>
      </c>
      <c r="O47" s="123">
        <v>229617.3</v>
      </c>
      <c r="P47" s="123">
        <v>230376.3</v>
      </c>
      <c r="Q47" s="123">
        <f t="shared" si="0"/>
        <v>2670351.8999999994</v>
      </c>
      <c r="R47" s="3"/>
      <c r="S47" s="7"/>
      <c r="T47" s="118"/>
      <c r="U47" s="118"/>
      <c r="V47" s="118"/>
      <c r="W47" s="118"/>
    </row>
    <row r="48" spans="1:34" x14ac:dyDescent="0.25">
      <c r="B48" s="151" t="s">
        <v>351</v>
      </c>
      <c r="C48" s="123">
        <v>451482890</v>
      </c>
      <c r="D48" s="123">
        <v>243060838.27999997</v>
      </c>
      <c r="E48" s="123">
        <v>13793374.42</v>
      </c>
      <c r="F48" s="123">
        <v>14739176.75</v>
      </c>
      <c r="G48" s="123">
        <v>19809775.75</v>
      </c>
      <c r="H48" s="123">
        <v>19194853.490000002</v>
      </c>
      <c r="I48" s="123">
        <v>19339647.780000001</v>
      </c>
      <c r="J48" s="123">
        <v>17975225.600000001</v>
      </c>
      <c r="K48" s="123">
        <v>19690096.460000001</v>
      </c>
      <c r="L48" s="123">
        <v>16756616.710000001</v>
      </c>
      <c r="M48" s="123">
        <v>18618941.149999999</v>
      </c>
      <c r="N48" s="123">
        <v>16712865.52</v>
      </c>
      <c r="O48" s="123">
        <v>37395162.25</v>
      </c>
      <c r="P48" s="123">
        <v>37390137.310000002</v>
      </c>
      <c r="Q48" s="123">
        <f t="shared" si="0"/>
        <v>251415873.19000003</v>
      </c>
      <c r="R48" s="3"/>
      <c r="S48" s="7"/>
      <c r="T48" s="118"/>
      <c r="U48" s="118"/>
      <c r="V48" s="118"/>
      <c r="W48" s="118"/>
    </row>
    <row r="49" spans="1:34" x14ac:dyDescent="0.25">
      <c r="B49" s="151" t="s">
        <v>352</v>
      </c>
      <c r="C49" s="123">
        <v>1464935312</v>
      </c>
      <c r="D49" s="123">
        <v>1332864173.9199998</v>
      </c>
      <c r="E49" s="123">
        <v>83321510.829999998</v>
      </c>
      <c r="F49" s="123">
        <v>80217021.959999993</v>
      </c>
      <c r="G49" s="123">
        <v>152347755.69</v>
      </c>
      <c r="H49" s="123">
        <v>171589240.56</v>
      </c>
      <c r="I49" s="123">
        <v>191329869.24000001</v>
      </c>
      <c r="J49" s="123">
        <v>124461032.52</v>
      </c>
      <c r="K49" s="123">
        <v>141803352.88999999</v>
      </c>
      <c r="L49" s="123">
        <v>70954929.469999999</v>
      </c>
      <c r="M49" s="123">
        <v>81528553.349999994</v>
      </c>
      <c r="N49" s="123">
        <v>72155528.099999994</v>
      </c>
      <c r="O49" s="123">
        <v>77129225.040000007</v>
      </c>
      <c r="P49" s="123">
        <v>62861234.710000001</v>
      </c>
      <c r="Q49" s="123">
        <f t="shared" si="0"/>
        <v>1309699254.3599999</v>
      </c>
      <c r="R49" s="3"/>
      <c r="S49" s="7"/>
      <c r="T49" s="118"/>
      <c r="U49" s="118"/>
      <c r="V49" s="118"/>
      <c r="W49" s="118"/>
    </row>
    <row r="50" spans="1:34" x14ac:dyDescent="0.25">
      <c r="B50" s="151" t="s">
        <v>353</v>
      </c>
      <c r="C50" s="123">
        <v>5564090291</v>
      </c>
      <c r="D50" s="123">
        <v>5565334518.1900005</v>
      </c>
      <c r="E50" s="123">
        <v>0</v>
      </c>
      <c r="F50" s="123">
        <v>10000</v>
      </c>
      <c r="G50" s="123">
        <v>308914.77</v>
      </c>
      <c r="H50" s="123">
        <v>3431500</v>
      </c>
      <c r="I50" s="123">
        <v>555791.68000000005</v>
      </c>
      <c r="J50" s="123">
        <v>50250</v>
      </c>
      <c r="K50" s="123">
        <v>0</v>
      </c>
      <c r="L50" s="123">
        <v>72250</v>
      </c>
      <c r="M50" s="123">
        <v>189166.66</v>
      </c>
      <c r="N50" s="123">
        <v>4161702599.1799998</v>
      </c>
      <c r="O50" s="123">
        <v>1096756418.1400001</v>
      </c>
      <c r="P50" s="123">
        <v>193475913.22999999</v>
      </c>
      <c r="Q50" s="123">
        <f t="shared" si="0"/>
        <v>5456552803.6599998</v>
      </c>
      <c r="R50" s="3"/>
      <c r="S50" s="7"/>
      <c r="T50" s="118"/>
      <c r="U50" s="118"/>
      <c r="V50" s="118"/>
      <c r="W50" s="118"/>
    </row>
    <row r="51" spans="1:34" x14ac:dyDescent="0.25">
      <c r="B51" s="151" t="s">
        <v>354</v>
      </c>
      <c r="C51" s="123">
        <v>10026008</v>
      </c>
      <c r="D51" s="123">
        <v>8072656.25</v>
      </c>
      <c r="E51" s="123">
        <v>591119.04</v>
      </c>
      <c r="F51" s="123">
        <v>591119.04</v>
      </c>
      <c r="G51" s="123">
        <v>591119.04</v>
      </c>
      <c r="H51" s="123">
        <v>591119.04</v>
      </c>
      <c r="I51" s="123">
        <v>591119.04</v>
      </c>
      <c r="J51" s="123">
        <v>569829.12</v>
      </c>
      <c r="K51" s="123">
        <v>569829.12</v>
      </c>
      <c r="L51" s="123">
        <v>569829.12</v>
      </c>
      <c r="M51" s="123">
        <v>569829.12</v>
      </c>
      <c r="N51" s="123">
        <v>569829.12</v>
      </c>
      <c r="O51" s="123">
        <v>569829.12</v>
      </c>
      <c r="P51" s="123">
        <v>569829.12</v>
      </c>
      <c r="Q51" s="123">
        <f t="shared" si="0"/>
        <v>6944399.040000001</v>
      </c>
      <c r="R51" s="3"/>
      <c r="S51" s="7"/>
      <c r="T51" s="118"/>
      <c r="U51" s="118"/>
      <c r="V51" s="118"/>
      <c r="W51" s="118"/>
    </row>
    <row r="52" spans="1:34" x14ac:dyDescent="0.25">
      <c r="B52" s="151" t="s">
        <v>355</v>
      </c>
      <c r="C52" s="123">
        <v>2000000</v>
      </c>
      <c r="D52" s="123">
        <v>0</v>
      </c>
      <c r="E52" s="123">
        <v>0</v>
      </c>
      <c r="F52" s="123"/>
      <c r="G52" s="123"/>
      <c r="H52" s="123"/>
      <c r="I52" s="123"/>
      <c r="J52" s="123"/>
      <c r="K52" s="123"/>
      <c r="L52" s="123"/>
      <c r="M52" s="123"/>
      <c r="N52" s="123"/>
      <c r="O52" s="123"/>
      <c r="P52" s="123">
        <v>0</v>
      </c>
      <c r="Q52" s="123">
        <f t="shared" si="0"/>
        <v>0</v>
      </c>
      <c r="R52" s="3"/>
      <c r="S52" s="7"/>
      <c r="T52" s="118"/>
      <c r="U52" s="118"/>
      <c r="V52" s="118"/>
      <c r="W52" s="118"/>
    </row>
    <row r="53" spans="1:34" x14ac:dyDescent="0.25">
      <c r="B53" s="151" t="s">
        <v>356</v>
      </c>
      <c r="C53" s="123">
        <v>1087389220</v>
      </c>
      <c r="D53" s="123">
        <v>1013773804.3299999</v>
      </c>
      <c r="E53" s="123">
        <v>85986895.599999994</v>
      </c>
      <c r="F53" s="123">
        <v>85406825.5</v>
      </c>
      <c r="G53" s="123">
        <v>85040627.659999996</v>
      </c>
      <c r="H53" s="123">
        <v>84492208</v>
      </c>
      <c r="I53" s="123">
        <v>85011180.349999994</v>
      </c>
      <c r="J53" s="123">
        <v>84126509.480000004</v>
      </c>
      <c r="K53" s="123">
        <v>83256184.609999999</v>
      </c>
      <c r="L53" s="123">
        <v>82335973.849999994</v>
      </c>
      <c r="M53" s="123">
        <v>83722363.040000007</v>
      </c>
      <c r="N53" s="123">
        <v>83238782.340000004</v>
      </c>
      <c r="O53" s="123">
        <v>83060006.870000005</v>
      </c>
      <c r="P53" s="123">
        <v>83721397.730000004</v>
      </c>
      <c r="Q53" s="123">
        <f t="shared" si="0"/>
        <v>1009398955.0300001</v>
      </c>
      <c r="R53" s="3"/>
      <c r="S53" s="7"/>
      <c r="T53" s="118"/>
      <c r="U53" s="118"/>
      <c r="V53" s="118"/>
      <c r="W53" s="118"/>
    </row>
    <row r="54" spans="1:34" x14ac:dyDescent="0.25">
      <c r="B54" s="151" t="s">
        <v>357</v>
      </c>
      <c r="C54" s="123">
        <v>1016650700</v>
      </c>
      <c r="D54" s="123">
        <v>1422153533.1200004</v>
      </c>
      <c r="E54" s="123">
        <v>102936550</v>
      </c>
      <c r="F54" s="123">
        <v>107644350</v>
      </c>
      <c r="G54" s="123">
        <v>106108850</v>
      </c>
      <c r="H54" s="123">
        <v>108509150</v>
      </c>
      <c r="I54" s="123">
        <v>111956450</v>
      </c>
      <c r="J54" s="123">
        <v>114716450</v>
      </c>
      <c r="K54" s="123">
        <v>114761450</v>
      </c>
      <c r="L54" s="123">
        <v>115018550</v>
      </c>
      <c r="M54" s="123">
        <v>118232550</v>
      </c>
      <c r="N54" s="123">
        <v>117392950</v>
      </c>
      <c r="O54" s="123">
        <v>121708550</v>
      </c>
      <c r="P54" s="123">
        <v>173259748</v>
      </c>
      <c r="Q54" s="123">
        <f t="shared" si="0"/>
        <v>1412245598</v>
      </c>
      <c r="R54" s="3"/>
      <c r="S54" s="7"/>
      <c r="T54" s="118"/>
      <c r="U54" s="118"/>
      <c r="V54" s="118"/>
      <c r="W54" s="118"/>
    </row>
    <row r="55" spans="1:34" x14ac:dyDescent="0.25">
      <c r="B55" s="151" t="s">
        <v>358</v>
      </c>
      <c r="C55" s="123">
        <v>2762163852</v>
      </c>
      <c r="D55" s="123">
        <v>6171660577.5</v>
      </c>
      <c r="E55" s="123">
        <v>71225907.510000005</v>
      </c>
      <c r="F55" s="123">
        <v>52351190</v>
      </c>
      <c r="G55" s="123">
        <v>490064880.58999997</v>
      </c>
      <c r="H55" s="123">
        <v>43071164.259999998</v>
      </c>
      <c r="I55" s="123">
        <v>48299216</v>
      </c>
      <c r="J55" s="123">
        <v>43196762</v>
      </c>
      <c r="K55" s="123">
        <v>72789401.939999998</v>
      </c>
      <c r="L55" s="123">
        <v>112016535.04000001</v>
      </c>
      <c r="M55" s="123">
        <v>60931492.899999999</v>
      </c>
      <c r="N55" s="123">
        <v>79911968.629999995</v>
      </c>
      <c r="O55" s="123">
        <v>82338127.75</v>
      </c>
      <c r="P55" s="123">
        <v>4917875310.5</v>
      </c>
      <c r="Q55" s="123">
        <f t="shared" si="0"/>
        <v>6074071957.1199999</v>
      </c>
      <c r="R55" s="3"/>
      <c r="S55" s="7"/>
      <c r="T55" s="118"/>
      <c r="U55" s="118"/>
      <c r="V55" s="118"/>
      <c r="W55" s="118"/>
    </row>
    <row r="56" spans="1:34" x14ac:dyDescent="0.25">
      <c r="B56" s="151" t="s">
        <v>360</v>
      </c>
      <c r="C56" s="123">
        <v>1364060317</v>
      </c>
      <c r="D56" s="123">
        <v>1548982481.3999999</v>
      </c>
      <c r="E56" s="123">
        <v>97782820.829999998</v>
      </c>
      <c r="F56" s="123">
        <v>98767876.599999994</v>
      </c>
      <c r="G56" s="123">
        <v>122962920.19</v>
      </c>
      <c r="H56" s="123">
        <v>134395763.96000001</v>
      </c>
      <c r="I56" s="123">
        <v>136502868.08000001</v>
      </c>
      <c r="J56" s="123">
        <v>135790282.51000002</v>
      </c>
      <c r="K56" s="123">
        <v>132521786.44</v>
      </c>
      <c r="L56" s="123">
        <v>137316938.34999999</v>
      </c>
      <c r="M56" s="123">
        <v>138391740.07000002</v>
      </c>
      <c r="N56" s="123">
        <v>138511595.77000001</v>
      </c>
      <c r="O56" s="123">
        <v>138365042.91999999</v>
      </c>
      <c r="P56" s="123">
        <v>138000350.06999999</v>
      </c>
      <c r="Q56" s="123">
        <f t="shared" si="0"/>
        <v>1549309985.7900002</v>
      </c>
      <c r="R56" s="3"/>
      <c r="S56" s="7"/>
      <c r="T56" s="118"/>
      <c r="U56" s="118"/>
      <c r="V56" s="118"/>
      <c r="W56" s="118"/>
    </row>
    <row r="57" spans="1:34" s="188" customFormat="1" x14ac:dyDescent="0.25">
      <c r="A57"/>
      <c r="B57" s="184" t="s">
        <v>142</v>
      </c>
      <c r="C57" s="139">
        <v>1099164830</v>
      </c>
      <c r="D57" s="139">
        <v>709220736.4000001</v>
      </c>
      <c r="E57" s="139">
        <v>84361865.569999993</v>
      </c>
      <c r="F57" s="139">
        <v>87947014.540000007</v>
      </c>
      <c r="G57" s="139">
        <v>66484539.030000001</v>
      </c>
      <c r="H57" s="139">
        <v>53398639.079999998</v>
      </c>
      <c r="I57" s="139">
        <v>57644559.459999993</v>
      </c>
      <c r="J57" s="139">
        <v>55449971.510000005</v>
      </c>
      <c r="K57" s="139">
        <v>59901816.450000003</v>
      </c>
      <c r="L57" s="139">
        <v>54280109.629999995</v>
      </c>
      <c r="M57" s="139">
        <v>49912840.600000001</v>
      </c>
      <c r="N57" s="139">
        <v>39867694.039999999</v>
      </c>
      <c r="O57" s="139">
        <v>41411828.659999996</v>
      </c>
      <c r="P57" s="185">
        <v>47621758.079999998</v>
      </c>
      <c r="Q57" s="185">
        <f t="shared" si="0"/>
        <v>698282636.64999998</v>
      </c>
      <c r="R57" s="3"/>
      <c r="S57" s="7"/>
      <c r="T57" s="118"/>
      <c r="U57" s="187"/>
      <c r="V57" s="187"/>
      <c r="W57" s="187"/>
      <c r="X57"/>
      <c r="Y57"/>
      <c r="Z57"/>
      <c r="AA57"/>
      <c r="AB57"/>
      <c r="AC57"/>
      <c r="AD57"/>
      <c r="AE57"/>
      <c r="AF57"/>
      <c r="AG57"/>
      <c r="AH57"/>
    </row>
    <row r="58" spans="1:34" s="67" customFormat="1" x14ac:dyDescent="0.25">
      <c r="A58"/>
      <c r="B58" s="150" t="s">
        <v>363</v>
      </c>
      <c r="C58" s="139">
        <v>197832265</v>
      </c>
      <c r="D58" s="139">
        <v>205605592</v>
      </c>
      <c r="E58" s="139">
        <v>14957484.17</v>
      </c>
      <c r="F58" s="139">
        <v>20114079</v>
      </c>
      <c r="G58" s="139">
        <v>21975383.210000001</v>
      </c>
      <c r="H58" s="139">
        <v>17417108</v>
      </c>
      <c r="I58" s="139">
        <v>22653952.620000001</v>
      </c>
      <c r="J58" s="139">
        <v>19289575.620000001</v>
      </c>
      <c r="K58" s="139">
        <v>26031550.91</v>
      </c>
      <c r="L58" s="139">
        <v>20533062.899999999</v>
      </c>
      <c r="M58" s="139">
        <v>15050502.25</v>
      </c>
      <c r="N58" s="139">
        <v>5467980.8300000001</v>
      </c>
      <c r="O58" s="139">
        <v>6352465.1600000001</v>
      </c>
      <c r="P58" s="139">
        <v>8145200.3300000001</v>
      </c>
      <c r="Q58" s="139">
        <f t="shared" si="0"/>
        <v>197988345.00000003</v>
      </c>
      <c r="R58" s="3"/>
      <c r="S58" s="7"/>
      <c r="T58" s="118"/>
      <c r="U58" s="141"/>
      <c r="V58" s="141"/>
      <c r="W58" s="141"/>
      <c r="X58"/>
      <c r="Y58"/>
      <c r="Z58"/>
      <c r="AA58"/>
      <c r="AB58"/>
      <c r="AC58"/>
      <c r="AD58"/>
      <c r="AE58"/>
      <c r="AF58"/>
      <c r="AG58"/>
      <c r="AH58"/>
    </row>
    <row r="59" spans="1:34" x14ac:dyDescent="0.25">
      <c r="B59" s="151" t="s">
        <v>364</v>
      </c>
      <c r="C59" s="123">
        <v>197332265</v>
      </c>
      <c r="D59" s="123">
        <v>205105592</v>
      </c>
      <c r="E59" s="123">
        <v>14915817.5</v>
      </c>
      <c r="F59" s="123">
        <v>20064079</v>
      </c>
      <c r="G59" s="123">
        <v>21605383.210000001</v>
      </c>
      <c r="H59" s="123">
        <v>17372108</v>
      </c>
      <c r="I59" s="123">
        <v>22453952.620000001</v>
      </c>
      <c r="J59" s="123">
        <v>19289575.620000001</v>
      </c>
      <c r="K59" s="123">
        <v>26031550.91</v>
      </c>
      <c r="L59" s="123">
        <v>20533062.899999999</v>
      </c>
      <c r="M59" s="123">
        <v>15050502.25</v>
      </c>
      <c r="N59" s="123">
        <v>5467980.8300000001</v>
      </c>
      <c r="O59" s="123">
        <v>6352465.1600000001</v>
      </c>
      <c r="P59" s="123">
        <v>8145200.3300000001</v>
      </c>
      <c r="Q59" s="123">
        <f t="shared" si="0"/>
        <v>197281678.33000004</v>
      </c>
      <c r="R59" s="3"/>
      <c r="S59" s="7"/>
      <c r="T59" s="118"/>
      <c r="U59" s="118"/>
      <c r="V59" s="118"/>
      <c r="W59" s="118"/>
    </row>
    <row r="60" spans="1:34" x14ac:dyDescent="0.25">
      <c r="B60" s="151" t="s">
        <v>365</v>
      </c>
      <c r="C60" s="123">
        <v>500000</v>
      </c>
      <c r="D60" s="123">
        <v>500000</v>
      </c>
      <c r="E60" s="123">
        <v>41666.67</v>
      </c>
      <c r="F60" s="123">
        <v>50000</v>
      </c>
      <c r="G60" s="123">
        <v>370000</v>
      </c>
      <c r="H60" s="123">
        <v>45000</v>
      </c>
      <c r="I60" s="123">
        <v>200000</v>
      </c>
      <c r="J60" s="123">
        <v>0</v>
      </c>
      <c r="K60" s="123"/>
      <c r="L60" s="123"/>
      <c r="M60" s="123"/>
      <c r="N60" s="123"/>
      <c r="O60" s="123"/>
      <c r="P60" s="123"/>
      <c r="Q60" s="123">
        <f t="shared" si="0"/>
        <v>706666.66999999993</v>
      </c>
      <c r="R60" s="3"/>
      <c r="S60" s="7"/>
      <c r="T60" s="118"/>
      <c r="U60" s="118"/>
      <c r="V60" s="118"/>
      <c r="W60" s="118"/>
    </row>
    <row r="61" spans="1:34" s="67" customFormat="1" x14ac:dyDescent="0.25">
      <c r="A61"/>
      <c r="B61" s="150" t="s">
        <v>366</v>
      </c>
      <c r="C61" s="139">
        <v>901332565</v>
      </c>
      <c r="D61" s="139">
        <v>503615144.40000004</v>
      </c>
      <c r="E61" s="139">
        <v>69404381.400000006</v>
      </c>
      <c r="F61" s="139">
        <v>67832935.540000007</v>
      </c>
      <c r="G61" s="139">
        <v>44509155.819999993</v>
      </c>
      <c r="H61" s="139">
        <v>35981531.079999998</v>
      </c>
      <c r="I61" s="139">
        <v>34990606.839999996</v>
      </c>
      <c r="J61" s="139">
        <v>36160395.890000001</v>
      </c>
      <c r="K61" s="139">
        <v>33870265.539999999</v>
      </c>
      <c r="L61" s="139">
        <v>33747046.729999997</v>
      </c>
      <c r="M61" s="139">
        <v>34862338.350000001</v>
      </c>
      <c r="N61" s="139">
        <v>34399713.210000001</v>
      </c>
      <c r="O61" s="139">
        <v>35059363.5</v>
      </c>
      <c r="P61" s="139">
        <v>39476557.75</v>
      </c>
      <c r="Q61" s="139">
        <f t="shared" si="0"/>
        <v>500294291.65000004</v>
      </c>
      <c r="R61" s="3"/>
      <c r="S61" s="7"/>
      <c r="T61" s="118"/>
      <c r="U61" s="141"/>
      <c r="V61" s="141"/>
      <c r="W61" s="141"/>
      <c r="X61"/>
      <c r="Y61"/>
      <c r="Z61"/>
      <c r="AA61"/>
      <c r="AB61"/>
      <c r="AC61"/>
      <c r="AD61"/>
      <c r="AE61"/>
      <c r="AF61"/>
      <c r="AG61"/>
      <c r="AH61"/>
    </row>
    <row r="62" spans="1:34" x14ac:dyDescent="0.25">
      <c r="B62" s="151" t="s">
        <v>367</v>
      </c>
      <c r="C62" s="123">
        <v>436322845</v>
      </c>
      <c r="D62" s="123">
        <v>417598725.46000004</v>
      </c>
      <c r="E62" s="123">
        <v>33147633.760000002</v>
      </c>
      <c r="F62" s="123">
        <v>33566302.700000003</v>
      </c>
      <c r="G62" s="123">
        <v>34828579.269999996</v>
      </c>
      <c r="H62" s="123">
        <v>32697403.829999998</v>
      </c>
      <c r="I62" s="123">
        <v>34763523.839999996</v>
      </c>
      <c r="J62" s="123">
        <v>35453312.890000001</v>
      </c>
      <c r="K62" s="123">
        <v>33843182.539999999</v>
      </c>
      <c r="L62" s="123">
        <v>33719963.729999997</v>
      </c>
      <c r="M62" s="123">
        <v>34635755.350000001</v>
      </c>
      <c r="N62" s="123">
        <v>34372630.210000001</v>
      </c>
      <c r="O62" s="123">
        <v>35032280.5</v>
      </c>
      <c r="P62" s="123">
        <v>38856974.75</v>
      </c>
      <c r="Q62" s="123">
        <f t="shared" si="0"/>
        <v>414917543.37</v>
      </c>
      <c r="R62" s="3"/>
      <c r="S62" s="7"/>
      <c r="T62" s="118"/>
      <c r="U62" s="118"/>
      <c r="V62" s="118"/>
      <c r="W62" s="118"/>
    </row>
    <row r="63" spans="1:34" x14ac:dyDescent="0.25">
      <c r="B63" s="151" t="s">
        <v>368</v>
      </c>
      <c r="C63" s="123">
        <v>465009720</v>
      </c>
      <c r="D63" s="123">
        <v>86016418.939999998</v>
      </c>
      <c r="E63" s="123">
        <v>36256747.640000001</v>
      </c>
      <c r="F63" s="123">
        <v>34266632.840000004</v>
      </c>
      <c r="G63" s="123">
        <v>9680576.5500000007</v>
      </c>
      <c r="H63" s="123">
        <v>3284127.25</v>
      </c>
      <c r="I63" s="123">
        <v>227083</v>
      </c>
      <c r="J63" s="123">
        <v>707083</v>
      </c>
      <c r="K63" s="123">
        <v>27083</v>
      </c>
      <c r="L63" s="123">
        <v>27083</v>
      </c>
      <c r="M63" s="123">
        <v>226583</v>
      </c>
      <c r="N63" s="123">
        <v>27083</v>
      </c>
      <c r="O63" s="123">
        <v>27083</v>
      </c>
      <c r="P63" s="123">
        <v>619583</v>
      </c>
      <c r="Q63" s="123">
        <f t="shared" si="0"/>
        <v>85376748.280000001</v>
      </c>
      <c r="R63" s="3"/>
      <c r="S63" s="7"/>
      <c r="T63" s="118"/>
      <c r="U63" s="118"/>
      <c r="V63" s="118"/>
      <c r="W63" s="118"/>
    </row>
    <row r="64" spans="1:34" s="67" customFormat="1" x14ac:dyDescent="0.25">
      <c r="A64"/>
      <c r="B64" s="138" t="s">
        <v>143</v>
      </c>
      <c r="C64" s="139">
        <v>3422949480</v>
      </c>
      <c r="D64" s="139">
        <v>1998400906.6300001</v>
      </c>
      <c r="E64" s="139">
        <v>89500757.239999995</v>
      </c>
      <c r="F64" s="139">
        <v>63181644.340000004</v>
      </c>
      <c r="G64" s="139">
        <v>115187167.91</v>
      </c>
      <c r="H64" s="139">
        <v>147201376.00999999</v>
      </c>
      <c r="I64" s="139">
        <v>169023828.85000002</v>
      </c>
      <c r="J64" s="139">
        <v>180849832.82999998</v>
      </c>
      <c r="K64" s="139">
        <v>292194994.89999998</v>
      </c>
      <c r="L64" s="139">
        <v>267569488.77000001</v>
      </c>
      <c r="M64" s="139">
        <v>142160841.22</v>
      </c>
      <c r="N64" s="139">
        <v>102462678.75</v>
      </c>
      <c r="O64" s="139">
        <v>124538157.81999999</v>
      </c>
      <c r="P64" s="134">
        <v>223640733.12</v>
      </c>
      <c r="Q64" s="134">
        <f t="shared" si="0"/>
        <v>1917511501.7600002</v>
      </c>
      <c r="R64" s="3"/>
      <c r="S64" s="7"/>
      <c r="T64" s="118"/>
      <c r="U64" s="141"/>
      <c r="V64" s="141"/>
      <c r="W64" s="141"/>
      <c r="X64"/>
      <c r="Y64"/>
      <c r="Z64"/>
      <c r="AA64"/>
      <c r="AB64"/>
      <c r="AC64"/>
      <c r="AD64"/>
      <c r="AE64"/>
      <c r="AF64"/>
      <c r="AG64"/>
      <c r="AH64"/>
    </row>
    <row r="65" spans="1:34" s="67" customFormat="1" x14ac:dyDescent="0.25">
      <c r="A65"/>
      <c r="B65" s="150" t="s">
        <v>916</v>
      </c>
      <c r="C65" s="134">
        <v>230743332</v>
      </c>
      <c r="D65" s="134">
        <v>226252000.44999999</v>
      </c>
      <c r="E65" s="134">
        <v>16970487.260000002</v>
      </c>
      <c r="F65" s="134">
        <v>6092386.6200000001</v>
      </c>
      <c r="G65" s="134">
        <v>16604225.880000001</v>
      </c>
      <c r="H65" s="134">
        <v>23356272.649999999</v>
      </c>
      <c r="I65" s="134">
        <v>24476102.510000002</v>
      </c>
      <c r="J65" s="134">
        <v>2661327.88</v>
      </c>
      <c r="K65" s="134">
        <v>33973367.039999999</v>
      </c>
      <c r="L65" s="134">
        <v>32418880.280000001</v>
      </c>
      <c r="M65" s="134">
        <v>14832814.640000001</v>
      </c>
      <c r="N65" s="134">
        <v>26942405.039999999</v>
      </c>
      <c r="O65" s="134">
        <v>10074756.550000001</v>
      </c>
      <c r="P65" s="134">
        <v>17330057.239999998</v>
      </c>
      <c r="Q65" s="134">
        <f t="shared" si="0"/>
        <v>225733083.59</v>
      </c>
      <c r="R65" s="3"/>
      <c r="S65" s="7"/>
      <c r="T65" s="118"/>
      <c r="U65" s="141"/>
      <c r="V65" s="141"/>
      <c r="W65" s="141"/>
      <c r="X65"/>
      <c r="Y65"/>
      <c r="Z65"/>
      <c r="AA65"/>
      <c r="AB65"/>
      <c r="AC65"/>
      <c r="AD65"/>
      <c r="AE65"/>
      <c r="AF65"/>
      <c r="AG65"/>
      <c r="AH65"/>
    </row>
    <row r="66" spans="1:34" s="67" customFormat="1" x14ac:dyDescent="0.25">
      <c r="A66"/>
      <c r="B66" s="151" t="s">
        <v>917</v>
      </c>
      <c r="C66" s="143">
        <v>230743332</v>
      </c>
      <c r="D66" s="143">
        <v>226252000.44999999</v>
      </c>
      <c r="E66" s="143">
        <v>16970487.260000002</v>
      </c>
      <c r="F66" s="143">
        <v>6092386.6200000001</v>
      </c>
      <c r="G66" s="143">
        <v>16604225.880000001</v>
      </c>
      <c r="H66" s="143">
        <v>23356272.649999999</v>
      </c>
      <c r="I66" s="143">
        <v>24476102.510000002</v>
      </c>
      <c r="J66" s="143">
        <v>2661327.88</v>
      </c>
      <c r="K66" s="143">
        <v>33973367.039999999</v>
      </c>
      <c r="L66" s="143">
        <v>32418880.280000001</v>
      </c>
      <c r="M66" s="143">
        <v>14832814.640000001</v>
      </c>
      <c r="N66" s="143">
        <v>26942405.039999999</v>
      </c>
      <c r="O66" s="143">
        <v>10074756.550000001</v>
      </c>
      <c r="P66" s="143">
        <v>17330057.239999998</v>
      </c>
      <c r="Q66" s="143">
        <f t="shared" si="0"/>
        <v>225733083.59</v>
      </c>
      <c r="R66" s="3"/>
      <c r="S66" s="7"/>
      <c r="T66" s="118"/>
      <c r="U66" s="141"/>
      <c r="V66" s="141"/>
      <c r="W66" s="141"/>
      <c r="X66"/>
      <c r="Y66"/>
      <c r="Z66"/>
      <c r="AA66"/>
      <c r="AB66"/>
      <c r="AC66"/>
      <c r="AD66"/>
      <c r="AE66"/>
      <c r="AF66"/>
      <c r="AG66"/>
      <c r="AH66"/>
    </row>
    <row r="67" spans="1:34" s="67" customFormat="1" x14ac:dyDescent="0.25">
      <c r="A67"/>
      <c r="B67" s="150" t="s">
        <v>369</v>
      </c>
      <c r="C67" s="134">
        <v>3192206148</v>
      </c>
      <c r="D67" s="134">
        <v>1772148906.1800001</v>
      </c>
      <c r="E67" s="134">
        <v>72530269.979999989</v>
      </c>
      <c r="F67" s="134">
        <v>57089257.719999999</v>
      </c>
      <c r="G67" s="134">
        <v>98582942.030000001</v>
      </c>
      <c r="H67" s="134">
        <v>123845103.36</v>
      </c>
      <c r="I67" s="134">
        <v>144547726.34</v>
      </c>
      <c r="J67" s="134">
        <v>178188504.94999999</v>
      </c>
      <c r="K67" s="134">
        <v>258221627.86000001</v>
      </c>
      <c r="L67" s="134">
        <v>235150608.49000001</v>
      </c>
      <c r="M67" s="134">
        <v>127328026.58</v>
      </c>
      <c r="N67" s="134">
        <v>75520273.709999993</v>
      </c>
      <c r="O67" s="134">
        <v>114463401.27</v>
      </c>
      <c r="P67" s="152">
        <v>206310675.88</v>
      </c>
      <c r="Q67" s="152">
        <f t="shared" si="0"/>
        <v>1691778418.1700001</v>
      </c>
      <c r="R67" s="3"/>
      <c r="S67" s="7"/>
      <c r="T67" s="118"/>
      <c r="U67" s="141"/>
      <c r="V67" s="141"/>
      <c r="W67" s="141"/>
      <c r="X67"/>
      <c r="Y67"/>
      <c r="Z67"/>
      <c r="AA67"/>
      <c r="AB67"/>
      <c r="AC67"/>
      <c r="AD67"/>
      <c r="AE67"/>
      <c r="AF67"/>
      <c r="AG67"/>
      <c r="AH67"/>
    </row>
    <row r="68" spans="1:34" x14ac:dyDescent="0.25">
      <c r="B68" s="151" t="s">
        <v>370</v>
      </c>
      <c r="C68" s="153">
        <v>504987197</v>
      </c>
      <c r="D68" s="153">
        <v>502136044.68000007</v>
      </c>
      <c r="E68" s="153">
        <v>6220999.6699999999</v>
      </c>
      <c r="F68" s="153">
        <v>1924999.67</v>
      </c>
      <c r="G68" s="153">
        <v>6454333.3600000003</v>
      </c>
      <c r="H68" s="153">
        <v>9839597.3599999994</v>
      </c>
      <c r="I68" s="153">
        <v>9864597</v>
      </c>
      <c r="J68" s="153">
        <v>31935087.68</v>
      </c>
      <c r="K68" s="153">
        <v>153231670.69</v>
      </c>
      <c r="L68" s="153">
        <v>169266795.75</v>
      </c>
      <c r="M68" s="153">
        <v>58783973.07</v>
      </c>
      <c r="N68" s="153">
        <v>27566329.300000001</v>
      </c>
      <c r="O68" s="153">
        <v>33073063.77</v>
      </c>
      <c r="P68" s="153">
        <v>1058054.8</v>
      </c>
      <c r="Q68" s="153">
        <f t="shared" si="0"/>
        <v>509219502.12</v>
      </c>
      <c r="R68" s="3"/>
      <c r="S68" s="7"/>
      <c r="T68" s="118"/>
      <c r="U68" s="118"/>
      <c r="V68" s="118"/>
      <c r="W68" s="118"/>
    </row>
    <row r="69" spans="1:34" x14ac:dyDescent="0.25">
      <c r="B69" s="151" t="s">
        <v>371</v>
      </c>
      <c r="C69" s="153">
        <v>4387800</v>
      </c>
      <c r="D69" s="153">
        <v>2698278.3100000005</v>
      </c>
      <c r="E69" s="153">
        <v>59167</v>
      </c>
      <c r="F69" s="153">
        <v>79167</v>
      </c>
      <c r="G69" s="153">
        <v>49167</v>
      </c>
      <c r="H69" s="153">
        <v>49167</v>
      </c>
      <c r="I69" s="153">
        <v>124167</v>
      </c>
      <c r="J69" s="153">
        <v>49167</v>
      </c>
      <c r="K69" s="153">
        <v>94166</v>
      </c>
      <c r="L69" s="153">
        <v>64166</v>
      </c>
      <c r="M69" s="153">
        <v>149166</v>
      </c>
      <c r="N69" s="153">
        <v>49167</v>
      </c>
      <c r="O69" s="153">
        <v>274167</v>
      </c>
      <c r="P69" s="153">
        <v>213012.33</v>
      </c>
      <c r="Q69" s="153">
        <f t="shared" si="0"/>
        <v>1253846.33</v>
      </c>
      <c r="R69" s="3"/>
      <c r="S69" s="7"/>
      <c r="T69" s="118"/>
      <c r="U69" s="118"/>
      <c r="V69" s="118"/>
      <c r="W69" s="118"/>
    </row>
    <row r="70" spans="1:34" x14ac:dyDescent="0.25">
      <c r="B70" s="151" t="s">
        <v>372</v>
      </c>
      <c r="C70" s="153">
        <v>611416781</v>
      </c>
      <c r="D70" s="153">
        <v>561672711</v>
      </c>
      <c r="E70" s="153">
        <v>38739759.979999997</v>
      </c>
      <c r="F70" s="153">
        <v>43177530</v>
      </c>
      <c r="G70" s="153">
        <v>43378542</v>
      </c>
      <c r="H70" s="153">
        <v>47304339.600000001</v>
      </c>
      <c r="I70" s="153">
        <v>47251593.840000004</v>
      </c>
      <c r="J70" s="153">
        <v>61967457.439999998</v>
      </c>
      <c r="K70" s="153">
        <v>50144548.740000002</v>
      </c>
      <c r="L70" s="153">
        <v>38596084.780000001</v>
      </c>
      <c r="M70" s="153">
        <v>38692992.780000001</v>
      </c>
      <c r="N70" s="153">
        <v>37899569.780000001</v>
      </c>
      <c r="O70" s="153">
        <v>70712052.870000005</v>
      </c>
      <c r="P70" s="153">
        <v>43795199.119999997</v>
      </c>
      <c r="Q70" s="153">
        <f t="shared" si="0"/>
        <v>561659670.92999995</v>
      </c>
      <c r="R70" s="3"/>
      <c r="S70" s="7"/>
      <c r="T70" s="118"/>
      <c r="U70" s="118"/>
      <c r="V70" s="118"/>
      <c r="W70" s="118"/>
    </row>
    <row r="71" spans="1:34" x14ac:dyDescent="0.25">
      <c r="B71" s="151" t="s">
        <v>373</v>
      </c>
      <c r="C71" s="153">
        <v>2071414370</v>
      </c>
      <c r="D71" s="153">
        <v>705641872.19000006</v>
      </c>
      <c r="E71" s="153">
        <v>27510343.329999998</v>
      </c>
      <c r="F71" s="153">
        <v>11907561.050000001</v>
      </c>
      <c r="G71" s="153">
        <v>48700899.670000002</v>
      </c>
      <c r="H71" s="153">
        <v>66651999.399999999</v>
      </c>
      <c r="I71" s="153">
        <v>87307368.5</v>
      </c>
      <c r="J71" s="153">
        <v>84236792.829999998</v>
      </c>
      <c r="K71" s="153">
        <v>54751242.430000007</v>
      </c>
      <c r="L71" s="153">
        <v>27223561.960000001</v>
      </c>
      <c r="M71" s="153">
        <v>29701894.73</v>
      </c>
      <c r="N71" s="153">
        <v>10005207.630000001</v>
      </c>
      <c r="O71" s="153">
        <v>10404117.630000001</v>
      </c>
      <c r="P71" s="153">
        <v>161244409.63</v>
      </c>
      <c r="Q71" s="153">
        <f t="shared" si="0"/>
        <v>619645398.78999996</v>
      </c>
      <c r="R71" s="3"/>
      <c r="S71" s="7"/>
      <c r="T71" s="118"/>
      <c r="U71" s="118"/>
      <c r="V71" s="118"/>
      <c r="W71" s="118"/>
    </row>
    <row r="72" spans="1:34" s="67" customFormat="1" x14ac:dyDescent="0.25">
      <c r="A72"/>
      <c r="B72" s="138" t="s">
        <v>144</v>
      </c>
      <c r="C72" s="152">
        <v>37397282217</v>
      </c>
      <c r="D72" s="152">
        <v>38221308297.190002</v>
      </c>
      <c r="E72" s="152">
        <v>3078393204.4200001</v>
      </c>
      <c r="F72" s="152">
        <v>3095345500.2000003</v>
      </c>
      <c r="G72" s="152">
        <v>3150788943.96</v>
      </c>
      <c r="H72" s="152">
        <v>3112371110.9400001</v>
      </c>
      <c r="I72" s="152">
        <v>3134605072.8499999</v>
      </c>
      <c r="J72" s="152">
        <v>3129397526.5699997</v>
      </c>
      <c r="K72" s="152">
        <v>3113346273.6300001</v>
      </c>
      <c r="L72" s="152">
        <v>3148806839.4500003</v>
      </c>
      <c r="M72" s="152">
        <v>3176483374.1100001</v>
      </c>
      <c r="N72" s="152">
        <v>3285902804.04</v>
      </c>
      <c r="O72" s="152">
        <v>3252123092.0599999</v>
      </c>
      <c r="P72" s="134">
        <v>3292329957.6900001</v>
      </c>
      <c r="Q72" s="134">
        <f t="shared" si="0"/>
        <v>37969893699.920006</v>
      </c>
      <c r="R72" s="3"/>
      <c r="S72" s="7"/>
      <c r="T72" s="118"/>
      <c r="U72" s="141"/>
      <c r="V72" s="141"/>
      <c r="W72" s="141"/>
      <c r="X72"/>
      <c r="Y72"/>
      <c r="Z72"/>
      <c r="AA72"/>
      <c r="AB72"/>
      <c r="AC72"/>
      <c r="AD72"/>
      <c r="AE72"/>
      <c r="AF72"/>
      <c r="AG72"/>
      <c r="AH72"/>
    </row>
    <row r="73" spans="1:34" s="67" customFormat="1" x14ac:dyDescent="0.25">
      <c r="A73"/>
      <c r="B73" s="150" t="s">
        <v>374</v>
      </c>
      <c r="C73" s="134">
        <v>16721090209</v>
      </c>
      <c r="D73" s="134">
        <v>17018147079.450003</v>
      </c>
      <c r="E73" s="134">
        <v>1362393087.4900002</v>
      </c>
      <c r="F73" s="134">
        <v>1376489325.5800002</v>
      </c>
      <c r="G73" s="134">
        <v>1393024877.55</v>
      </c>
      <c r="H73" s="134">
        <v>1403040365.3099999</v>
      </c>
      <c r="I73" s="134">
        <v>1394741313.6400001</v>
      </c>
      <c r="J73" s="134">
        <v>1400242295.97</v>
      </c>
      <c r="K73" s="134">
        <v>1386858048.9799998</v>
      </c>
      <c r="L73" s="134">
        <v>1401553963.3299999</v>
      </c>
      <c r="M73" s="134">
        <v>1420579376.74</v>
      </c>
      <c r="N73" s="134">
        <v>1465630299.76</v>
      </c>
      <c r="O73" s="134">
        <v>1449853339.75</v>
      </c>
      <c r="P73" s="139">
        <v>1465945886.9200001</v>
      </c>
      <c r="Q73" s="139">
        <f t="shared" ref="Q73:Q136" si="1">SUM(E73:P73)</f>
        <v>16920352181.02</v>
      </c>
      <c r="R73" s="3"/>
      <c r="S73" s="7"/>
      <c r="T73" s="118"/>
      <c r="U73" s="140"/>
      <c r="V73" s="140"/>
      <c r="W73" s="140"/>
      <c r="X73"/>
      <c r="Y73"/>
      <c r="Z73"/>
      <c r="AA73"/>
      <c r="AB73"/>
      <c r="AC73"/>
      <c r="AD73"/>
      <c r="AE73"/>
      <c r="AF73"/>
      <c r="AG73"/>
      <c r="AH73"/>
    </row>
    <row r="74" spans="1:34" x14ac:dyDescent="0.25">
      <c r="B74" s="151" t="s">
        <v>375</v>
      </c>
      <c r="C74" s="123">
        <v>16721090209</v>
      </c>
      <c r="D74" s="123">
        <v>17018147079.450003</v>
      </c>
      <c r="E74" s="123">
        <v>1362393087.4900002</v>
      </c>
      <c r="F74" s="123">
        <v>1376489325.5800002</v>
      </c>
      <c r="G74" s="123">
        <v>1393024877.55</v>
      </c>
      <c r="H74" s="123">
        <v>1403040365.3099999</v>
      </c>
      <c r="I74" s="123">
        <v>1394741313.6400001</v>
      </c>
      <c r="J74" s="123">
        <v>1400242295.97</v>
      </c>
      <c r="K74" s="123">
        <v>1386858048.9799998</v>
      </c>
      <c r="L74" s="123">
        <v>1401553963.3299999</v>
      </c>
      <c r="M74" s="123">
        <v>1420579376.74</v>
      </c>
      <c r="N74" s="123">
        <v>1465630299.76</v>
      </c>
      <c r="O74" s="123">
        <v>1449853339.75</v>
      </c>
      <c r="P74" s="123">
        <v>1465945886.9200001</v>
      </c>
      <c r="Q74" s="123">
        <f t="shared" si="1"/>
        <v>16920352181.02</v>
      </c>
      <c r="R74" s="3"/>
      <c r="S74" s="7"/>
      <c r="T74" s="118"/>
      <c r="U74" s="140"/>
      <c r="V74" s="140"/>
      <c r="W74" s="140"/>
    </row>
    <row r="75" spans="1:34" s="67" customFormat="1" x14ac:dyDescent="0.25">
      <c r="A75"/>
      <c r="B75" s="150" t="s">
        <v>376</v>
      </c>
      <c r="C75" s="139">
        <v>15420895703</v>
      </c>
      <c r="D75" s="139">
        <v>15839006736.550001</v>
      </c>
      <c r="E75" s="139">
        <v>1282424966.01</v>
      </c>
      <c r="F75" s="139">
        <v>1282716429.3799999</v>
      </c>
      <c r="G75" s="139">
        <v>1318387515.3500001</v>
      </c>
      <c r="H75" s="139">
        <v>1265644970.1000001</v>
      </c>
      <c r="I75" s="139">
        <v>1302101411.1900001</v>
      </c>
      <c r="J75" s="139">
        <v>1289591891.6099999</v>
      </c>
      <c r="K75" s="139">
        <v>1289728068.6500001</v>
      </c>
      <c r="L75" s="139">
        <v>1305993879.6400001</v>
      </c>
      <c r="M75" s="139">
        <v>1310185488.55</v>
      </c>
      <c r="N75" s="139">
        <v>1365484400.99</v>
      </c>
      <c r="O75" s="139">
        <v>1350626719.3499999</v>
      </c>
      <c r="P75" s="139">
        <v>1369206840.5800002</v>
      </c>
      <c r="Q75" s="139">
        <f t="shared" si="1"/>
        <v>15732092581.4</v>
      </c>
      <c r="R75" s="3"/>
      <c r="S75" s="7"/>
      <c r="T75" s="118"/>
      <c r="U75" s="140"/>
      <c r="V75" s="140"/>
      <c r="W75" s="140"/>
      <c r="X75"/>
      <c r="Y75"/>
      <c r="Z75"/>
      <c r="AA75"/>
      <c r="AB75"/>
      <c r="AC75"/>
      <c r="AD75"/>
      <c r="AE75"/>
      <c r="AF75"/>
      <c r="AG75"/>
      <c r="AH75"/>
    </row>
    <row r="76" spans="1:34" x14ac:dyDescent="0.25">
      <c r="B76" s="151" t="s">
        <v>377</v>
      </c>
      <c r="C76" s="123">
        <v>15420895703</v>
      </c>
      <c r="D76" s="123">
        <v>15839006736.550001</v>
      </c>
      <c r="E76" s="123">
        <v>1282424966.01</v>
      </c>
      <c r="F76" s="123">
        <v>1282716429.3799999</v>
      </c>
      <c r="G76" s="123">
        <v>1318387515.3500001</v>
      </c>
      <c r="H76" s="123">
        <v>1265644970.1000001</v>
      </c>
      <c r="I76" s="123">
        <v>1302101411.1900001</v>
      </c>
      <c r="J76" s="123">
        <v>1289591891.6099999</v>
      </c>
      <c r="K76" s="123">
        <v>1289728068.6500001</v>
      </c>
      <c r="L76" s="123">
        <v>1305993879.6400001</v>
      </c>
      <c r="M76" s="123">
        <v>1310185488.55</v>
      </c>
      <c r="N76" s="123">
        <v>1365484400.99</v>
      </c>
      <c r="O76" s="123">
        <v>1350626719.3499999</v>
      </c>
      <c r="P76" s="123">
        <v>1369206840.5800002</v>
      </c>
      <c r="Q76" s="123">
        <f t="shared" si="1"/>
        <v>15732092581.4</v>
      </c>
      <c r="R76" s="3"/>
      <c r="S76" s="7"/>
      <c r="T76" s="118"/>
      <c r="U76" s="140"/>
      <c r="V76" s="140"/>
      <c r="W76" s="140"/>
    </row>
    <row r="77" spans="1:34" s="67" customFormat="1" x14ac:dyDescent="0.25">
      <c r="A77"/>
      <c r="B77" s="150" t="s">
        <v>378</v>
      </c>
      <c r="C77" s="139">
        <v>2649557787</v>
      </c>
      <c r="D77" s="139">
        <v>2708708331.4799991</v>
      </c>
      <c r="E77" s="139">
        <v>212721055.35000002</v>
      </c>
      <c r="F77" s="139">
        <v>215011354.95999998</v>
      </c>
      <c r="G77" s="139">
        <v>217633434.91</v>
      </c>
      <c r="H77" s="139">
        <v>221578458.03</v>
      </c>
      <c r="I77" s="139">
        <v>219790082</v>
      </c>
      <c r="J77" s="139">
        <v>221314613.24000001</v>
      </c>
      <c r="K77" s="139">
        <v>218971891.91</v>
      </c>
      <c r="L77" s="139">
        <v>221353048.47999999</v>
      </c>
      <c r="M77" s="139">
        <v>223834334.47999999</v>
      </c>
      <c r="N77" s="139">
        <v>231947461.00999999</v>
      </c>
      <c r="O77" s="139">
        <v>228330728.63000003</v>
      </c>
      <c r="P77" s="139">
        <v>233709640.88000003</v>
      </c>
      <c r="Q77" s="139">
        <f t="shared" si="1"/>
        <v>2666196103.8800001</v>
      </c>
      <c r="R77" s="3"/>
      <c r="S77" s="7"/>
      <c r="T77" s="118"/>
      <c r="U77" s="140"/>
      <c r="V77" s="140"/>
      <c r="W77" s="140"/>
      <c r="X77"/>
      <c r="Y77"/>
      <c r="Z77"/>
      <c r="AA77"/>
      <c r="AB77"/>
      <c r="AC77"/>
      <c r="AD77"/>
      <c r="AE77"/>
      <c r="AF77"/>
      <c r="AG77"/>
      <c r="AH77"/>
    </row>
    <row r="78" spans="1:34" x14ac:dyDescent="0.25">
      <c r="B78" s="151" t="s">
        <v>379</v>
      </c>
      <c r="C78" s="123">
        <v>2649557787</v>
      </c>
      <c r="D78" s="123">
        <v>2708708331.4799991</v>
      </c>
      <c r="E78" s="123">
        <v>212721055.35000002</v>
      </c>
      <c r="F78" s="123">
        <v>215011354.95999998</v>
      </c>
      <c r="G78" s="123">
        <v>217633434.91</v>
      </c>
      <c r="H78" s="123">
        <v>221578458.03</v>
      </c>
      <c r="I78" s="123">
        <v>219790082</v>
      </c>
      <c r="J78" s="123">
        <v>221314613.24000001</v>
      </c>
      <c r="K78" s="123">
        <v>218971891.91</v>
      </c>
      <c r="L78" s="123">
        <v>221353048.47999999</v>
      </c>
      <c r="M78" s="123">
        <v>223834334.47999999</v>
      </c>
      <c r="N78" s="123">
        <v>231947461.00999999</v>
      </c>
      <c r="O78" s="123">
        <v>228330728.63000003</v>
      </c>
      <c r="P78" s="123">
        <v>233709640.88000003</v>
      </c>
      <c r="Q78" s="123">
        <f t="shared" si="1"/>
        <v>2666196103.8800001</v>
      </c>
      <c r="R78" s="3"/>
      <c r="S78" s="7"/>
      <c r="T78" s="118"/>
      <c r="U78" s="140"/>
      <c r="V78" s="140"/>
      <c r="W78" s="140"/>
    </row>
    <row r="79" spans="1:34" s="67" customFormat="1" x14ac:dyDescent="0.25">
      <c r="A79"/>
      <c r="B79" s="150" t="s">
        <v>380</v>
      </c>
      <c r="C79" s="139">
        <v>2605738518</v>
      </c>
      <c r="D79" s="139">
        <v>2655446149.71</v>
      </c>
      <c r="E79" s="139">
        <v>220854095.56999999</v>
      </c>
      <c r="F79" s="139">
        <v>221128390.28</v>
      </c>
      <c r="G79" s="139">
        <v>221743116.15000001</v>
      </c>
      <c r="H79" s="139">
        <v>222107317.5</v>
      </c>
      <c r="I79" s="139">
        <v>217972266.02000001</v>
      </c>
      <c r="J79" s="139">
        <v>218248725.75</v>
      </c>
      <c r="K79" s="139">
        <v>217788264.08999997</v>
      </c>
      <c r="L79" s="139">
        <v>219905948</v>
      </c>
      <c r="M79" s="139">
        <v>221884174.33999997</v>
      </c>
      <c r="N79" s="139">
        <v>222840642.28</v>
      </c>
      <c r="O79" s="139">
        <v>223312304.32999998</v>
      </c>
      <c r="P79" s="139">
        <v>223467589.31</v>
      </c>
      <c r="Q79" s="139">
        <f t="shared" si="1"/>
        <v>2651252833.6199999</v>
      </c>
      <c r="R79" s="3"/>
      <c r="S79" s="7"/>
      <c r="T79" s="118"/>
      <c r="U79" s="140"/>
      <c r="V79" s="140"/>
      <c r="W79" s="140"/>
      <c r="X79"/>
      <c r="Y79"/>
      <c r="Z79"/>
      <c r="AA79"/>
      <c r="AB79"/>
      <c r="AC79"/>
      <c r="AD79"/>
      <c r="AE79"/>
      <c r="AF79"/>
      <c r="AG79"/>
      <c r="AH79"/>
    </row>
    <row r="80" spans="1:34" x14ac:dyDescent="0.25">
      <c r="B80" s="151" t="s">
        <v>381</v>
      </c>
      <c r="C80" s="123">
        <v>2176738518</v>
      </c>
      <c r="D80" s="123">
        <v>2226446149.71</v>
      </c>
      <c r="E80" s="123">
        <v>184958895.56999999</v>
      </c>
      <c r="F80" s="123">
        <v>185233190.28</v>
      </c>
      <c r="G80" s="123">
        <v>185793116.15000001</v>
      </c>
      <c r="H80" s="123">
        <v>186057317.5</v>
      </c>
      <c r="I80" s="123">
        <v>182077066.02000001</v>
      </c>
      <c r="J80" s="123">
        <v>182353525.75</v>
      </c>
      <c r="K80" s="123">
        <v>182218397.41999999</v>
      </c>
      <c r="L80" s="123">
        <v>184336081.33000001</v>
      </c>
      <c r="M80" s="123">
        <v>186314307.66999999</v>
      </c>
      <c r="N80" s="123">
        <v>187270775.62</v>
      </c>
      <c r="O80" s="123">
        <v>187742437.66</v>
      </c>
      <c r="P80" s="123">
        <v>187897722.65000001</v>
      </c>
      <c r="Q80" s="123">
        <f t="shared" si="1"/>
        <v>2222252833.6199999</v>
      </c>
      <c r="R80" s="3"/>
      <c r="S80" s="7"/>
      <c r="T80" s="118"/>
      <c r="U80" s="140"/>
      <c r="V80" s="140"/>
      <c r="W80" s="140"/>
    </row>
    <row r="81" spans="1:34" x14ac:dyDescent="0.25">
      <c r="B81" s="151" t="s">
        <v>918</v>
      </c>
      <c r="C81" s="123">
        <v>429000000</v>
      </c>
      <c r="D81" s="123">
        <v>429000000</v>
      </c>
      <c r="E81" s="123">
        <v>35895200</v>
      </c>
      <c r="F81" s="123">
        <v>35895200</v>
      </c>
      <c r="G81" s="123">
        <v>35950000</v>
      </c>
      <c r="H81" s="123">
        <v>36050000</v>
      </c>
      <c r="I81" s="123">
        <v>35895200</v>
      </c>
      <c r="J81" s="123">
        <v>35895200</v>
      </c>
      <c r="K81" s="123">
        <v>35569866.670000002</v>
      </c>
      <c r="L81" s="123">
        <v>35569866.670000002</v>
      </c>
      <c r="M81" s="123">
        <v>35569866.670000002</v>
      </c>
      <c r="N81" s="123">
        <v>35569866.659999996</v>
      </c>
      <c r="O81" s="123">
        <v>35569866.670000002</v>
      </c>
      <c r="P81" s="123">
        <v>35569866.659999996</v>
      </c>
      <c r="Q81" s="123">
        <f t="shared" si="1"/>
        <v>429000000.00000012</v>
      </c>
      <c r="R81" s="3"/>
      <c r="S81" s="7"/>
      <c r="T81" s="118"/>
      <c r="U81" s="140"/>
      <c r="V81" s="140"/>
      <c r="W81" s="140"/>
    </row>
    <row r="82" spans="1:34" x14ac:dyDescent="0.25">
      <c r="B82" s="23" t="s">
        <v>145</v>
      </c>
      <c r="C82" s="124">
        <v>99817643203</v>
      </c>
      <c r="D82" s="124">
        <v>123392718321.27003</v>
      </c>
      <c r="E82" s="124">
        <v>8051717114.8100004</v>
      </c>
      <c r="F82" s="124">
        <v>7467997791.9299984</v>
      </c>
      <c r="G82" s="124">
        <v>9027435980.1799965</v>
      </c>
      <c r="H82" s="124">
        <v>7894134517.420001</v>
      </c>
      <c r="I82" s="124">
        <v>8944638829.3799973</v>
      </c>
      <c r="J82" s="124">
        <v>8908198706.2099991</v>
      </c>
      <c r="K82" s="124">
        <v>8777366715.3999977</v>
      </c>
      <c r="L82" s="124">
        <v>11109299101.350002</v>
      </c>
      <c r="M82" s="124">
        <v>8780958573.3899956</v>
      </c>
      <c r="N82" s="124">
        <v>8668520659.8500004</v>
      </c>
      <c r="O82" s="124">
        <v>8756868904.4400005</v>
      </c>
      <c r="P82" s="124">
        <v>17306213420.899998</v>
      </c>
      <c r="Q82" s="124">
        <f t="shared" si="1"/>
        <v>113693350315.25999</v>
      </c>
      <c r="R82" s="3"/>
      <c r="S82" s="7"/>
      <c r="T82" s="118"/>
      <c r="U82" s="140"/>
      <c r="V82" s="140"/>
      <c r="W82" s="140"/>
    </row>
    <row r="83" spans="1:34" s="67" customFormat="1" x14ac:dyDescent="0.25">
      <c r="A83"/>
      <c r="B83" s="149" t="s">
        <v>146</v>
      </c>
      <c r="C83" s="134">
        <v>13742110765</v>
      </c>
      <c r="D83" s="134">
        <v>15872608271.200001</v>
      </c>
      <c r="E83" s="134">
        <v>1293270593.5599997</v>
      </c>
      <c r="F83" s="134">
        <v>1202137430.8599997</v>
      </c>
      <c r="G83" s="192">
        <v>946115004.71000004</v>
      </c>
      <c r="H83" s="134">
        <v>1015619172.84</v>
      </c>
      <c r="I83" s="134">
        <v>2012115754.7799997</v>
      </c>
      <c r="J83" s="134">
        <v>1351212870.6500001</v>
      </c>
      <c r="K83" s="134">
        <v>1333804272.8499999</v>
      </c>
      <c r="L83" s="134">
        <v>1458473462.4100001</v>
      </c>
      <c r="M83" s="134">
        <v>1050234802.77</v>
      </c>
      <c r="N83" s="134">
        <v>1243318659.26</v>
      </c>
      <c r="O83" s="134">
        <v>1297949181.0500002</v>
      </c>
      <c r="P83" s="134">
        <v>1359472380.1800001</v>
      </c>
      <c r="Q83" s="134">
        <f t="shared" si="1"/>
        <v>15563723585.920002</v>
      </c>
      <c r="R83" s="3"/>
      <c r="S83" s="7"/>
      <c r="T83" s="118"/>
      <c r="U83" s="140"/>
      <c r="V83" s="140"/>
      <c r="W83" s="140"/>
      <c r="X83"/>
      <c r="Y83"/>
      <c r="Z83"/>
      <c r="AA83"/>
      <c r="AB83"/>
      <c r="AC83"/>
      <c r="AD83"/>
      <c r="AE83"/>
      <c r="AF83"/>
      <c r="AG83"/>
      <c r="AH83"/>
    </row>
    <row r="84" spans="1:34" s="67" customFormat="1" x14ac:dyDescent="0.25">
      <c r="A84"/>
      <c r="B84" s="150" t="s">
        <v>382</v>
      </c>
      <c r="C84" s="134">
        <v>2713887</v>
      </c>
      <c r="D84" s="134">
        <v>2220450</v>
      </c>
      <c r="E84" s="134">
        <v>25833.33</v>
      </c>
      <c r="F84" s="134">
        <v>30000</v>
      </c>
      <c r="G84" s="134">
        <v>163060</v>
      </c>
      <c r="H84" s="134">
        <v>74686.67</v>
      </c>
      <c r="I84" s="134">
        <v>105467</v>
      </c>
      <c r="J84" s="134">
        <v>76020</v>
      </c>
      <c r="K84" s="134">
        <v>69436.67</v>
      </c>
      <c r="L84" s="134">
        <v>69436.67</v>
      </c>
      <c r="M84" s="134">
        <v>69436.67</v>
      </c>
      <c r="N84" s="134">
        <v>69436.66</v>
      </c>
      <c r="O84" s="134">
        <v>98793.76</v>
      </c>
      <c r="P84" s="134">
        <v>69436.66</v>
      </c>
      <c r="Q84" s="134">
        <f t="shared" si="1"/>
        <v>921044.0900000002</v>
      </c>
      <c r="R84" s="3"/>
      <c r="S84" s="7"/>
      <c r="T84" s="118"/>
      <c r="U84" s="140"/>
      <c r="V84" s="140"/>
      <c r="W84" s="140"/>
      <c r="X84"/>
      <c r="Y84"/>
      <c r="Z84"/>
      <c r="AA84"/>
      <c r="AB84"/>
      <c r="AC84"/>
      <c r="AD84"/>
      <c r="AE84"/>
      <c r="AF84"/>
      <c r="AG84"/>
      <c r="AH84"/>
    </row>
    <row r="85" spans="1:34" x14ac:dyDescent="0.25">
      <c r="B85" s="151" t="s">
        <v>383</v>
      </c>
      <c r="C85" s="125">
        <v>2713887</v>
      </c>
      <c r="D85" s="125">
        <v>2220450</v>
      </c>
      <c r="E85" s="125">
        <v>25833.33</v>
      </c>
      <c r="F85" s="125">
        <v>30000</v>
      </c>
      <c r="G85" s="125">
        <v>163060</v>
      </c>
      <c r="H85" s="125">
        <v>74686.67</v>
      </c>
      <c r="I85" s="125">
        <v>105467</v>
      </c>
      <c r="J85" s="125">
        <v>76020</v>
      </c>
      <c r="K85" s="125">
        <v>69436.67</v>
      </c>
      <c r="L85" s="125">
        <v>69436.67</v>
      </c>
      <c r="M85" s="125">
        <v>69436.67</v>
      </c>
      <c r="N85" s="125">
        <v>69436.66</v>
      </c>
      <c r="O85" s="125">
        <v>98793.76</v>
      </c>
      <c r="P85" s="125">
        <v>69436.66</v>
      </c>
      <c r="Q85" s="125">
        <f t="shared" si="1"/>
        <v>921044.0900000002</v>
      </c>
      <c r="R85" s="3"/>
      <c r="S85" s="7"/>
      <c r="T85" s="118"/>
      <c r="U85" s="140"/>
      <c r="V85" s="140"/>
      <c r="W85" s="140"/>
    </row>
    <row r="86" spans="1:34" s="67" customFormat="1" x14ac:dyDescent="0.25">
      <c r="A86"/>
      <c r="B86" s="150" t="s">
        <v>384</v>
      </c>
      <c r="C86" s="134">
        <v>96920215</v>
      </c>
      <c r="D86" s="134">
        <v>89002149.99000001</v>
      </c>
      <c r="E86" s="134">
        <v>5484113.6499999994</v>
      </c>
      <c r="F86" s="134">
        <v>4637267.66</v>
      </c>
      <c r="G86" s="134">
        <v>5235072.05</v>
      </c>
      <c r="H86" s="134">
        <v>4257006.24</v>
      </c>
      <c r="I86" s="134">
        <v>4777275.75</v>
      </c>
      <c r="J86" s="134">
        <v>3833918.26</v>
      </c>
      <c r="K86" s="134">
        <v>5835999.5</v>
      </c>
      <c r="L86" s="134">
        <v>4440004.01</v>
      </c>
      <c r="M86" s="134">
        <v>6854156.9000000004</v>
      </c>
      <c r="N86" s="134">
        <v>4098953.17</v>
      </c>
      <c r="O86" s="134">
        <v>5750430.8099999996</v>
      </c>
      <c r="P86" s="134">
        <v>11737042.890000001</v>
      </c>
      <c r="Q86" s="134">
        <f t="shared" si="1"/>
        <v>66941240.890000001</v>
      </c>
      <c r="R86" s="3"/>
      <c r="S86" s="7"/>
      <c r="T86" s="118"/>
      <c r="U86" s="140"/>
      <c r="V86" s="140"/>
      <c r="W86" s="140"/>
      <c r="X86"/>
      <c r="Y86"/>
      <c r="Z86"/>
      <c r="AA86"/>
      <c r="AB86"/>
      <c r="AC86"/>
      <c r="AD86"/>
      <c r="AE86"/>
      <c r="AF86"/>
      <c r="AG86"/>
      <c r="AH86"/>
    </row>
    <row r="87" spans="1:34" x14ac:dyDescent="0.25">
      <c r="B87" s="151" t="s">
        <v>385</v>
      </c>
      <c r="C87" s="125">
        <v>96920215</v>
      </c>
      <c r="D87" s="125">
        <v>89002149.99000001</v>
      </c>
      <c r="E87" s="125">
        <v>5484113.6499999994</v>
      </c>
      <c r="F87" s="125">
        <v>4637267.66</v>
      </c>
      <c r="G87" s="125">
        <v>5235072.05</v>
      </c>
      <c r="H87" s="125">
        <v>4257006.24</v>
      </c>
      <c r="I87" s="125">
        <v>4777275.75</v>
      </c>
      <c r="J87" s="125">
        <v>3833918.26</v>
      </c>
      <c r="K87" s="125">
        <v>5835999.5</v>
      </c>
      <c r="L87" s="125">
        <v>4440004.01</v>
      </c>
      <c r="M87" s="125">
        <v>6854156.9000000004</v>
      </c>
      <c r="N87" s="125">
        <v>4098953.17</v>
      </c>
      <c r="O87" s="125">
        <v>5750430.8099999996</v>
      </c>
      <c r="P87" s="125">
        <v>11737042.890000001</v>
      </c>
      <c r="Q87" s="125">
        <f t="shared" si="1"/>
        <v>66941240.890000001</v>
      </c>
      <c r="R87" s="3"/>
      <c r="S87" s="7"/>
      <c r="T87" s="118"/>
      <c r="U87" s="140"/>
      <c r="V87" s="140"/>
      <c r="W87" s="140"/>
    </row>
    <row r="88" spans="1:34" s="67" customFormat="1" x14ac:dyDescent="0.25">
      <c r="A88"/>
      <c r="B88" s="150" t="s">
        <v>386</v>
      </c>
      <c r="C88" s="134">
        <v>1731304432</v>
      </c>
      <c r="D88" s="134">
        <v>1795132725.8899999</v>
      </c>
      <c r="E88" s="134">
        <v>140675519.53999999</v>
      </c>
      <c r="F88" s="134">
        <v>116668349.41999999</v>
      </c>
      <c r="G88" s="134">
        <v>121810546.94999999</v>
      </c>
      <c r="H88" s="134">
        <v>151313046.44</v>
      </c>
      <c r="I88" s="134">
        <v>162169204.86000001</v>
      </c>
      <c r="J88" s="134">
        <v>128150757.22000001</v>
      </c>
      <c r="K88" s="134">
        <v>147944922.01999998</v>
      </c>
      <c r="L88" s="134">
        <v>151642422.61000001</v>
      </c>
      <c r="M88" s="134">
        <v>140652184.61000001</v>
      </c>
      <c r="N88" s="134">
        <v>147025021.57999998</v>
      </c>
      <c r="O88" s="134">
        <v>139982784.78999999</v>
      </c>
      <c r="P88" s="134">
        <v>173830381.66999999</v>
      </c>
      <c r="Q88" s="134">
        <f t="shared" si="1"/>
        <v>1721865141.71</v>
      </c>
      <c r="R88" s="3"/>
      <c r="S88" s="7"/>
      <c r="T88" s="118"/>
      <c r="U88" s="140"/>
      <c r="V88" s="140"/>
      <c r="W88" s="140"/>
      <c r="X88"/>
      <c r="Y88"/>
      <c r="Z88"/>
      <c r="AA88"/>
      <c r="AB88"/>
      <c r="AC88"/>
      <c r="AD88"/>
      <c r="AE88"/>
      <c r="AF88"/>
      <c r="AG88"/>
      <c r="AH88"/>
    </row>
    <row r="89" spans="1:34" x14ac:dyDescent="0.25">
      <c r="B89" s="151" t="s">
        <v>387</v>
      </c>
      <c r="C89" s="125">
        <v>1731304432</v>
      </c>
      <c r="D89" s="125">
        <v>1795132725.8899999</v>
      </c>
      <c r="E89" s="125">
        <v>140675519.53999999</v>
      </c>
      <c r="F89" s="125">
        <v>116668349.41999999</v>
      </c>
      <c r="G89" s="125">
        <v>121810546.94999999</v>
      </c>
      <c r="H89" s="125">
        <v>151313046.44</v>
      </c>
      <c r="I89" s="125">
        <v>162169204.86000001</v>
      </c>
      <c r="J89" s="125">
        <v>128150757.22000001</v>
      </c>
      <c r="K89" s="125">
        <v>147944922.01999998</v>
      </c>
      <c r="L89" s="125">
        <v>151642422.61000001</v>
      </c>
      <c r="M89" s="125">
        <v>140652184.61000001</v>
      </c>
      <c r="N89" s="125">
        <v>147025021.57999998</v>
      </c>
      <c r="O89" s="125">
        <v>139982784.78999999</v>
      </c>
      <c r="P89" s="125">
        <v>173830381.66999999</v>
      </c>
      <c r="Q89" s="125">
        <f t="shared" si="1"/>
        <v>1721865141.71</v>
      </c>
      <c r="R89" s="3"/>
      <c r="S89" s="7"/>
      <c r="T89" s="118"/>
      <c r="U89" s="140"/>
      <c r="V89" s="140"/>
      <c r="W89" s="140"/>
    </row>
    <row r="90" spans="1:34" s="67" customFormat="1" x14ac:dyDescent="0.25">
      <c r="A90"/>
      <c r="B90" s="150" t="s">
        <v>388</v>
      </c>
      <c r="C90" s="134">
        <v>11049109</v>
      </c>
      <c r="D90" s="134">
        <v>26400713.050000004</v>
      </c>
      <c r="E90" s="134">
        <v>569421.72</v>
      </c>
      <c r="F90" s="134">
        <v>1279886.82</v>
      </c>
      <c r="G90" s="134">
        <v>3003976.95</v>
      </c>
      <c r="H90" s="134">
        <v>2608435.73</v>
      </c>
      <c r="I90" s="134">
        <v>1906172.46</v>
      </c>
      <c r="J90" s="134">
        <v>1773323.57</v>
      </c>
      <c r="K90" s="134">
        <v>1966579.41</v>
      </c>
      <c r="L90" s="134">
        <v>1504025.02</v>
      </c>
      <c r="M90" s="134">
        <v>2184717.4700000002</v>
      </c>
      <c r="N90" s="134">
        <v>1109188.48</v>
      </c>
      <c r="O90" s="134">
        <v>2649731.0499999998</v>
      </c>
      <c r="P90" s="134">
        <v>2132024.89</v>
      </c>
      <c r="Q90" s="134">
        <f t="shared" si="1"/>
        <v>22687483.57</v>
      </c>
      <c r="R90" s="3"/>
      <c r="S90" s="7"/>
      <c r="T90" s="118"/>
      <c r="U90" s="140"/>
      <c r="V90" s="140"/>
      <c r="W90" s="140"/>
      <c r="X90"/>
      <c r="Y90"/>
      <c r="Z90"/>
      <c r="AA90"/>
      <c r="AB90"/>
      <c r="AC90"/>
      <c r="AD90"/>
      <c r="AE90"/>
      <c r="AF90"/>
      <c r="AG90"/>
      <c r="AH90"/>
    </row>
    <row r="91" spans="1:34" x14ac:dyDescent="0.25">
      <c r="B91" s="151" t="s">
        <v>389</v>
      </c>
      <c r="C91" s="125">
        <v>11049109</v>
      </c>
      <c r="D91" s="125">
        <v>26400713.050000004</v>
      </c>
      <c r="E91" s="125">
        <v>569421.72</v>
      </c>
      <c r="F91" s="125">
        <v>1279886.82</v>
      </c>
      <c r="G91" s="125">
        <v>3003976.95</v>
      </c>
      <c r="H91" s="125">
        <v>2608435.73</v>
      </c>
      <c r="I91" s="125">
        <v>1906172.46</v>
      </c>
      <c r="J91" s="125">
        <v>1773323.57</v>
      </c>
      <c r="K91" s="125">
        <v>1966579.41</v>
      </c>
      <c r="L91" s="125">
        <v>1504025.02</v>
      </c>
      <c r="M91" s="125">
        <v>2184717.4700000002</v>
      </c>
      <c r="N91" s="125">
        <v>1109188.48</v>
      </c>
      <c r="O91" s="125">
        <v>2649731.0499999998</v>
      </c>
      <c r="P91" s="125">
        <v>2132024.89</v>
      </c>
      <c r="Q91" s="125">
        <f t="shared" si="1"/>
        <v>22687483.57</v>
      </c>
      <c r="R91" s="3"/>
      <c r="S91" s="7"/>
      <c r="T91" s="118"/>
      <c r="U91" s="140"/>
      <c r="V91" s="140"/>
      <c r="W91" s="140"/>
    </row>
    <row r="92" spans="1:34" s="67" customFormat="1" x14ac:dyDescent="0.25">
      <c r="A92"/>
      <c r="B92" s="150" t="s">
        <v>390</v>
      </c>
      <c r="C92" s="134">
        <v>5362385695</v>
      </c>
      <c r="D92" s="134">
        <v>5763244505.96</v>
      </c>
      <c r="E92" s="134">
        <v>596275471.07999992</v>
      </c>
      <c r="F92" s="134">
        <v>599721431.99999988</v>
      </c>
      <c r="G92" s="134">
        <v>282710167.34000003</v>
      </c>
      <c r="H92" s="134">
        <v>293789835.16000003</v>
      </c>
      <c r="I92" s="134">
        <v>1208841793.6899998</v>
      </c>
      <c r="J92" s="134">
        <v>429921669.45999998</v>
      </c>
      <c r="K92" s="134">
        <v>527475739.88999993</v>
      </c>
      <c r="L92" s="134">
        <v>566118095.72000003</v>
      </c>
      <c r="M92" s="134">
        <v>287911237.01999998</v>
      </c>
      <c r="N92" s="134">
        <v>374739321.15000004</v>
      </c>
      <c r="O92" s="134">
        <v>490460845.31999999</v>
      </c>
      <c r="P92" s="134">
        <v>494815128.75</v>
      </c>
      <c r="Q92" s="134">
        <f t="shared" si="1"/>
        <v>6152780736.5799999</v>
      </c>
      <c r="R92" s="3"/>
      <c r="S92" s="7"/>
      <c r="T92" s="118"/>
      <c r="U92" s="140"/>
      <c r="V92" s="140"/>
      <c r="W92" s="140"/>
      <c r="X92"/>
      <c r="Y92"/>
      <c r="Z92"/>
      <c r="AA92"/>
      <c r="AB92"/>
      <c r="AC92"/>
      <c r="AD92"/>
      <c r="AE92"/>
      <c r="AF92"/>
      <c r="AG92"/>
      <c r="AH92"/>
    </row>
    <row r="93" spans="1:34" x14ac:dyDescent="0.25">
      <c r="B93" s="151" t="s">
        <v>391</v>
      </c>
      <c r="C93" s="125">
        <v>5362385695</v>
      </c>
      <c r="D93" s="125">
        <v>5763244505.96</v>
      </c>
      <c r="E93" s="125">
        <v>596275471.07999992</v>
      </c>
      <c r="F93" s="125">
        <v>599721431.99999988</v>
      </c>
      <c r="G93" s="125">
        <v>282710167.34000003</v>
      </c>
      <c r="H93" s="125">
        <v>293789835.16000003</v>
      </c>
      <c r="I93" s="125">
        <v>1208841793.6899998</v>
      </c>
      <c r="J93" s="125">
        <v>429921669.45999998</v>
      </c>
      <c r="K93" s="125">
        <v>527475739.88999993</v>
      </c>
      <c r="L93" s="125">
        <v>566118095.72000003</v>
      </c>
      <c r="M93" s="125">
        <v>287911237.01999998</v>
      </c>
      <c r="N93" s="125">
        <v>374739321.15000004</v>
      </c>
      <c r="O93" s="125">
        <v>490460845.31999999</v>
      </c>
      <c r="P93" s="125">
        <v>494815128.75</v>
      </c>
      <c r="Q93" s="125">
        <f t="shared" si="1"/>
        <v>6152780736.5799999</v>
      </c>
      <c r="R93" s="3"/>
      <c r="S93" s="7"/>
      <c r="T93" s="118"/>
      <c r="U93" s="140"/>
      <c r="V93" s="140"/>
      <c r="W93" s="140"/>
    </row>
    <row r="94" spans="1:34" s="67" customFormat="1" x14ac:dyDescent="0.25">
      <c r="A94"/>
      <c r="B94" s="150" t="s">
        <v>392</v>
      </c>
      <c r="C94" s="134">
        <v>5019869167</v>
      </c>
      <c r="D94" s="134">
        <v>5926548975.46</v>
      </c>
      <c r="E94" s="134">
        <v>408229445.89999998</v>
      </c>
      <c r="F94" s="134">
        <v>372486805.63999999</v>
      </c>
      <c r="G94" s="134">
        <v>389455640.48000002</v>
      </c>
      <c r="H94" s="134">
        <v>460132243.74000001</v>
      </c>
      <c r="I94" s="134">
        <v>480326642.31999999</v>
      </c>
      <c r="J94" s="134">
        <v>447444634.63000005</v>
      </c>
      <c r="K94" s="134">
        <v>493502408.24000001</v>
      </c>
      <c r="L94" s="134">
        <v>490826647.09999996</v>
      </c>
      <c r="M94" s="134">
        <v>454123034.82999998</v>
      </c>
      <c r="N94" s="134">
        <v>522918372.81999999</v>
      </c>
      <c r="O94" s="134">
        <v>495369187.23000002</v>
      </c>
      <c r="P94" s="134">
        <v>531579814.24000001</v>
      </c>
      <c r="Q94" s="134">
        <f t="shared" si="1"/>
        <v>5546394877.1700001</v>
      </c>
      <c r="R94" s="3"/>
      <c r="S94" s="7"/>
      <c r="T94" s="118"/>
      <c r="U94" s="140"/>
      <c r="V94" s="140"/>
      <c r="W94" s="140"/>
      <c r="X94"/>
      <c r="Y94"/>
      <c r="Z94"/>
      <c r="AA94"/>
      <c r="AB94"/>
      <c r="AC94"/>
      <c r="AD94"/>
      <c r="AE94"/>
      <c r="AF94"/>
      <c r="AG94"/>
      <c r="AH94"/>
    </row>
    <row r="95" spans="1:34" x14ac:dyDescent="0.25">
      <c r="B95" s="151" t="s">
        <v>393</v>
      </c>
      <c r="C95" s="125">
        <v>4172926528</v>
      </c>
      <c r="D95" s="125">
        <v>5077590574.3599997</v>
      </c>
      <c r="E95" s="125">
        <v>349823257.64999998</v>
      </c>
      <c r="F95" s="125">
        <v>308786771.65999997</v>
      </c>
      <c r="G95" s="125">
        <v>324225936.92000002</v>
      </c>
      <c r="H95" s="125">
        <v>396242227.49000001</v>
      </c>
      <c r="I95" s="125">
        <v>416702239.31999999</v>
      </c>
      <c r="J95" s="125">
        <v>380880566.07000005</v>
      </c>
      <c r="K95" s="125">
        <v>421714344.99000001</v>
      </c>
      <c r="L95" s="125">
        <v>414366753.41999996</v>
      </c>
      <c r="M95" s="125">
        <v>370814758.19</v>
      </c>
      <c r="N95" s="125">
        <v>440754039.37</v>
      </c>
      <c r="O95" s="125">
        <v>417142809.88999999</v>
      </c>
      <c r="P95" s="125">
        <v>463169266.83999997</v>
      </c>
      <c r="Q95" s="125">
        <f t="shared" si="1"/>
        <v>4704622971.8100004</v>
      </c>
      <c r="R95" s="3"/>
      <c r="S95" s="7"/>
      <c r="T95" s="118"/>
      <c r="U95" s="140"/>
      <c r="V95" s="140"/>
      <c r="W95" s="140"/>
    </row>
    <row r="96" spans="1:34" x14ac:dyDescent="0.25">
      <c r="B96" s="151" t="s">
        <v>394</v>
      </c>
      <c r="C96" s="125">
        <v>846942639</v>
      </c>
      <c r="D96" s="125">
        <v>848958401.10000002</v>
      </c>
      <c r="E96" s="125">
        <v>58406188.250000007</v>
      </c>
      <c r="F96" s="125">
        <v>63700033.979999997</v>
      </c>
      <c r="G96" s="125">
        <v>65229703.560000002</v>
      </c>
      <c r="H96" s="125">
        <v>63890016.25</v>
      </c>
      <c r="I96" s="125">
        <v>63624403</v>
      </c>
      <c r="J96" s="125">
        <v>66564068.560000002</v>
      </c>
      <c r="K96" s="125">
        <v>71788063.25</v>
      </c>
      <c r="L96" s="125">
        <v>76459893.679999992</v>
      </c>
      <c r="M96" s="125">
        <v>83308276.640000001</v>
      </c>
      <c r="N96" s="125">
        <v>82164333.449999988</v>
      </c>
      <c r="O96" s="125">
        <v>78226377.340000004</v>
      </c>
      <c r="P96" s="125">
        <v>68410547.400000006</v>
      </c>
      <c r="Q96" s="125">
        <f t="shared" si="1"/>
        <v>841771905.36000013</v>
      </c>
      <c r="R96" s="3"/>
      <c r="S96" s="7"/>
      <c r="T96" s="118"/>
      <c r="U96" s="140"/>
      <c r="V96" s="140"/>
      <c r="W96" s="140"/>
    </row>
    <row r="97" spans="1:34" s="67" customFormat="1" x14ac:dyDescent="0.25">
      <c r="A97"/>
      <c r="B97" s="150" t="s">
        <v>395</v>
      </c>
      <c r="C97" s="134">
        <v>868055967</v>
      </c>
      <c r="D97" s="134">
        <v>1502118008.28</v>
      </c>
      <c r="E97" s="134">
        <v>95039297.339999989</v>
      </c>
      <c r="F97" s="134">
        <v>56153251.939999998</v>
      </c>
      <c r="G97" s="134">
        <v>93996752.700000003</v>
      </c>
      <c r="H97" s="134">
        <v>56713150.710000001</v>
      </c>
      <c r="I97" s="134">
        <v>78838930.890000001</v>
      </c>
      <c r="J97" s="134">
        <v>261789350.53</v>
      </c>
      <c r="K97" s="134">
        <v>80455563.239999995</v>
      </c>
      <c r="L97" s="134">
        <v>168582874.16999999</v>
      </c>
      <c r="M97" s="134">
        <v>81853288.950000003</v>
      </c>
      <c r="N97" s="134">
        <v>140506517.78999999</v>
      </c>
      <c r="O97" s="134">
        <v>108297259.44</v>
      </c>
      <c r="P97" s="134">
        <v>96380259.609999999</v>
      </c>
      <c r="Q97" s="134">
        <f t="shared" si="1"/>
        <v>1318606497.3099999</v>
      </c>
      <c r="R97" s="3"/>
      <c r="S97" s="7"/>
      <c r="T97" s="118"/>
      <c r="U97" s="140"/>
      <c r="V97" s="140"/>
      <c r="W97" s="140"/>
      <c r="X97"/>
      <c r="Y97"/>
      <c r="Z97"/>
      <c r="AA97"/>
      <c r="AB97"/>
      <c r="AC97"/>
      <c r="AD97"/>
      <c r="AE97"/>
      <c r="AF97"/>
      <c r="AG97"/>
      <c r="AH97"/>
    </row>
    <row r="98" spans="1:34" x14ac:dyDescent="0.25">
      <c r="B98" s="151" t="s">
        <v>396</v>
      </c>
      <c r="C98" s="125">
        <v>868055967</v>
      </c>
      <c r="D98" s="125">
        <v>1502118008.28</v>
      </c>
      <c r="E98" s="125">
        <v>95039297.339999989</v>
      </c>
      <c r="F98" s="125">
        <v>56153251.939999998</v>
      </c>
      <c r="G98" s="125">
        <v>93996752.700000003</v>
      </c>
      <c r="H98" s="125">
        <v>56713150.710000001</v>
      </c>
      <c r="I98" s="125">
        <v>78838930.890000001</v>
      </c>
      <c r="J98" s="125">
        <v>261789350.53</v>
      </c>
      <c r="K98" s="125">
        <v>80455563.239999995</v>
      </c>
      <c r="L98" s="125">
        <v>168582874.16999999</v>
      </c>
      <c r="M98" s="125">
        <v>81853288.950000003</v>
      </c>
      <c r="N98" s="125">
        <v>140506517.78999999</v>
      </c>
      <c r="O98" s="125">
        <v>108297259.44</v>
      </c>
      <c r="P98" s="125">
        <v>96380259.609999999</v>
      </c>
      <c r="Q98" s="125">
        <f t="shared" si="1"/>
        <v>1318606497.3099999</v>
      </c>
      <c r="R98" s="3"/>
      <c r="S98" s="7"/>
      <c r="T98" s="118"/>
      <c r="U98" s="140"/>
      <c r="V98" s="140"/>
      <c r="W98" s="140"/>
    </row>
    <row r="99" spans="1:34" s="67" customFormat="1" x14ac:dyDescent="0.25">
      <c r="A99"/>
      <c r="B99" s="150" t="s">
        <v>397</v>
      </c>
      <c r="C99" s="134">
        <v>649812293</v>
      </c>
      <c r="D99" s="134">
        <v>767940742.57000005</v>
      </c>
      <c r="E99" s="134">
        <v>46971491</v>
      </c>
      <c r="F99" s="134">
        <v>51160437.379999995</v>
      </c>
      <c r="G99" s="134">
        <v>49739788.240000002</v>
      </c>
      <c r="H99" s="134">
        <v>46730768.149999999</v>
      </c>
      <c r="I99" s="134">
        <v>75150267.810000002</v>
      </c>
      <c r="J99" s="134">
        <v>78223196.980000004</v>
      </c>
      <c r="K99" s="134">
        <v>76553623.879999995</v>
      </c>
      <c r="L99" s="134">
        <v>75289957.109999999</v>
      </c>
      <c r="M99" s="134">
        <v>76586746.319999993</v>
      </c>
      <c r="N99" s="134">
        <v>52851847.609999999</v>
      </c>
      <c r="O99" s="134">
        <v>55340148.649999999</v>
      </c>
      <c r="P99" s="134">
        <v>48928291.469999999</v>
      </c>
      <c r="Q99" s="134">
        <f t="shared" si="1"/>
        <v>733526564.60000014</v>
      </c>
      <c r="R99" s="3"/>
      <c r="S99" s="7"/>
      <c r="T99" s="118"/>
      <c r="U99" s="140"/>
      <c r="V99" s="140"/>
      <c r="W99" s="140"/>
      <c r="X99"/>
      <c r="Y99"/>
      <c r="Z99"/>
      <c r="AA99"/>
      <c r="AB99"/>
      <c r="AC99"/>
      <c r="AD99"/>
      <c r="AE99"/>
      <c r="AF99"/>
      <c r="AG99"/>
      <c r="AH99"/>
    </row>
    <row r="100" spans="1:34" x14ac:dyDescent="0.25">
      <c r="B100" s="151" t="s">
        <v>398</v>
      </c>
      <c r="C100" s="125">
        <v>649812293</v>
      </c>
      <c r="D100" s="125">
        <v>767940742.57000005</v>
      </c>
      <c r="E100" s="125">
        <v>46971491</v>
      </c>
      <c r="F100" s="125">
        <v>51160437.379999995</v>
      </c>
      <c r="G100" s="125">
        <v>49739788.240000002</v>
      </c>
      <c r="H100" s="125">
        <v>46730768.149999999</v>
      </c>
      <c r="I100" s="125">
        <v>75150267.810000002</v>
      </c>
      <c r="J100" s="125">
        <v>78223196.980000004</v>
      </c>
      <c r="K100" s="125">
        <v>76553623.879999995</v>
      </c>
      <c r="L100" s="125">
        <v>75289957.109999999</v>
      </c>
      <c r="M100" s="125">
        <v>76586746.319999993</v>
      </c>
      <c r="N100" s="125">
        <v>52851847.609999999</v>
      </c>
      <c r="O100" s="125">
        <v>55340148.649999999</v>
      </c>
      <c r="P100" s="125">
        <v>48928291.469999999</v>
      </c>
      <c r="Q100" s="125">
        <f t="shared" si="1"/>
        <v>733526564.60000014</v>
      </c>
      <c r="R100" s="3"/>
      <c r="S100" s="7"/>
      <c r="T100" s="118"/>
      <c r="U100" s="140"/>
      <c r="V100" s="140"/>
      <c r="W100" s="140"/>
    </row>
    <row r="101" spans="1:34" s="67" customFormat="1" x14ac:dyDescent="0.25">
      <c r="A101"/>
      <c r="B101" s="149" t="s">
        <v>147</v>
      </c>
      <c r="C101" s="134">
        <v>8656922363</v>
      </c>
      <c r="D101" s="134">
        <v>10545794170.219997</v>
      </c>
      <c r="E101" s="134">
        <v>91598293.780000001</v>
      </c>
      <c r="F101" s="134">
        <v>457936955.72999996</v>
      </c>
      <c r="G101" s="134">
        <v>1394062215.8399999</v>
      </c>
      <c r="H101" s="134">
        <v>462559523.37</v>
      </c>
      <c r="I101" s="134">
        <v>574293967.25</v>
      </c>
      <c r="J101" s="134">
        <v>811078716.36999989</v>
      </c>
      <c r="K101" s="134">
        <v>409929930.85999995</v>
      </c>
      <c r="L101" s="134">
        <v>1253725423.0700002</v>
      </c>
      <c r="M101" s="134">
        <v>330053699.36000007</v>
      </c>
      <c r="N101" s="134">
        <v>346108810.42000002</v>
      </c>
      <c r="O101" s="134">
        <v>834831248.53000009</v>
      </c>
      <c r="P101" s="134">
        <v>2831766852.4799995</v>
      </c>
      <c r="Q101" s="134">
        <f t="shared" si="1"/>
        <v>9797945637.0599995</v>
      </c>
      <c r="R101" s="3"/>
      <c r="S101" s="7"/>
      <c r="T101" s="118"/>
      <c r="U101" s="140"/>
      <c r="V101" s="140"/>
      <c r="W101" s="140"/>
      <c r="X101"/>
      <c r="Y101"/>
      <c r="Z101"/>
      <c r="AA101"/>
      <c r="AB101"/>
      <c r="AC101"/>
      <c r="AD101"/>
      <c r="AE101"/>
      <c r="AF101"/>
      <c r="AG101"/>
      <c r="AH101"/>
    </row>
    <row r="102" spans="1:34" s="67" customFormat="1" x14ac:dyDescent="0.25">
      <c r="A102"/>
      <c r="B102" s="150" t="s">
        <v>399</v>
      </c>
      <c r="C102" s="134">
        <v>5470059469</v>
      </c>
      <c r="D102" s="134">
        <v>8270543243.619998</v>
      </c>
      <c r="E102" s="134">
        <v>84587813.299999997</v>
      </c>
      <c r="F102" s="134">
        <v>138374023.69</v>
      </c>
      <c r="G102" s="134">
        <v>1130007961.1599998</v>
      </c>
      <c r="H102" s="134">
        <v>177356645.40999997</v>
      </c>
      <c r="I102" s="134">
        <v>456625834.14999998</v>
      </c>
      <c r="J102" s="134">
        <v>750309146.81999993</v>
      </c>
      <c r="K102" s="134">
        <v>385241005.77999997</v>
      </c>
      <c r="L102" s="134">
        <v>1127292959.6900001</v>
      </c>
      <c r="M102" s="134">
        <v>292951737.45000005</v>
      </c>
      <c r="N102" s="134">
        <v>298537884.46000004</v>
      </c>
      <c r="O102" s="134">
        <v>753809609.16000009</v>
      </c>
      <c r="P102" s="134">
        <v>2187404616.4699998</v>
      </c>
      <c r="Q102" s="134">
        <f t="shared" si="1"/>
        <v>7782499237.539999</v>
      </c>
      <c r="R102" s="3"/>
      <c r="S102" s="7"/>
      <c r="T102" s="118"/>
      <c r="U102" s="140"/>
      <c r="V102" s="140"/>
      <c r="W102" s="140"/>
      <c r="X102"/>
      <c r="Y102"/>
      <c r="Z102"/>
      <c r="AA102"/>
      <c r="AB102"/>
      <c r="AC102"/>
      <c r="AD102"/>
      <c r="AE102"/>
      <c r="AF102"/>
      <c r="AG102"/>
      <c r="AH102"/>
    </row>
    <row r="103" spans="1:34" x14ac:dyDescent="0.25">
      <c r="B103" s="151" t="s">
        <v>400</v>
      </c>
      <c r="C103" s="125">
        <v>4221596450</v>
      </c>
      <c r="D103" s="125">
        <v>6288255626.5299988</v>
      </c>
      <c r="E103" s="125">
        <v>78845679.75</v>
      </c>
      <c r="F103" s="125">
        <v>94928062.079999998</v>
      </c>
      <c r="G103" s="125">
        <v>1060426014.62</v>
      </c>
      <c r="H103" s="125">
        <v>82649390.849999994</v>
      </c>
      <c r="I103" s="125">
        <v>384151328.14999998</v>
      </c>
      <c r="J103" s="125">
        <v>564552223.01999998</v>
      </c>
      <c r="K103" s="125">
        <v>311338417.89999998</v>
      </c>
      <c r="L103" s="125">
        <v>905120456.81000006</v>
      </c>
      <c r="M103" s="125">
        <v>89040566.269999996</v>
      </c>
      <c r="N103" s="125">
        <v>167128791.57000002</v>
      </c>
      <c r="O103" s="125">
        <v>537830562.73000002</v>
      </c>
      <c r="P103" s="125">
        <v>1705043595.28</v>
      </c>
      <c r="Q103" s="125">
        <f t="shared" si="1"/>
        <v>5981055089.0299997</v>
      </c>
      <c r="R103" s="3"/>
      <c r="S103" s="7"/>
      <c r="T103" s="118"/>
      <c r="U103" s="140"/>
      <c r="V103" s="140"/>
      <c r="W103" s="140"/>
    </row>
    <row r="104" spans="1:34" x14ac:dyDescent="0.25">
      <c r="B104" s="151" t="s">
        <v>919</v>
      </c>
      <c r="C104" s="125">
        <v>1097936621</v>
      </c>
      <c r="D104" s="125">
        <v>1888988371.4699998</v>
      </c>
      <c r="E104" s="125">
        <v>5145000</v>
      </c>
      <c r="F104" s="125">
        <v>36901822.200000003</v>
      </c>
      <c r="G104" s="125">
        <v>64239360.93</v>
      </c>
      <c r="H104" s="125">
        <v>91532430.670000002</v>
      </c>
      <c r="I104" s="125">
        <v>67044957.479999997</v>
      </c>
      <c r="J104" s="125">
        <v>183920406.56</v>
      </c>
      <c r="K104" s="125">
        <v>70630897.650000006</v>
      </c>
      <c r="L104" s="125">
        <v>220446473.03999999</v>
      </c>
      <c r="M104" s="125">
        <v>201205943.64000002</v>
      </c>
      <c r="N104" s="125">
        <v>126021957.59</v>
      </c>
      <c r="O104" s="125">
        <v>212387040.19</v>
      </c>
      <c r="P104" s="125">
        <v>475413325.75</v>
      </c>
      <c r="Q104" s="125">
        <f t="shared" si="1"/>
        <v>1754889615.7</v>
      </c>
      <c r="R104" s="3"/>
      <c r="S104" s="7"/>
      <c r="T104" s="118"/>
      <c r="U104" s="140"/>
      <c r="V104" s="140"/>
      <c r="W104" s="140"/>
    </row>
    <row r="105" spans="1:34" x14ac:dyDescent="0.25">
      <c r="B105" s="151" t="s">
        <v>920</v>
      </c>
      <c r="C105" s="125">
        <v>150526398</v>
      </c>
      <c r="D105" s="125">
        <v>93299245.620000005</v>
      </c>
      <c r="E105" s="125">
        <v>597133.55000000005</v>
      </c>
      <c r="F105" s="125">
        <v>6544139.4100000001</v>
      </c>
      <c r="G105" s="125">
        <v>5342585.6100000003</v>
      </c>
      <c r="H105" s="125">
        <v>3174823.8899999997</v>
      </c>
      <c r="I105" s="125">
        <v>5429548.5200000005</v>
      </c>
      <c r="J105" s="125">
        <v>1836517.24</v>
      </c>
      <c r="K105" s="125">
        <v>3271690.23</v>
      </c>
      <c r="L105" s="125">
        <v>1726029.84</v>
      </c>
      <c r="M105" s="125">
        <v>2705227.54</v>
      </c>
      <c r="N105" s="125">
        <v>5387135.2999999998</v>
      </c>
      <c r="O105" s="125">
        <v>3592006.24</v>
      </c>
      <c r="P105" s="125">
        <v>6947695.4400000004</v>
      </c>
      <c r="Q105" s="125">
        <f t="shared" si="1"/>
        <v>46554532.809999995</v>
      </c>
      <c r="R105" s="3"/>
      <c r="S105" s="7"/>
      <c r="T105" s="118"/>
      <c r="U105" s="140"/>
      <c r="V105" s="140"/>
      <c r="W105" s="140"/>
    </row>
    <row r="106" spans="1:34" s="67" customFormat="1" x14ac:dyDescent="0.25">
      <c r="A106"/>
      <c r="B106" s="150" t="s">
        <v>401</v>
      </c>
      <c r="C106" s="134">
        <v>3186862894</v>
      </c>
      <c r="D106" s="134">
        <v>2275250926.5999999</v>
      </c>
      <c r="E106" s="134">
        <v>7010480.4800000004</v>
      </c>
      <c r="F106" s="134">
        <v>319562932.03999996</v>
      </c>
      <c r="G106" s="134">
        <v>264054254.67999998</v>
      </c>
      <c r="H106" s="134">
        <v>285202877.96000004</v>
      </c>
      <c r="I106" s="134">
        <v>117668133.10000001</v>
      </c>
      <c r="J106" s="134">
        <v>60769569.549999997</v>
      </c>
      <c r="K106" s="134">
        <v>24688925.080000002</v>
      </c>
      <c r="L106" s="134">
        <v>126432463.38</v>
      </c>
      <c r="M106" s="134">
        <v>37101961.910000004</v>
      </c>
      <c r="N106" s="134">
        <v>47570925.960000001</v>
      </c>
      <c r="O106" s="134">
        <v>81021639.370000005</v>
      </c>
      <c r="P106" s="134">
        <v>644362236.00999987</v>
      </c>
      <c r="Q106" s="134">
        <f t="shared" si="1"/>
        <v>2015446399.52</v>
      </c>
      <c r="R106" s="3"/>
      <c r="S106" s="7"/>
      <c r="T106" s="118"/>
      <c r="U106" s="140"/>
      <c r="V106" s="140"/>
      <c r="W106" s="140"/>
      <c r="X106"/>
      <c r="Y106"/>
      <c r="Z106"/>
      <c r="AA106"/>
      <c r="AB106"/>
      <c r="AC106"/>
      <c r="AD106"/>
      <c r="AE106"/>
      <c r="AF106"/>
      <c r="AG106"/>
      <c r="AH106"/>
    </row>
    <row r="107" spans="1:34" x14ac:dyDescent="0.25">
      <c r="B107" s="151" t="s">
        <v>402</v>
      </c>
      <c r="C107" s="125">
        <v>3186862894</v>
      </c>
      <c r="D107" s="125">
        <v>2275250926.5999999</v>
      </c>
      <c r="E107" s="125">
        <v>7010480.4800000004</v>
      </c>
      <c r="F107" s="125">
        <v>319562932.03999996</v>
      </c>
      <c r="G107" s="125">
        <v>264054254.67999998</v>
      </c>
      <c r="H107" s="125">
        <v>285202877.96000004</v>
      </c>
      <c r="I107" s="125">
        <v>117668133.10000001</v>
      </c>
      <c r="J107" s="125">
        <v>60769569.549999997</v>
      </c>
      <c r="K107" s="125">
        <v>24688925.080000002</v>
      </c>
      <c r="L107" s="125">
        <v>126432463.38</v>
      </c>
      <c r="M107" s="125">
        <v>37101961.910000004</v>
      </c>
      <c r="N107" s="125">
        <v>47570925.960000001</v>
      </c>
      <c r="O107" s="125">
        <v>81021639.370000005</v>
      </c>
      <c r="P107" s="125">
        <v>644362236.00999987</v>
      </c>
      <c r="Q107" s="125">
        <f t="shared" si="1"/>
        <v>2015446399.52</v>
      </c>
      <c r="R107" s="3"/>
      <c r="S107" s="7"/>
      <c r="T107" s="118"/>
      <c r="U107" s="140"/>
      <c r="V107" s="140"/>
      <c r="W107" s="140"/>
    </row>
    <row r="108" spans="1:34" s="67" customFormat="1" x14ac:dyDescent="0.25">
      <c r="A108"/>
      <c r="B108" s="149" t="s">
        <v>148</v>
      </c>
      <c r="C108" s="134">
        <v>4877527982</v>
      </c>
      <c r="D108" s="134">
        <v>4466141636.6500006</v>
      </c>
      <c r="E108" s="134">
        <v>200283495.73000002</v>
      </c>
      <c r="F108" s="134">
        <v>255334978.47</v>
      </c>
      <c r="G108" s="134">
        <v>313003983.74000001</v>
      </c>
      <c r="H108" s="134">
        <v>304467144.77999997</v>
      </c>
      <c r="I108" s="134">
        <v>336313187.88999999</v>
      </c>
      <c r="J108" s="134">
        <v>339071395.63999999</v>
      </c>
      <c r="K108" s="134">
        <v>377693805.79999995</v>
      </c>
      <c r="L108" s="134">
        <v>304658919.79999995</v>
      </c>
      <c r="M108" s="134">
        <v>347544275.00999999</v>
      </c>
      <c r="N108" s="134">
        <v>351379059.60999995</v>
      </c>
      <c r="O108" s="134">
        <v>353796472.75999999</v>
      </c>
      <c r="P108" s="134">
        <v>744492656.96999991</v>
      </c>
      <c r="Q108" s="134">
        <f t="shared" si="1"/>
        <v>4228039376.1999993</v>
      </c>
      <c r="R108" s="3"/>
      <c r="S108" s="7"/>
      <c r="T108" s="118"/>
      <c r="U108" s="140"/>
      <c r="V108" s="140"/>
      <c r="W108" s="140"/>
      <c r="X108"/>
      <c r="Y108"/>
      <c r="Z108"/>
      <c r="AA108"/>
      <c r="AB108"/>
      <c r="AC108"/>
      <c r="AD108"/>
      <c r="AE108"/>
      <c r="AF108"/>
      <c r="AG108"/>
      <c r="AH108"/>
    </row>
    <row r="109" spans="1:34" s="67" customFormat="1" x14ac:dyDescent="0.25">
      <c r="A109"/>
      <c r="B109" s="150" t="s">
        <v>403</v>
      </c>
      <c r="C109" s="134">
        <v>3073394313</v>
      </c>
      <c r="D109" s="134">
        <v>2566241542.2100005</v>
      </c>
      <c r="E109" s="134">
        <v>90969312.450000003</v>
      </c>
      <c r="F109" s="134">
        <v>117258399.69</v>
      </c>
      <c r="G109" s="134">
        <v>148271045.22</v>
      </c>
      <c r="H109" s="134">
        <v>152782028.28999999</v>
      </c>
      <c r="I109" s="134">
        <v>171155419.71000001</v>
      </c>
      <c r="J109" s="134">
        <v>163843590.63999999</v>
      </c>
      <c r="K109" s="134">
        <v>235413468.13</v>
      </c>
      <c r="L109" s="134">
        <v>165545219.85999998</v>
      </c>
      <c r="M109" s="134">
        <v>179353082.38</v>
      </c>
      <c r="N109" s="134">
        <v>152088560.61999997</v>
      </c>
      <c r="O109" s="134">
        <v>195197480.98999998</v>
      </c>
      <c r="P109" s="134">
        <v>605294075.98999989</v>
      </c>
      <c r="Q109" s="134">
        <f t="shared" si="1"/>
        <v>2377171683.9699998</v>
      </c>
      <c r="R109" s="3"/>
      <c r="S109" s="7"/>
      <c r="T109" s="118"/>
      <c r="U109" s="140"/>
      <c r="V109" s="140"/>
      <c r="W109" s="140"/>
      <c r="X109"/>
      <c r="Y109"/>
      <c r="Z109"/>
      <c r="AA109"/>
      <c r="AB109"/>
      <c r="AC109"/>
      <c r="AD109"/>
      <c r="AE109"/>
      <c r="AF109"/>
      <c r="AG109"/>
      <c r="AH109"/>
    </row>
    <row r="110" spans="1:34" x14ac:dyDescent="0.25">
      <c r="B110" s="151" t="s">
        <v>404</v>
      </c>
      <c r="C110" s="125">
        <v>3073394313</v>
      </c>
      <c r="D110" s="125">
        <v>2566241542.2100005</v>
      </c>
      <c r="E110" s="125">
        <v>90969312.450000003</v>
      </c>
      <c r="F110" s="125">
        <v>117258399.69</v>
      </c>
      <c r="G110" s="125">
        <v>148271045.22</v>
      </c>
      <c r="H110" s="125">
        <v>152782028.28999999</v>
      </c>
      <c r="I110" s="125">
        <v>171155419.71000001</v>
      </c>
      <c r="J110" s="125">
        <v>163843590.63999999</v>
      </c>
      <c r="K110" s="125">
        <v>235413468.13</v>
      </c>
      <c r="L110" s="125">
        <v>165545219.85999998</v>
      </c>
      <c r="M110" s="125">
        <v>179353082.38</v>
      </c>
      <c r="N110" s="125">
        <v>152088560.61999997</v>
      </c>
      <c r="O110" s="125">
        <v>195197480.98999998</v>
      </c>
      <c r="P110" s="125">
        <v>605294075.98999989</v>
      </c>
      <c r="Q110" s="125">
        <f t="shared" si="1"/>
        <v>2377171683.9699998</v>
      </c>
      <c r="R110" s="3"/>
      <c r="S110" s="7"/>
      <c r="T110" s="118"/>
      <c r="U110" s="140"/>
      <c r="V110" s="140"/>
      <c r="W110" s="140"/>
    </row>
    <row r="111" spans="1:34" s="67" customFormat="1" x14ac:dyDescent="0.25">
      <c r="A111"/>
      <c r="B111" s="150" t="s">
        <v>405</v>
      </c>
      <c r="C111" s="134">
        <v>1804050419</v>
      </c>
      <c r="D111" s="134">
        <v>1893361704.4400001</v>
      </c>
      <c r="E111" s="134">
        <v>109314183.28</v>
      </c>
      <c r="F111" s="134">
        <v>138076578.78</v>
      </c>
      <c r="G111" s="134">
        <v>164732938.51999998</v>
      </c>
      <c r="H111" s="134">
        <v>150674616.49000001</v>
      </c>
      <c r="I111" s="134">
        <v>165157768.18000001</v>
      </c>
      <c r="J111" s="134">
        <v>175227805</v>
      </c>
      <c r="K111" s="134">
        <v>142280337.67000002</v>
      </c>
      <c r="L111" s="134">
        <v>139113699.94</v>
      </c>
      <c r="M111" s="134">
        <v>168191192.63</v>
      </c>
      <c r="N111" s="134">
        <v>195261498.99000001</v>
      </c>
      <c r="O111" s="134">
        <v>158586991.76999998</v>
      </c>
      <c r="P111" s="134">
        <v>139194643.47999999</v>
      </c>
      <c r="Q111" s="134">
        <f t="shared" si="1"/>
        <v>1845812254.7300003</v>
      </c>
      <c r="R111" s="3"/>
      <c r="S111" s="7"/>
      <c r="T111" s="118"/>
      <c r="U111" s="140"/>
      <c r="V111" s="140"/>
      <c r="W111" s="140"/>
      <c r="X111"/>
      <c r="Y111"/>
      <c r="Z111"/>
      <c r="AA111"/>
      <c r="AB111"/>
      <c r="AC111"/>
      <c r="AD111"/>
      <c r="AE111"/>
      <c r="AF111"/>
      <c r="AG111"/>
      <c r="AH111"/>
    </row>
    <row r="112" spans="1:34" x14ac:dyDescent="0.25">
      <c r="B112" s="151" t="s">
        <v>406</v>
      </c>
      <c r="C112" s="125">
        <v>768722983</v>
      </c>
      <c r="D112" s="125">
        <v>879098597.88</v>
      </c>
      <c r="E112" s="125">
        <v>30676608.799999997</v>
      </c>
      <c r="F112" s="125">
        <v>58637894.710000001</v>
      </c>
      <c r="G112" s="125">
        <v>84045732.829999998</v>
      </c>
      <c r="H112" s="125">
        <v>66838897.960000001</v>
      </c>
      <c r="I112" s="125">
        <v>77981677.310000002</v>
      </c>
      <c r="J112" s="125">
        <v>93877776.829999998</v>
      </c>
      <c r="K112" s="125">
        <v>60077853.519999996</v>
      </c>
      <c r="L112" s="125">
        <v>56697843</v>
      </c>
      <c r="M112" s="125">
        <v>81940048.200000003</v>
      </c>
      <c r="N112" s="125">
        <v>98702579.059999987</v>
      </c>
      <c r="O112" s="125">
        <v>70752158.700000003</v>
      </c>
      <c r="P112" s="125">
        <v>51588848.880000003</v>
      </c>
      <c r="Q112" s="125">
        <f t="shared" si="1"/>
        <v>831817919.79999995</v>
      </c>
      <c r="R112" s="3"/>
      <c r="S112" s="7"/>
      <c r="T112" s="118"/>
      <c r="U112" s="140"/>
      <c r="V112" s="140"/>
      <c r="W112" s="140"/>
    </row>
    <row r="113" spans="1:34" x14ac:dyDescent="0.25">
      <c r="B113" s="151" t="s">
        <v>407</v>
      </c>
      <c r="C113" s="125">
        <v>1035327436</v>
      </c>
      <c r="D113" s="125">
        <v>1014263106.5599999</v>
      </c>
      <c r="E113" s="125">
        <v>78637574.480000004</v>
      </c>
      <c r="F113" s="125">
        <v>79438684.069999993</v>
      </c>
      <c r="G113" s="125">
        <v>80687205.689999998</v>
      </c>
      <c r="H113" s="125">
        <v>83835718.530000001</v>
      </c>
      <c r="I113" s="125">
        <v>87176090.870000005</v>
      </c>
      <c r="J113" s="125">
        <v>81350028.170000002</v>
      </c>
      <c r="K113" s="125">
        <v>82202484.150000006</v>
      </c>
      <c r="L113" s="125">
        <v>82415856.939999998</v>
      </c>
      <c r="M113" s="125">
        <v>86251144.430000007</v>
      </c>
      <c r="N113" s="125">
        <v>96558919.930000007</v>
      </c>
      <c r="O113" s="125">
        <v>87834833.069999993</v>
      </c>
      <c r="P113" s="125">
        <v>87605794.599999994</v>
      </c>
      <c r="Q113" s="125">
        <f t="shared" si="1"/>
        <v>1013994334.9300002</v>
      </c>
      <c r="R113" s="3"/>
      <c r="S113" s="7"/>
      <c r="T113" s="118"/>
      <c r="U113" s="140"/>
      <c r="V113" s="140"/>
      <c r="W113" s="140"/>
    </row>
    <row r="114" spans="1:34" s="67" customFormat="1" x14ac:dyDescent="0.25">
      <c r="A114"/>
      <c r="B114" s="150" t="s">
        <v>408</v>
      </c>
      <c r="C114" s="134">
        <v>83250</v>
      </c>
      <c r="D114" s="134">
        <v>6538390</v>
      </c>
      <c r="E114" s="134">
        <v>0</v>
      </c>
      <c r="F114" s="134"/>
      <c r="G114" s="134"/>
      <c r="H114" s="134">
        <v>1010500</v>
      </c>
      <c r="I114" s="134">
        <v>0</v>
      </c>
      <c r="J114" s="134">
        <v>0</v>
      </c>
      <c r="K114" s="134">
        <v>0</v>
      </c>
      <c r="L114" s="134"/>
      <c r="M114" s="134">
        <v>0</v>
      </c>
      <c r="N114" s="134">
        <v>4029000</v>
      </c>
      <c r="O114" s="134">
        <v>12000</v>
      </c>
      <c r="P114" s="134">
        <v>3937.5</v>
      </c>
      <c r="Q114" s="134">
        <f t="shared" si="1"/>
        <v>5055437.5</v>
      </c>
      <c r="R114" s="3"/>
      <c r="S114" s="7"/>
      <c r="T114" s="118"/>
      <c r="U114" s="140"/>
      <c r="V114" s="140"/>
      <c r="W114" s="140"/>
      <c r="X114"/>
      <c r="Y114"/>
      <c r="Z114"/>
      <c r="AA114"/>
      <c r="AB114"/>
      <c r="AC114"/>
      <c r="AD114"/>
      <c r="AE114"/>
      <c r="AF114"/>
      <c r="AG114"/>
      <c r="AH114"/>
    </row>
    <row r="115" spans="1:34" x14ac:dyDescent="0.25">
      <c r="B115" s="151" t="s">
        <v>409</v>
      </c>
      <c r="C115" s="125">
        <v>83250</v>
      </c>
      <c r="D115" s="125">
        <v>6538390</v>
      </c>
      <c r="E115" s="125">
        <v>0</v>
      </c>
      <c r="F115" s="125"/>
      <c r="G115" s="125"/>
      <c r="H115" s="125">
        <v>1010500</v>
      </c>
      <c r="I115" s="125">
        <v>0</v>
      </c>
      <c r="J115" s="125">
        <v>0</v>
      </c>
      <c r="K115" s="125">
        <v>0</v>
      </c>
      <c r="L115" s="125"/>
      <c r="M115" s="125">
        <v>0</v>
      </c>
      <c r="N115" s="125">
        <v>4029000</v>
      </c>
      <c r="O115" s="125">
        <v>12000</v>
      </c>
      <c r="P115" s="125">
        <v>3937.5</v>
      </c>
      <c r="Q115" s="125">
        <f t="shared" si="1"/>
        <v>5055437.5</v>
      </c>
      <c r="R115" s="3"/>
      <c r="S115" s="7"/>
      <c r="T115" s="118"/>
      <c r="U115" s="140"/>
      <c r="V115" s="140"/>
      <c r="W115" s="140"/>
    </row>
    <row r="116" spans="1:34" s="67" customFormat="1" x14ac:dyDescent="0.25">
      <c r="A116"/>
      <c r="B116" s="138" t="s">
        <v>149</v>
      </c>
      <c r="C116" s="134">
        <v>1402437570</v>
      </c>
      <c r="D116" s="134">
        <v>3319269827.3899999</v>
      </c>
      <c r="E116" s="134">
        <v>21124006.340000004</v>
      </c>
      <c r="F116" s="134">
        <v>258968565.37</v>
      </c>
      <c r="G116" s="134">
        <v>233190952.77000001</v>
      </c>
      <c r="H116" s="134">
        <v>178837692.06000003</v>
      </c>
      <c r="I116" s="134">
        <v>345203758.28000003</v>
      </c>
      <c r="J116" s="134">
        <v>235660588.17999998</v>
      </c>
      <c r="K116" s="134">
        <v>249501464.61000001</v>
      </c>
      <c r="L116" s="134">
        <v>191846596.26999998</v>
      </c>
      <c r="M116" s="134">
        <v>480372922.38</v>
      </c>
      <c r="N116" s="134">
        <v>235673016.47999999</v>
      </c>
      <c r="O116" s="134">
        <v>228930329.16</v>
      </c>
      <c r="P116" s="134">
        <v>453201429.04000002</v>
      </c>
      <c r="Q116" s="134">
        <f t="shared" si="1"/>
        <v>3112511320.9400001</v>
      </c>
      <c r="R116" s="3"/>
      <c r="S116" s="7"/>
      <c r="T116" s="118"/>
      <c r="U116" s="141"/>
      <c r="V116" s="141"/>
      <c r="W116" s="141"/>
      <c r="X116"/>
      <c r="Y116"/>
      <c r="Z116"/>
      <c r="AA116"/>
      <c r="AB116"/>
      <c r="AC116"/>
      <c r="AD116"/>
      <c r="AE116"/>
      <c r="AF116"/>
      <c r="AG116"/>
      <c r="AH116"/>
    </row>
    <row r="117" spans="1:34" s="67" customFormat="1" x14ac:dyDescent="0.25">
      <c r="A117"/>
      <c r="B117" s="150" t="s">
        <v>410</v>
      </c>
      <c r="C117" s="134">
        <v>1145366270</v>
      </c>
      <c r="D117" s="134">
        <v>2416393383.8400002</v>
      </c>
      <c r="E117" s="134">
        <v>12864848.57</v>
      </c>
      <c r="F117" s="134">
        <v>225879975.59</v>
      </c>
      <c r="G117" s="134">
        <v>223645426.34000003</v>
      </c>
      <c r="H117" s="134">
        <v>124661007.80999999</v>
      </c>
      <c r="I117" s="134">
        <v>319603071.57999998</v>
      </c>
      <c r="J117" s="134">
        <v>198411631.46000001</v>
      </c>
      <c r="K117" s="134">
        <v>179844587.84999999</v>
      </c>
      <c r="L117" s="134">
        <v>124174023.36999999</v>
      </c>
      <c r="M117" s="134">
        <v>243458687.41999999</v>
      </c>
      <c r="N117" s="134">
        <v>157155098.07999998</v>
      </c>
      <c r="O117" s="134">
        <v>148155008.97</v>
      </c>
      <c r="P117" s="134">
        <v>303170135.47000003</v>
      </c>
      <c r="Q117" s="134">
        <f t="shared" si="1"/>
        <v>2261023502.5099998</v>
      </c>
      <c r="R117" s="3"/>
      <c r="S117" s="7"/>
      <c r="T117" s="118"/>
      <c r="U117" s="141"/>
      <c r="V117" s="141"/>
      <c r="W117" s="141"/>
      <c r="X117"/>
      <c r="Y117"/>
      <c r="Z117"/>
      <c r="AA117"/>
      <c r="AB117"/>
      <c r="AC117"/>
      <c r="AD117"/>
      <c r="AE117"/>
      <c r="AF117"/>
      <c r="AG117"/>
      <c r="AH117"/>
    </row>
    <row r="118" spans="1:34" x14ac:dyDescent="0.25">
      <c r="B118" s="151" t="s">
        <v>411</v>
      </c>
      <c r="C118" s="125">
        <v>1145366270</v>
      </c>
      <c r="D118" s="125">
        <v>2416393383.8400002</v>
      </c>
      <c r="E118" s="125">
        <v>12864848.57</v>
      </c>
      <c r="F118" s="125">
        <v>225879975.59</v>
      </c>
      <c r="G118" s="125">
        <v>223645426.34000003</v>
      </c>
      <c r="H118" s="125">
        <v>124661007.80999999</v>
      </c>
      <c r="I118" s="125">
        <v>319603071.57999998</v>
      </c>
      <c r="J118" s="125">
        <v>198411631.46000001</v>
      </c>
      <c r="K118" s="125">
        <v>179844587.84999999</v>
      </c>
      <c r="L118" s="125">
        <v>124174023.36999999</v>
      </c>
      <c r="M118" s="125">
        <v>243458687.41999999</v>
      </c>
      <c r="N118" s="125">
        <v>157155098.07999998</v>
      </c>
      <c r="O118" s="125">
        <v>148155008.97</v>
      </c>
      <c r="P118" s="125">
        <v>303170135.47000003</v>
      </c>
      <c r="Q118" s="125">
        <f t="shared" si="1"/>
        <v>2261023502.5099998</v>
      </c>
      <c r="R118" s="3"/>
      <c r="S118" s="7"/>
      <c r="T118" s="118"/>
      <c r="U118" s="118"/>
      <c r="V118" s="118"/>
      <c r="W118" s="118"/>
    </row>
    <row r="119" spans="1:34" s="67" customFormat="1" x14ac:dyDescent="0.25">
      <c r="A119"/>
      <c r="B119" s="150" t="s">
        <v>412</v>
      </c>
      <c r="C119" s="134">
        <v>100702720</v>
      </c>
      <c r="D119" s="134">
        <v>474334485.09999996</v>
      </c>
      <c r="E119" s="134">
        <v>6337638.4400000004</v>
      </c>
      <c r="F119" s="134">
        <v>8288982.1399999997</v>
      </c>
      <c r="G119" s="134">
        <v>3454734.23</v>
      </c>
      <c r="H119" s="134">
        <v>28135411.75</v>
      </c>
      <c r="I119" s="134">
        <v>9332101.9800000004</v>
      </c>
      <c r="J119" s="134">
        <v>12656143.76</v>
      </c>
      <c r="K119" s="134">
        <v>31390411.52</v>
      </c>
      <c r="L119" s="134">
        <v>9981872.4699999988</v>
      </c>
      <c r="M119" s="134">
        <v>210472542.06</v>
      </c>
      <c r="N119" s="134">
        <v>12353429.199999999</v>
      </c>
      <c r="O119" s="134">
        <v>25025781.879999999</v>
      </c>
      <c r="P119" s="134">
        <v>92814786.969999984</v>
      </c>
      <c r="Q119" s="134">
        <f t="shared" si="1"/>
        <v>450243836.39999998</v>
      </c>
      <c r="R119" s="3"/>
      <c r="S119" s="7"/>
      <c r="T119" s="118"/>
      <c r="U119" s="141"/>
      <c r="V119" s="141"/>
      <c r="W119" s="141"/>
      <c r="X119"/>
      <c r="Y119"/>
      <c r="Z119"/>
      <c r="AA119"/>
      <c r="AB119"/>
      <c r="AC119"/>
      <c r="AD119"/>
      <c r="AE119"/>
      <c r="AF119"/>
      <c r="AG119"/>
      <c r="AH119"/>
    </row>
    <row r="120" spans="1:34" x14ac:dyDescent="0.25">
      <c r="B120" s="151" t="s">
        <v>413</v>
      </c>
      <c r="C120" s="125">
        <v>100702720</v>
      </c>
      <c r="D120" s="125">
        <v>474334485.09999996</v>
      </c>
      <c r="E120" s="125">
        <v>6337638.4400000004</v>
      </c>
      <c r="F120" s="125">
        <v>8288982.1399999997</v>
      </c>
      <c r="G120" s="125">
        <v>3454734.23</v>
      </c>
      <c r="H120" s="125">
        <v>28135411.75</v>
      </c>
      <c r="I120" s="125">
        <v>9332101.9800000004</v>
      </c>
      <c r="J120" s="125">
        <v>12656143.76</v>
      </c>
      <c r="K120" s="125">
        <v>31390411.52</v>
      </c>
      <c r="L120" s="125">
        <v>9981872.4699999988</v>
      </c>
      <c r="M120" s="125">
        <v>210472542.06</v>
      </c>
      <c r="N120" s="125">
        <v>12353429.199999999</v>
      </c>
      <c r="O120" s="125">
        <v>25025781.879999999</v>
      </c>
      <c r="P120" s="125">
        <v>92814786.969999984</v>
      </c>
      <c r="Q120" s="125">
        <f t="shared" si="1"/>
        <v>450243836.39999998</v>
      </c>
      <c r="R120" s="3"/>
      <c r="S120" s="7"/>
      <c r="T120" s="118"/>
      <c r="U120" s="118"/>
      <c r="V120" s="118"/>
      <c r="W120" s="118"/>
    </row>
    <row r="121" spans="1:34" s="67" customFormat="1" x14ac:dyDescent="0.25">
      <c r="A121"/>
      <c r="B121" s="150" t="s">
        <v>414</v>
      </c>
      <c r="C121" s="134">
        <v>93043955</v>
      </c>
      <c r="D121" s="134">
        <v>338537728.80999994</v>
      </c>
      <c r="E121" s="134">
        <v>79500</v>
      </c>
      <c r="F121" s="134">
        <v>18729290.640000001</v>
      </c>
      <c r="G121" s="134">
        <v>172394.2</v>
      </c>
      <c r="H121" s="134">
        <v>21990920.420000002</v>
      </c>
      <c r="I121" s="134">
        <v>10921931.220000003</v>
      </c>
      <c r="J121" s="134">
        <v>19458671.390000001</v>
      </c>
      <c r="K121" s="134">
        <v>28646684.350000001</v>
      </c>
      <c r="L121" s="134">
        <v>45920444.299999997</v>
      </c>
      <c r="M121" s="134">
        <v>19413503.32</v>
      </c>
      <c r="N121" s="134">
        <v>62322293.649999999</v>
      </c>
      <c r="O121" s="134">
        <v>47112442.460000001</v>
      </c>
      <c r="P121" s="134">
        <v>43909628.280000001</v>
      </c>
      <c r="Q121" s="134">
        <f t="shared" si="1"/>
        <v>318677704.23000002</v>
      </c>
      <c r="R121" s="3"/>
      <c r="S121" s="7"/>
      <c r="T121" s="118"/>
      <c r="U121" s="141"/>
      <c r="V121" s="141"/>
      <c r="W121" s="141"/>
      <c r="X121"/>
      <c r="Y121"/>
      <c r="Z121"/>
      <c r="AA121"/>
      <c r="AB121"/>
      <c r="AC121"/>
      <c r="AD121"/>
      <c r="AE121"/>
      <c r="AF121"/>
      <c r="AG121"/>
      <c r="AH121"/>
    </row>
    <row r="122" spans="1:34" x14ac:dyDescent="0.25">
      <c r="B122" s="151" t="s">
        <v>415</v>
      </c>
      <c r="C122" s="125">
        <v>87443955</v>
      </c>
      <c r="D122" s="125">
        <v>335578881.80999994</v>
      </c>
      <c r="E122" s="125">
        <v>79500</v>
      </c>
      <c r="F122" s="125">
        <v>18729290.640000001</v>
      </c>
      <c r="G122" s="125">
        <v>87394.2</v>
      </c>
      <c r="H122" s="125">
        <v>21990920.420000002</v>
      </c>
      <c r="I122" s="125">
        <v>10921931.220000003</v>
      </c>
      <c r="J122" s="125">
        <v>19233030.289999999</v>
      </c>
      <c r="K122" s="125">
        <v>28205103.25</v>
      </c>
      <c r="L122" s="125">
        <v>45704504.299999997</v>
      </c>
      <c r="M122" s="125">
        <v>19413503.32</v>
      </c>
      <c r="N122" s="125">
        <v>61871093.649999999</v>
      </c>
      <c r="O122" s="125">
        <v>46979442.460000001</v>
      </c>
      <c r="P122" s="125">
        <v>43879628.280000001</v>
      </c>
      <c r="Q122" s="125">
        <f t="shared" si="1"/>
        <v>317095342.02999997</v>
      </c>
      <c r="R122" s="3"/>
      <c r="S122" s="7"/>
      <c r="T122" s="118"/>
      <c r="U122" s="118"/>
      <c r="V122" s="118"/>
      <c r="W122" s="118"/>
    </row>
    <row r="123" spans="1:34" x14ac:dyDescent="0.25">
      <c r="B123" s="151" t="s">
        <v>416</v>
      </c>
      <c r="C123" s="125">
        <v>5600000</v>
      </c>
      <c r="D123" s="125">
        <v>2958847</v>
      </c>
      <c r="E123" s="125">
        <v>0</v>
      </c>
      <c r="F123" s="125"/>
      <c r="G123" s="125">
        <v>85000</v>
      </c>
      <c r="H123" s="125">
        <v>0</v>
      </c>
      <c r="I123" s="125">
        <v>0</v>
      </c>
      <c r="J123" s="125">
        <v>225641.1</v>
      </c>
      <c r="K123" s="125">
        <v>441581.1</v>
      </c>
      <c r="L123" s="125">
        <v>215940</v>
      </c>
      <c r="M123" s="125"/>
      <c r="N123" s="125">
        <v>451200</v>
      </c>
      <c r="O123" s="125">
        <v>133000</v>
      </c>
      <c r="P123" s="125">
        <v>30000</v>
      </c>
      <c r="Q123" s="125">
        <f t="shared" si="1"/>
        <v>1582362.2</v>
      </c>
      <c r="R123" s="3"/>
      <c r="S123" s="7"/>
      <c r="T123" s="118"/>
      <c r="U123" s="118"/>
      <c r="V123" s="118"/>
      <c r="W123" s="118"/>
    </row>
    <row r="124" spans="1:34" s="67" customFormat="1" x14ac:dyDescent="0.25">
      <c r="A124"/>
      <c r="B124" s="150" t="s">
        <v>417</v>
      </c>
      <c r="C124" s="134">
        <v>63324625</v>
      </c>
      <c r="D124" s="134">
        <v>90004229.639999986</v>
      </c>
      <c r="E124" s="134">
        <v>1842019.33</v>
      </c>
      <c r="F124" s="134">
        <v>6070317</v>
      </c>
      <c r="G124" s="134">
        <v>5918398</v>
      </c>
      <c r="H124" s="134">
        <v>4050352.08</v>
      </c>
      <c r="I124" s="134">
        <v>5346653.5</v>
      </c>
      <c r="J124" s="134">
        <v>5134141.5699999994</v>
      </c>
      <c r="K124" s="134">
        <v>9619780.8900000006</v>
      </c>
      <c r="L124" s="134">
        <v>11770256.130000001</v>
      </c>
      <c r="M124" s="134">
        <v>7028189.5800000001</v>
      </c>
      <c r="N124" s="134">
        <v>3842195.5500000003</v>
      </c>
      <c r="O124" s="134">
        <v>8637095.8499999996</v>
      </c>
      <c r="P124" s="134">
        <v>13306878.32</v>
      </c>
      <c r="Q124" s="134">
        <f t="shared" si="1"/>
        <v>82566277.800000012</v>
      </c>
      <c r="R124" s="3"/>
      <c r="S124" s="7"/>
      <c r="T124" s="118"/>
      <c r="U124" s="141"/>
      <c r="V124" s="141"/>
      <c r="W124" s="141"/>
      <c r="X124"/>
      <c r="Y124"/>
      <c r="Z124"/>
      <c r="AA124"/>
      <c r="AB124"/>
      <c r="AC124"/>
      <c r="AD124"/>
      <c r="AE124"/>
      <c r="AF124"/>
      <c r="AG124"/>
      <c r="AH124"/>
    </row>
    <row r="125" spans="1:34" x14ac:dyDescent="0.25">
      <c r="B125" s="151" t="s">
        <v>418</v>
      </c>
      <c r="C125" s="125">
        <v>63324625</v>
      </c>
      <c r="D125" s="125">
        <v>90004229.639999986</v>
      </c>
      <c r="E125" s="125">
        <v>1842019.33</v>
      </c>
      <c r="F125" s="125">
        <v>6070317</v>
      </c>
      <c r="G125" s="125">
        <v>5918398</v>
      </c>
      <c r="H125" s="125">
        <v>4050352.08</v>
      </c>
      <c r="I125" s="125">
        <v>5346653.5</v>
      </c>
      <c r="J125" s="125">
        <v>5134141.5699999994</v>
      </c>
      <c r="K125" s="125">
        <v>9619780.8900000006</v>
      </c>
      <c r="L125" s="125">
        <v>11770256.130000001</v>
      </c>
      <c r="M125" s="125">
        <v>7028189.5800000001</v>
      </c>
      <c r="N125" s="125">
        <v>3842195.5500000003</v>
      </c>
      <c r="O125" s="125">
        <v>8637095.8499999996</v>
      </c>
      <c r="P125" s="125">
        <v>13306878.32</v>
      </c>
      <c r="Q125" s="125">
        <f t="shared" si="1"/>
        <v>82566277.800000012</v>
      </c>
      <c r="R125" s="3"/>
      <c r="S125" s="7"/>
      <c r="T125" s="118"/>
      <c r="U125" s="118"/>
      <c r="V125" s="118"/>
      <c r="W125" s="118"/>
    </row>
    <row r="126" spans="1:34" s="67" customFormat="1" x14ac:dyDescent="0.25">
      <c r="A126"/>
      <c r="B126" s="149" t="s">
        <v>150</v>
      </c>
      <c r="C126" s="192">
        <v>11699573503</v>
      </c>
      <c r="D126" s="192">
        <v>12506057654.01</v>
      </c>
      <c r="E126" s="192">
        <v>367469917.05999994</v>
      </c>
      <c r="F126" s="192">
        <v>535324064.58000004</v>
      </c>
      <c r="G126" s="192">
        <v>636621642.38</v>
      </c>
      <c r="H126" s="192">
        <v>785589976.44000006</v>
      </c>
      <c r="I126" s="192">
        <v>1170499158.6500001</v>
      </c>
      <c r="J126" s="192">
        <v>873464924.31000018</v>
      </c>
      <c r="K126" s="192">
        <v>780670596.27999997</v>
      </c>
      <c r="L126" s="192">
        <v>672175269.91999984</v>
      </c>
      <c r="M126" s="192">
        <v>940547506.92000008</v>
      </c>
      <c r="N126" s="192">
        <v>1138939185.01</v>
      </c>
      <c r="O126" s="192">
        <v>889233112.59000003</v>
      </c>
      <c r="P126" s="134">
        <v>2110447749.1799998</v>
      </c>
      <c r="Q126" s="134">
        <f t="shared" si="1"/>
        <v>10900983103.32</v>
      </c>
      <c r="R126" s="3"/>
      <c r="S126" s="7"/>
      <c r="T126" s="118"/>
      <c r="U126" s="141"/>
      <c r="V126" s="141"/>
      <c r="W126" s="141"/>
      <c r="X126"/>
      <c r="Y126"/>
      <c r="Z126"/>
      <c r="AA126"/>
      <c r="AB126"/>
      <c r="AC126"/>
      <c r="AD126"/>
      <c r="AE126"/>
      <c r="AF126"/>
      <c r="AG126"/>
      <c r="AH126"/>
    </row>
    <row r="127" spans="1:34" s="67" customFormat="1" x14ac:dyDescent="0.25">
      <c r="A127"/>
      <c r="B127" s="150" t="s">
        <v>419</v>
      </c>
      <c r="C127" s="134">
        <v>6922725484</v>
      </c>
      <c r="D127" s="134">
        <v>6076164734.9499998</v>
      </c>
      <c r="E127" s="134">
        <v>285309945.12</v>
      </c>
      <c r="F127" s="134">
        <v>441416963.17000002</v>
      </c>
      <c r="G127" s="134">
        <v>352969690.61000001</v>
      </c>
      <c r="H127" s="134">
        <v>448874129.69999999</v>
      </c>
      <c r="I127" s="134">
        <v>373631173.73000008</v>
      </c>
      <c r="J127" s="134">
        <v>493340120.48000008</v>
      </c>
      <c r="K127" s="134">
        <v>535246679.08999997</v>
      </c>
      <c r="L127" s="134">
        <v>459608017.32999998</v>
      </c>
      <c r="M127" s="134">
        <v>480884813.27999997</v>
      </c>
      <c r="N127" s="134">
        <v>527073531.42000002</v>
      </c>
      <c r="O127" s="134">
        <v>422823862.70000005</v>
      </c>
      <c r="P127" s="134">
        <v>735593602.11999989</v>
      </c>
      <c r="Q127" s="134">
        <f t="shared" si="1"/>
        <v>5556772528.75</v>
      </c>
      <c r="R127" s="3"/>
      <c r="S127" s="7"/>
      <c r="T127" s="118"/>
      <c r="U127" s="141"/>
      <c r="V127" s="141"/>
      <c r="W127" s="141"/>
      <c r="X127"/>
      <c r="Y127"/>
      <c r="Z127"/>
      <c r="AA127"/>
      <c r="AB127"/>
      <c r="AC127"/>
      <c r="AD127"/>
      <c r="AE127"/>
      <c r="AF127"/>
      <c r="AG127"/>
      <c r="AH127"/>
    </row>
    <row r="128" spans="1:34" x14ac:dyDescent="0.25">
      <c r="B128" s="151" t="s">
        <v>420</v>
      </c>
      <c r="C128" s="125">
        <v>6115057174</v>
      </c>
      <c r="D128" s="125">
        <v>5715845736.5500002</v>
      </c>
      <c r="E128" s="125">
        <v>281258273.48000002</v>
      </c>
      <c r="F128" s="125">
        <v>412669489.24000001</v>
      </c>
      <c r="G128" s="125">
        <v>349694306.87</v>
      </c>
      <c r="H128" s="125">
        <v>441016200.19999999</v>
      </c>
      <c r="I128" s="125">
        <v>359079378.37000006</v>
      </c>
      <c r="J128" s="125">
        <v>474735745.03000009</v>
      </c>
      <c r="K128" s="125">
        <v>498748837.39999998</v>
      </c>
      <c r="L128" s="125">
        <v>424089397.31999999</v>
      </c>
      <c r="M128" s="125">
        <v>476425701.42999995</v>
      </c>
      <c r="N128" s="125">
        <v>489845887.81</v>
      </c>
      <c r="O128" s="125">
        <v>400465011.72000003</v>
      </c>
      <c r="P128" s="125">
        <v>631273669.55999982</v>
      </c>
      <c r="Q128" s="125">
        <f t="shared" si="1"/>
        <v>5239301898.4299994</v>
      </c>
      <c r="R128" s="3"/>
      <c r="S128" s="7"/>
      <c r="T128" s="118"/>
      <c r="U128" s="118"/>
      <c r="V128" s="118"/>
      <c r="W128" s="118"/>
    </row>
    <row r="129" spans="1:34" x14ac:dyDescent="0.25">
      <c r="B129" s="151" t="s">
        <v>921</v>
      </c>
      <c r="C129" s="125">
        <v>807668310</v>
      </c>
      <c r="D129" s="125">
        <v>360318998.39999992</v>
      </c>
      <c r="E129" s="125">
        <v>4051671.64</v>
      </c>
      <c r="F129" s="125">
        <v>28747473.93</v>
      </c>
      <c r="G129" s="125">
        <v>3275383.74</v>
      </c>
      <c r="H129" s="125">
        <v>7857929.5</v>
      </c>
      <c r="I129" s="125">
        <v>14551795.359999999</v>
      </c>
      <c r="J129" s="125">
        <v>18604375.449999999</v>
      </c>
      <c r="K129" s="125">
        <v>36497841.689999998</v>
      </c>
      <c r="L129" s="125">
        <v>35518620.009999998</v>
      </c>
      <c r="M129" s="125">
        <v>4459111.8499999996</v>
      </c>
      <c r="N129" s="125">
        <v>37227643.609999999</v>
      </c>
      <c r="O129" s="125">
        <v>22358850.98</v>
      </c>
      <c r="P129" s="125">
        <v>104319932.56</v>
      </c>
      <c r="Q129" s="125">
        <f t="shared" si="1"/>
        <v>317470630.31999993</v>
      </c>
      <c r="R129" s="3"/>
      <c r="S129" s="7"/>
      <c r="T129" s="118"/>
      <c r="U129" s="118"/>
      <c r="V129" s="118"/>
      <c r="W129" s="118"/>
    </row>
    <row r="130" spans="1:34" s="67" customFormat="1" x14ac:dyDescent="0.25">
      <c r="A130"/>
      <c r="B130" s="150" t="s">
        <v>421</v>
      </c>
      <c r="C130" s="134">
        <v>6566000</v>
      </c>
      <c r="D130" s="134">
        <v>17316127.099999998</v>
      </c>
      <c r="E130" s="134">
        <v>1150500</v>
      </c>
      <c r="F130" s="134">
        <v>575250</v>
      </c>
      <c r="G130" s="134">
        <v>0</v>
      </c>
      <c r="H130" s="134">
        <v>140001.1</v>
      </c>
      <c r="I130" s="134">
        <v>0</v>
      </c>
      <c r="J130" s="134">
        <v>341679.99999999977</v>
      </c>
      <c r="K130" s="134">
        <v>966090.02</v>
      </c>
      <c r="L130" s="134">
        <v>210000</v>
      </c>
      <c r="M130" s="134">
        <v>43000</v>
      </c>
      <c r="N130" s="134">
        <v>130000</v>
      </c>
      <c r="O130" s="134">
        <v>2155338.1800000002</v>
      </c>
      <c r="P130" s="134">
        <v>9560171.0399999991</v>
      </c>
      <c r="Q130" s="134">
        <f t="shared" si="1"/>
        <v>15272030.34</v>
      </c>
      <c r="R130" s="3"/>
      <c r="S130" s="7"/>
      <c r="T130" s="118"/>
      <c r="U130" s="141"/>
      <c r="V130" s="141"/>
      <c r="W130" s="141"/>
      <c r="X130"/>
      <c r="Y130"/>
      <c r="Z130"/>
      <c r="AA130"/>
      <c r="AB130"/>
      <c r="AC130"/>
      <c r="AD130"/>
      <c r="AE130"/>
      <c r="AF130"/>
      <c r="AG130"/>
      <c r="AH130"/>
    </row>
    <row r="131" spans="1:34" x14ac:dyDescent="0.25">
      <c r="B131" s="151" t="s">
        <v>422</v>
      </c>
      <c r="C131" s="125">
        <v>475000</v>
      </c>
      <c r="D131" s="125">
        <v>200000</v>
      </c>
      <c r="E131" s="125">
        <v>0</v>
      </c>
      <c r="F131" s="125"/>
      <c r="G131" s="125"/>
      <c r="H131" s="125"/>
      <c r="I131" s="125">
        <v>0</v>
      </c>
      <c r="J131" s="125"/>
      <c r="K131" s="125"/>
      <c r="L131" s="125"/>
      <c r="M131" s="125">
        <v>0</v>
      </c>
      <c r="N131" s="125"/>
      <c r="O131" s="125">
        <v>0</v>
      </c>
      <c r="P131" s="125">
        <v>0</v>
      </c>
      <c r="Q131" s="125">
        <f t="shared" si="1"/>
        <v>0</v>
      </c>
      <c r="R131" s="3"/>
      <c r="S131" s="7"/>
      <c r="T131" s="118"/>
      <c r="U131" s="118"/>
      <c r="V131" s="118"/>
      <c r="W131" s="118"/>
    </row>
    <row r="132" spans="1:34" x14ac:dyDescent="0.25">
      <c r="B132" s="151" t="s">
        <v>423</v>
      </c>
      <c r="C132" s="125">
        <v>6091000</v>
      </c>
      <c r="D132" s="125">
        <v>17116127.099999998</v>
      </c>
      <c r="E132" s="125">
        <v>1150500</v>
      </c>
      <c r="F132" s="125">
        <v>575250</v>
      </c>
      <c r="G132" s="125">
        <v>0</v>
      </c>
      <c r="H132" s="125">
        <v>140001.1</v>
      </c>
      <c r="I132" s="125">
        <v>0</v>
      </c>
      <c r="J132" s="125">
        <v>341679.99999999977</v>
      </c>
      <c r="K132" s="125">
        <v>966090.02</v>
      </c>
      <c r="L132" s="125">
        <v>210000</v>
      </c>
      <c r="M132" s="125">
        <v>43000</v>
      </c>
      <c r="N132" s="125">
        <v>130000</v>
      </c>
      <c r="O132" s="125">
        <v>2155338.1800000002</v>
      </c>
      <c r="P132" s="125">
        <v>9560171.0399999991</v>
      </c>
      <c r="Q132" s="125">
        <f t="shared" si="1"/>
        <v>15272030.34</v>
      </c>
      <c r="R132" s="3"/>
      <c r="S132" s="7"/>
      <c r="T132" s="118"/>
      <c r="U132" s="118"/>
      <c r="V132" s="118"/>
      <c r="W132" s="118"/>
    </row>
    <row r="133" spans="1:34" s="67" customFormat="1" x14ac:dyDescent="0.25">
      <c r="A133"/>
      <c r="B133" s="150" t="s">
        <v>424</v>
      </c>
      <c r="C133" s="134">
        <v>356628313</v>
      </c>
      <c r="D133" s="134">
        <v>305931553.27999997</v>
      </c>
      <c r="E133" s="134">
        <v>8855270.5299999993</v>
      </c>
      <c r="F133" s="134">
        <v>20837243.57</v>
      </c>
      <c r="G133" s="134">
        <v>18009704.140000001</v>
      </c>
      <c r="H133" s="134">
        <v>22020865.82</v>
      </c>
      <c r="I133" s="134">
        <v>17053235.640000001</v>
      </c>
      <c r="J133" s="134">
        <v>12917816.309999999</v>
      </c>
      <c r="K133" s="134">
        <v>14380142.210000001</v>
      </c>
      <c r="L133" s="134">
        <v>21456593.190000001</v>
      </c>
      <c r="M133" s="134">
        <v>23188021.530000001</v>
      </c>
      <c r="N133" s="134">
        <v>22279656.620000001</v>
      </c>
      <c r="O133" s="134">
        <v>39550204.630000003</v>
      </c>
      <c r="P133" s="134">
        <v>40434221.560000002</v>
      </c>
      <c r="Q133" s="134">
        <f t="shared" si="1"/>
        <v>260982975.75</v>
      </c>
      <c r="R133" s="3"/>
      <c r="S133" s="7"/>
      <c r="T133" s="118"/>
      <c r="U133" s="141"/>
      <c r="V133" s="141"/>
      <c r="W133" s="141"/>
      <c r="X133"/>
      <c r="Y133"/>
      <c r="Z133"/>
      <c r="AA133"/>
      <c r="AB133"/>
      <c r="AC133"/>
      <c r="AD133"/>
      <c r="AE133"/>
      <c r="AF133"/>
      <c r="AG133"/>
      <c r="AH133"/>
    </row>
    <row r="134" spans="1:34" x14ac:dyDescent="0.25">
      <c r="B134" s="151" t="s">
        <v>425</v>
      </c>
      <c r="C134" s="125">
        <v>5109932</v>
      </c>
      <c r="D134" s="125">
        <v>3965211.8000000003</v>
      </c>
      <c r="E134" s="125">
        <v>220833.33</v>
      </c>
      <c r="F134" s="125">
        <v>69237.210000000006</v>
      </c>
      <c r="G134" s="125">
        <v>289237</v>
      </c>
      <c r="H134" s="125">
        <v>112516</v>
      </c>
      <c r="I134" s="125">
        <v>1023115.98</v>
      </c>
      <c r="J134" s="125">
        <v>77947.73</v>
      </c>
      <c r="K134" s="125">
        <v>82000</v>
      </c>
      <c r="L134" s="125">
        <v>62500</v>
      </c>
      <c r="M134" s="125">
        <v>783994.4</v>
      </c>
      <c r="N134" s="125">
        <v>68401.98</v>
      </c>
      <c r="O134" s="125">
        <v>549564.18000000005</v>
      </c>
      <c r="P134" s="125">
        <v>564785.82999999996</v>
      </c>
      <c r="Q134" s="125">
        <f t="shared" si="1"/>
        <v>3904133.64</v>
      </c>
      <c r="R134" s="3"/>
      <c r="S134" s="7"/>
      <c r="T134" s="118"/>
      <c r="U134" s="118"/>
      <c r="V134" s="118"/>
      <c r="W134" s="118"/>
    </row>
    <row r="135" spans="1:34" x14ac:dyDescent="0.25">
      <c r="B135" s="151" t="s">
        <v>426</v>
      </c>
      <c r="C135" s="125">
        <v>121089341</v>
      </c>
      <c r="D135" s="125">
        <v>130981015.61000001</v>
      </c>
      <c r="E135" s="125">
        <v>5731654.1799999997</v>
      </c>
      <c r="F135" s="125">
        <v>13015681.48</v>
      </c>
      <c r="G135" s="125">
        <v>9171085.7400000002</v>
      </c>
      <c r="H135" s="125">
        <v>7070514.4000000004</v>
      </c>
      <c r="I135" s="125">
        <v>7325419.5999999996</v>
      </c>
      <c r="J135" s="125">
        <v>6097889.8599999994</v>
      </c>
      <c r="K135" s="125">
        <v>7608058.9500000002</v>
      </c>
      <c r="L135" s="125">
        <v>11169374.890000001</v>
      </c>
      <c r="M135" s="125">
        <v>13585432.73</v>
      </c>
      <c r="N135" s="125">
        <v>9290846.9600000009</v>
      </c>
      <c r="O135" s="125">
        <v>11102509.5</v>
      </c>
      <c r="P135" s="125">
        <v>16375803.34</v>
      </c>
      <c r="Q135" s="125">
        <f t="shared" si="1"/>
        <v>117544271.63</v>
      </c>
      <c r="R135" s="3"/>
      <c r="S135" s="7"/>
      <c r="T135" s="118"/>
      <c r="U135" s="118"/>
      <c r="V135" s="118"/>
      <c r="W135" s="118"/>
    </row>
    <row r="136" spans="1:34" x14ac:dyDescent="0.25">
      <c r="B136" s="151" t="s">
        <v>427</v>
      </c>
      <c r="C136" s="125">
        <v>12569211</v>
      </c>
      <c r="D136" s="125">
        <v>19119672</v>
      </c>
      <c r="E136" s="125">
        <v>123583</v>
      </c>
      <c r="F136" s="125">
        <v>1445242.47</v>
      </c>
      <c r="G136" s="125">
        <v>172352</v>
      </c>
      <c r="H136" s="125">
        <v>1031118.91</v>
      </c>
      <c r="I136" s="125">
        <v>856890.15</v>
      </c>
      <c r="J136" s="125">
        <v>330170</v>
      </c>
      <c r="K136" s="125">
        <v>97943.84</v>
      </c>
      <c r="L136" s="125">
        <v>543841.56000000006</v>
      </c>
      <c r="M136" s="125">
        <v>872051.35</v>
      </c>
      <c r="N136" s="125">
        <v>1158468.6599999999</v>
      </c>
      <c r="O136" s="125">
        <v>479960.19000000006</v>
      </c>
      <c r="P136" s="125">
        <v>3573522.88</v>
      </c>
      <c r="Q136" s="125">
        <f t="shared" si="1"/>
        <v>10685145.01</v>
      </c>
      <c r="R136" s="3"/>
      <c r="S136" s="7"/>
      <c r="T136" s="118"/>
      <c r="U136" s="118"/>
      <c r="V136" s="118"/>
      <c r="W136" s="118"/>
    </row>
    <row r="137" spans="1:34" x14ac:dyDescent="0.25">
      <c r="B137" s="151" t="s">
        <v>428</v>
      </c>
      <c r="C137" s="125">
        <v>215359829</v>
      </c>
      <c r="D137" s="125">
        <v>148817193.84999996</v>
      </c>
      <c r="E137" s="125">
        <v>2779200.02</v>
      </c>
      <c r="F137" s="125">
        <v>6307082.4100000001</v>
      </c>
      <c r="G137" s="125">
        <v>8377029.4000000004</v>
      </c>
      <c r="H137" s="125">
        <v>13806716.51</v>
      </c>
      <c r="I137" s="125">
        <v>7847809.9100000001</v>
      </c>
      <c r="J137" s="125">
        <v>6411808.7199999997</v>
      </c>
      <c r="K137" s="125">
        <v>6592139.4199999999</v>
      </c>
      <c r="L137" s="125">
        <v>7719742.9000000022</v>
      </c>
      <c r="M137" s="125">
        <v>7946543.0499999998</v>
      </c>
      <c r="N137" s="125">
        <v>11761939.02</v>
      </c>
      <c r="O137" s="125">
        <v>27418170.760000002</v>
      </c>
      <c r="P137" s="125">
        <v>19908309.510000002</v>
      </c>
      <c r="Q137" s="125">
        <f t="shared" ref="Q137:Q202" si="2">SUM(E137:P137)</f>
        <v>126876491.63000001</v>
      </c>
      <c r="R137" s="3"/>
      <c r="S137" s="7"/>
      <c r="T137" s="118"/>
      <c r="U137" s="118"/>
      <c r="V137" s="118"/>
      <c r="W137" s="118"/>
    </row>
    <row r="138" spans="1:34" x14ac:dyDescent="0.25">
      <c r="B138" s="151" t="s">
        <v>429</v>
      </c>
      <c r="C138" s="125">
        <v>2500000</v>
      </c>
      <c r="D138" s="125">
        <v>3048460.0199999996</v>
      </c>
      <c r="E138" s="125">
        <v>0</v>
      </c>
      <c r="F138" s="125"/>
      <c r="G138" s="125"/>
      <c r="H138" s="125"/>
      <c r="I138" s="125">
        <v>0</v>
      </c>
      <c r="J138" s="125">
        <v>0</v>
      </c>
      <c r="K138" s="125">
        <v>0</v>
      </c>
      <c r="L138" s="125">
        <v>1961133.84</v>
      </c>
      <c r="M138" s="125">
        <v>0</v>
      </c>
      <c r="N138" s="125">
        <v>0</v>
      </c>
      <c r="O138" s="125"/>
      <c r="P138" s="125">
        <v>11800</v>
      </c>
      <c r="Q138" s="125">
        <f t="shared" si="2"/>
        <v>1972933.84</v>
      </c>
      <c r="R138" s="3"/>
      <c r="S138" s="7"/>
      <c r="T138" s="118"/>
      <c r="U138" s="118"/>
      <c r="V138" s="118"/>
      <c r="W138" s="118"/>
    </row>
    <row r="139" spans="1:34" s="67" customFormat="1" x14ac:dyDescent="0.25">
      <c r="A139"/>
      <c r="B139" s="150" t="s">
        <v>430</v>
      </c>
      <c r="C139" s="134">
        <v>364705038</v>
      </c>
      <c r="D139" s="134">
        <v>1121205808.47</v>
      </c>
      <c r="E139" s="134">
        <v>9116470.4900000002</v>
      </c>
      <c r="F139" s="134">
        <v>16127133.98</v>
      </c>
      <c r="G139" s="134">
        <v>20335935.110000003</v>
      </c>
      <c r="H139" s="134">
        <v>24654231.990000002</v>
      </c>
      <c r="I139" s="134">
        <v>229749728.47999999</v>
      </c>
      <c r="J139" s="134">
        <v>64350542.010000005</v>
      </c>
      <c r="K139" s="134">
        <v>53584185.469999999</v>
      </c>
      <c r="L139" s="134">
        <v>25409322.149999999</v>
      </c>
      <c r="M139" s="134">
        <v>46434497.259999998</v>
      </c>
      <c r="N139" s="134">
        <v>193678017.14999998</v>
      </c>
      <c r="O139" s="134">
        <v>130428817.34000002</v>
      </c>
      <c r="P139" s="134">
        <v>195087935.56</v>
      </c>
      <c r="Q139" s="134">
        <f t="shared" si="2"/>
        <v>1008956816.99</v>
      </c>
      <c r="R139" s="3"/>
      <c r="S139" s="7"/>
      <c r="T139" s="118"/>
      <c r="U139" s="141"/>
      <c r="V139" s="141"/>
      <c r="W139" s="141"/>
      <c r="X139"/>
      <c r="Y139"/>
      <c r="Z139"/>
      <c r="AA139"/>
      <c r="AB139"/>
      <c r="AC139"/>
      <c r="AD139"/>
      <c r="AE139"/>
      <c r="AF139"/>
      <c r="AG139"/>
      <c r="AH139"/>
    </row>
    <row r="140" spans="1:34" x14ac:dyDescent="0.25">
      <c r="B140" s="151" t="s">
        <v>431</v>
      </c>
      <c r="C140" s="125">
        <v>364705038</v>
      </c>
      <c r="D140" s="125">
        <v>1121205808.47</v>
      </c>
      <c r="E140" s="125">
        <v>9116470.4900000002</v>
      </c>
      <c r="F140" s="125">
        <v>16127133.98</v>
      </c>
      <c r="G140" s="125">
        <v>20335935.110000003</v>
      </c>
      <c r="H140" s="125">
        <v>24654231.990000002</v>
      </c>
      <c r="I140" s="125">
        <v>229749728.47999999</v>
      </c>
      <c r="J140" s="125">
        <v>64350542.010000005</v>
      </c>
      <c r="K140" s="125">
        <v>53584185.469999999</v>
      </c>
      <c r="L140" s="125">
        <v>25409322.149999999</v>
      </c>
      <c r="M140" s="125">
        <v>46434497.259999998</v>
      </c>
      <c r="N140" s="125">
        <v>193678017.14999998</v>
      </c>
      <c r="O140" s="125">
        <v>130428817.34000002</v>
      </c>
      <c r="P140" s="125">
        <v>195087935.56</v>
      </c>
      <c r="Q140" s="125">
        <f t="shared" si="2"/>
        <v>1008956816.99</v>
      </c>
      <c r="R140" s="3"/>
      <c r="S140" s="7"/>
      <c r="T140" s="118"/>
      <c r="U140" s="118"/>
      <c r="V140" s="118"/>
      <c r="W140" s="118"/>
    </row>
    <row r="141" spans="1:34" s="67" customFormat="1" x14ac:dyDescent="0.25">
      <c r="A141"/>
      <c r="B141" s="150" t="s">
        <v>432</v>
      </c>
      <c r="C141" s="134">
        <v>147287000</v>
      </c>
      <c r="D141" s="134">
        <v>142625851</v>
      </c>
      <c r="E141" s="134">
        <v>158333.32999999999</v>
      </c>
      <c r="F141" s="134">
        <v>300833.33</v>
      </c>
      <c r="G141" s="134">
        <v>3103333.33</v>
      </c>
      <c r="H141" s="134">
        <v>53400018.329999998</v>
      </c>
      <c r="I141" s="134">
        <v>9961670.3300000001</v>
      </c>
      <c r="J141" s="134">
        <v>10001670.33</v>
      </c>
      <c r="K141" s="134">
        <v>1392333.33</v>
      </c>
      <c r="L141" s="134">
        <v>22053867.329999998</v>
      </c>
      <c r="M141" s="134">
        <v>10356970.33</v>
      </c>
      <c r="N141" s="134">
        <v>959833.34</v>
      </c>
      <c r="O141" s="134">
        <v>20554107.34</v>
      </c>
      <c r="P141" s="134">
        <v>921800.02</v>
      </c>
      <c r="Q141" s="134">
        <f t="shared" si="2"/>
        <v>133164770.67</v>
      </c>
      <c r="R141" s="3"/>
      <c r="S141" s="7"/>
      <c r="T141" s="118"/>
      <c r="U141" s="141"/>
      <c r="V141" s="141"/>
      <c r="W141" s="141"/>
      <c r="X141"/>
      <c r="Y141"/>
      <c r="Z141"/>
      <c r="AA141"/>
      <c r="AB141"/>
      <c r="AC141"/>
      <c r="AD141"/>
      <c r="AE141"/>
      <c r="AF141"/>
      <c r="AG141"/>
      <c r="AH141"/>
    </row>
    <row r="142" spans="1:34" x14ac:dyDescent="0.25">
      <c r="B142" s="151" t="s">
        <v>433</v>
      </c>
      <c r="C142" s="125">
        <v>147287000</v>
      </c>
      <c r="D142" s="125">
        <v>142625851</v>
      </c>
      <c r="E142" s="125">
        <v>158333.32999999999</v>
      </c>
      <c r="F142" s="125">
        <v>300833.33</v>
      </c>
      <c r="G142" s="125">
        <v>3103333.33</v>
      </c>
      <c r="H142" s="125">
        <v>53400018.329999998</v>
      </c>
      <c r="I142" s="125">
        <v>9961670.3300000001</v>
      </c>
      <c r="J142" s="125">
        <v>10001670.33</v>
      </c>
      <c r="K142" s="125">
        <v>1392333.33</v>
      </c>
      <c r="L142" s="125">
        <v>22053867.329999998</v>
      </c>
      <c r="M142" s="125">
        <v>10356970.33</v>
      </c>
      <c r="N142" s="125">
        <v>959833.34</v>
      </c>
      <c r="O142" s="125">
        <v>20554107.34</v>
      </c>
      <c r="P142" s="125">
        <v>921800.02</v>
      </c>
      <c r="Q142" s="125">
        <f t="shared" si="2"/>
        <v>133164770.67</v>
      </c>
      <c r="R142" s="3"/>
      <c r="S142" s="7"/>
      <c r="T142" s="118"/>
      <c r="U142" s="118"/>
      <c r="V142" s="118"/>
      <c r="W142" s="118"/>
    </row>
    <row r="143" spans="1:34" s="67" customFormat="1" x14ac:dyDescent="0.25">
      <c r="A143"/>
      <c r="B143" s="150" t="s">
        <v>434</v>
      </c>
      <c r="C143" s="134">
        <v>18681600</v>
      </c>
      <c r="D143" s="134">
        <v>19235451</v>
      </c>
      <c r="E143" s="134">
        <v>1875253</v>
      </c>
      <c r="F143" s="134">
        <v>733353</v>
      </c>
      <c r="G143" s="134">
        <v>939853</v>
      </c>
      <c r="H143" s="134">
        <v>1022453</v>
      </c>
      <c r="I143" s="134">
        <v>1073553</v>
      </c>
      <c r="J143" s="134">
        <v>1015453</v>
      </c>
      <c r="K143" s="134">
        <v>1554817</v>
      </c>
      <c r="L143" s="134">
        <v>1330558</v>
      </c>
      <c r="M143" s="134">
        <v>1128939</v>
      </c>
      <c r="N143" s="134">
        <v>921075.21</v>
      </c>
      <c r="O143" s="134">
        <v>587833.43000000005</v>
      </c>
      <c r="P143" s="134">
        <v>1331875.6200000001</v>
      </c>
      <c r="Q143" s="134">
        <f t="shared" si="2"/>
        <v>13515016.260000002</v>
      </c>
      <c r="R143" s="3"/>
      <c r="S143" s="7"/>
      <c r="T143" s="118"/>
      <c r="U143" s="141"/>
      <c r="V143" s="141"/>
      <c r="W143" s="141"/>
      <c r="X143"/>
      <c r="Y143"/>
      <c r="Z143"/>
      <c r="AA143"/>
      <c r="AB143"/>
      <c r="AC143"/>
      <c r="AD143"/>
      <c r="AE143"/>
      <c r="AF143"/>
      <c r="AG143"/>
      <c r="AH143"/>
    </row>
    <row r="144" spans="1:34" x14ac:dyDescent="0.25">
      <c r="B144" s="151" t="s">
        <v>435</v>
      </c>
      <c r="C144" s="125">
        <v>18681600</v>
      </c>
      <c r="D144" s="125">
        <v>19235451</v>
      </c>
      <c r="E144" s="125">
        <v>1875253</v>
      </c>
      <c r="F144" s="125">
        <v>733353</v>
      </c>
      <c r="G144" s="125">
        <v>939853</v>
      </c>
      <c r="H144" s="125">
        <v>1022453</v>
      </c>
      <c r="I144" s="125">
        <v>1073553</v>
      </c>
      <c r="J144" s="125">
        <v>1015453</v>
      </c>
      <c r="K144" s="125">
        <v>1554817</v>
      </c>
      <c r="L144" s="125">
        <v>1330558</v>
      </c>
      <c r="M144" s="125">
        <v>1128939</v>
      </c>
      <c r="N144" s="125">
        <v>921075.21</v>
      </c>
      <c r="O144" s="125">
        <v>587833.43000000005</v>
      </c>
      <c r="P144" s="125">
        <v>1331875.6200000001</v>
      </c>
      <c r="Q144" s="125">
        <f t="shared" si="2"/>
        <v>13515016.260000002</v>
      </c>
      <c r="R144" s="3"/>
      <c r="S144" s="7"/>
      <c r="T144" s="118"/>
      <c r="U144" s="118"/>
      <c r="V144" s="118"/>
      <c r="W144" s="118"/>
    </row>
    <row r="145" spans="1:34" s="67" customFormat="1" x14ac:dyDescent="0.25">
      <c r="A145"/>
      <c r="B145" s="150" t="s">
        <v>436</v>
      </c>
      <c r="C145" s="134">
        <v>21524640</v>
      </c>
      <c r="D145" s="134">
        <v>119457375.65000001</v>
      </c>
      <c r="E145" s="134">
        <v>0</v>
      </c>
      <c r="F145" s="134">
        <v>0</v>
      </c>
      <c r="G145" s="134"/>
      <c r="H145" s="134">
        <v>0</v>
      </c>
      <c r="I145" s="134">
        <v>0</v>
      </c>
      <c r="J145" s="134">
        <v>0</v>
      </c>
      <c r="K145" s="134">
        <v>0</v>
      </c>
      <c r="L145" s="134">
        <v>0</v>
      </c>
      <c r="M145" s="134">
        <v>0</v>
      </c>
      <c r="N145" s="134">
        <v>1976051.6</v>
      </c>
      <c r="O145" s="134">
        <v>0</v>
      </c>
      <c r="P145" s="134">
        <v>0</v>
      </c>
      <c r="Q145" s="134">
        <f t="shared" si="2"/>
        <v>1976051.6</v>
      </c>
      <c r="R145" s="3"/>
      <c r="S145" s="7"/>
      <c r="T145" s="118"/>
      <c r="U145" s="141"/>
      <c r="V145" s="141"/>
      <c r="W145" s="141"/>
      <c r="X145"/>
      <c r="Y145"/>
      <c r="Z145"/>
      <c r="AA145"/>
      <c r="AB145"/>
      <c r="AC145"/>
      <c r="AD145"/>
      <c r="AE145"/>
      <c r="AF145"/>
      <c r="AG145"/>
      <c r="AH145"/>
    </row>
    <row r="146" spans="1:34" x14ac:dyDescent="0.25">
      <c r="B146" s="151" t="s">
        <v>437</v>
      </c>
      <c r="C146" s="125">
        <v>21524640</v>
      </c>
      <c r="D146" s="125">
        <v>119457375.65000001</v>
      </c>
      <c r="E146" s="125">
        <v>0</v>
      </c>
      <c r="F146" s="125">
        <v>0</v>
      </c>
      <c r="G146" s="125"/>
      <c r="H146" s="125">
        <v>0</v>
      </c>
      <c r="I146" s="125">
        <v>0</v>
      </c>
      <c r="J146" s="125">
        <v>0</v>
      </c>
      <c r="K146" s="125">
        <v>0</v>
      </c>
      <c r="L146" s="125">
        <v>0</v>
      </c>
      <c r="M146" s="125">
        <v>0</v>
      </c>
      <c r="N146" s="125">
        <v>1976051.6</v>
      </c>
      <c r="O146" s="125">
        <v>0</v>
      </c>
      <c r="P146" s="125">
        <v>0</v>
      </c>
      <c r="Q146" s="125">
        <f t="shared" si="2"/>
        <v>1976051.6</v>
      </c>
      <c r="R146" s="3"/>
      <c r="S146" s="7"/>
      <c r="T146" s="118"/>
      <c r="U146" s="118"/>
      <c r="V146" s="118"/>
      <c r="W146" s="118"/>
    </row>
    <row r="147" spans="1:34" s="67" customFormat="1" x14ac:dyDescent="0.25">
      <c r="A147"/>
      <c r="B147" s="150" t="s">
        <v>438</v>
      </c>
      <c r="C147" s="134">
        <v>163419153</v>
      </c>
      <c r="D147" s="134">
        <v>243735035.72999999</v>
      </c>
      <c r="E147" s="134">
        <v>1764065.33</v>
      </c>
      <c r="F147" s="134">
        <v>3599841.4</v>
      </c>
      <c r="G147" s="134">
        <v>15380895.220000001</v>
      </c>
      <c r="H147" s="134">
        <v>9529641.6799999997</v>
      </c>
      <c r="I147" s="134">
        <v>5612571.1399999987</v>
      </c>
      <c r="J147" s="134">
        <v>13078177.949999999</v>
      </c>
      <c r="K147" s="134">
        <v>12614462.15</v>
      </c>
      <c r="L147" s="134">
        <v>6553203</v>
      </c>
      <c r="M147" s="134">
        <v>20718055.469999999</v>
      </c>
      <c r="N147" s="134">
        <v>14900696.75</v>
      </c>
      <c r="O147" s="134">
        <v>32407106.629999999</v>
      </c>
      <c r="P147" s="134">
        <v>42866468.93</v>
      </c>
      <c r="Q147" s="134">
        <f t="shared" si="2"/>
        <v>179025185.65000001</v>
      </c>
      <c r="R147" s="3"/>
      <c r="S147" s="7"/>
      <c r="T147" s="118"/>
      <c r="U147" s="141"/>
      <c r="V147" s="141"/>
      <c r="W147" s="141"/>
      <c r="X147"/>
      <c r="Y147"/>
      <c r="Z147"/>
      <c r="AA147"/>
      <c r="AB147"/>
      <c r="AC147"/>
      <c r="AD147"/>
      <c r="AE147"/>
      <c r="AF147"/>
      <c r="AG147"/>
      <c r="AH147"/>
    </row>
    <row r="148" spans="1:34" x14ac:dyDescent="0.25">
      <c r="B148" s="151" t="s">
        <v>439</v>
      </c>
      <c r="C148" s="125">
        <v>163419153</v>
      </c>
      <c r="D148" s="125">
        <v>243735035.72999999</v>
      </c>
      <c r="E148" s="125">
        <v>1764065.33</v>
      </c>
      <c r="F148" s="125">
        <v>3599841.4</v>
      </c>
      <c r="G148" s="125">
        <v>15380895.220000001</v>
      </c>
      <c r="H148" s="125">
        <v>9529641.6799999997</v>
      </c>
      <c r="I148" s="125">
        <v>5612571.1399999987</v>
      </c>
      <c r="J148" s="125">
        <v>13078177.949999999</v>
      </c>
      <c r="K148" s="125">
        <v>12614462.15</v>
      </c>
      <c r="L148" s="125">
        <v>6553203</v>
      </c>
      <c r="M148" s="125">
        <v>20718055.469999999</v>
      </c>
      <c r="N148" s="125">
        <v>14900696.75</v>
      </c>
      <c r="O148" s="125">
        <v>32407106.629999999</v>
      </c>
      <c r="P148" s="125">
        <v>42866468.93</v>
      </c>
      <c r="Q148" s="125">
        <f t="shared" si="2"/>
        <v>179025185.65000001</v>
      </c>
      <c r="R148" s="3"/>
      <c r="S148" s="7"/>
      <c r="T148" s="118"/>
      <c r="U148" s="118"/>
      <c r="V148" s="118"/>
      <c r="W148" s="118"/>
    </row>
    <row r="149" spans="1:34" s="67" customFormat="1" x14ac:dyDescent="0.25">
      <c r="A149"/>
      <c r="B149" s="150" t="s">
        <v>440</v>
      </c>
      <c r="C149" s="134">
        <v>3698036275</v>
      </c>
      <c r="D149" s="134">
        <v>4460385716.8299999</v>
      </c>
      <c r="E149" s="134">
        <v>59240079.259999998</v>
      </c>
      <c r="F149" s="134">
        <v>51733446.130000003</v>
      </c>
      <c r="G149" s="134">
        <v>225882230.97</v>
      </c>
      <c r="H149" s="134">
        <v>225948634.82000002</v>
      </c>
      <c r="I149" s="134">
        <v>533417226.33000004</v>
      </c>
      <c r="J149" s="134">
        <v>278419464.22999996</v>
      </c>
      <c r="K149" s="134">
        <v>160931887.00999999</v>
      </c>
      <c r="L149" s="134">
        <v>135553708.91999996</v>
      </c>
      <c r="M149" s="134">
        <v>357793210.04999995</v>
      </c>
      <c r="N149" s="134">
        <v>377020322.92000002</v>
      </c>
      <c r="O149" s="134">
        <v>240725842.34</v>
      </c>
      <c r="P149" s="134">
        <v>1084651674.3299999</v>
      </c>
      <c r="Q149" s="134">
        <f t="shared" si="2"/>
        <v>3731317727.3099999</v>
      </c>
      <c r="R149" s="3"/>
      <c r="S149" s="7"/>
      <c r="T149" s="118"/>
      <c r="U149" s="141"/>
      <c r="V149" s="141"/>
      <c r="W149" s="141"/>
      <c r="X149"/>
      <c r="Y149"/>
      <c r="Z149"/>
      <c r="AA149"/>
      <c r="AB149"/>
      <c r="AC149"/>
      <c r="AD149"/>
      <c r="AE149"/>
      <c r="AF149"/>
      <c r="AG149"/>
      <c r="AH149"/>
    </row>
    <row r="150" spans="1:34" x14ac:dyDescent="0.25">
      <c r="B150" s="151" t="s">
        <v>441</v>
      </c>
      <c r="C150" s="125">
        <v>3698036275</v>
      </c>
      <c r="D150" s="125">
        <v>4460385716.8299999</v>
      </c>
      <c r="E150" s="125">
        <v>59240079.259999998</v>
      </c>
      <c r="F150" s="125">
        <v>51733446.130000003</v>
      </c>
      <c r="G150" s="125">
        <v>225882230.97</v>
      </c>
      <c r="H150" s="125">
        <v>225948634.82000002</v>
      </c>
      <c r="I150" s="125">
        <v>533417226.33000004</v>
      </c>
      <c r="J150" s="125">
        <v>278419464.22999996</v>
      </c>
      <c r="K150" s="125">
        <v>160931887.00999999</v>
      </c>
      <c r="L150" s="125">
        <v>135553708.91999996</v>
      </c>
      <c r="M150" s="125">
        <v>357793210.04999995</v>
      </c>
      <c r="N150" s="125">
        <v>377020322.92000002</v>
      </c>
      <c r="O150" s="125">
        <v>240725842.34</v>
      </c>
      <c r="P150" s="125">
        <v>1084651674.3299999</v>
      </c>
      <c r="Q150" s="125">
        <f t="shared" si="2"/>
        <v>3731317727.3099999</v>
      </c>
      <c r="R150" s="3"/>
      <c r="S150" s="7"/>
      <c r="T150" s="118"/>
      <c r="U150" s="118"/>
      <c r="V150" s="118"/>
      <c r="W150" s="118"/>
    </row>
    <row r="151" spans="1:34" s="67" customFormat="1" x14ac:dyDescent="0.25">
      <c r="A151"/>
      <c r="B151" s="149" t="s">
        <v>151</v>
      </c>
      <c r="C151" s="134">
        <v>7607648253</v>
      </c>
      <c r="D151" s="134">
        <v>9931858415.4700012</v>
      </c>
      <c r="E151" s="134">
        <v>773880322.57000005</v>
      </c>
      <c r="F151" s="134">
        <v>755927936.08000004</v>
      </c>
      <c r="G151" s="134">
        <v>617135636.94000006</v>
      </c>
      <c r="H151" s="134">
        <v>556833490.68999994</v>
      </c>
      <c r="I151" s="134">
        <v>753016317.94000006</v>
      </c>
      <c r="J151" s="134">
        <v>833268411.28999996</v>
      </c>
      <c r="K151" s="134">
        <v>783257806.26999998</v>
      </c>
      <c r="L151" s="134">
        <v>722743365.64999998</v>
      </c>
      <c r="M151" s="134">
        <v>1059470259.0200001</v>
      </c>
      <c r="N151" s="134">
        <v>858226402.28000009</v>
      </c>
      <c r="O151" s="134">
        <v>797583153.32999992</v>
      </c>
      <c r="P151" s="134">
        <v>1201686680.5700002</v>
      </c>
      <c r="Q151" s="134">
        <f t="shared" si="2"/>
        <v>9713029782.6300011</v>
      </c>
      <c r="R151" s="3"/>
      <c r="S151" s="7"/>
      <c r="T151" s="118"/>
      <c r="U151" s="141"/>
      <c r="V151" s="141"/>
      <c r="W151" s="141"/>
      <c r="X151"/>
      <c r="Y151"/>
      <c r="Z151"/>
      <c r="AA151"/>
      <c r="AB151"/>
      <c r="AC151"/>
      <c r="AD151"/>
      <c r="AE151"/>
      <c r="AF151"/>
      <c r="AG151"/>
      <c r="AH151"/>
    </row>
    <row r="152" spans="1:34" s="67" customFormat="1" x14ac:dyDescent="0.25">
      <c r="A152"/>
      <c r="B152" s="150" t="s">
        <v>442</v>
      </c>
      <c r="C152" s="134">
        <v>269099946</v>
      </c>
      <c r="D152" s="134">
        <v>313364304.56999999</v>
      </c>
      <c r="E152" s="134">
        <v>12369399.810000001</v>
      </c>
      <c r="F152" s="134">
        <v>5726138.3099999996</v>
      </c>
      <c r="G152" s="134">
        <v>9023813</v>
      </c>
      <c r="H152" s="134">
        <v>4704057.09</v>
      </c>
      <c r="I152" s="134">
        <v>7781332.3099999996</v>
      </c>
      <c r="J152" s="134">
        <v>10859706.23</v>
      </c>
      <c r="K152" s="134">
        <v>4492724.17</v>
      </c>
      <c r="L152" s="134">
        <v>54388680.82</v>
      </c>
      <c r="M152" s="134">
        <v>1651145.14</v>
      </c>
      <c r="N152" s="134">
        <v>95027219.980000004</v>
      </c>
      <c r="O152" s="134">
        <v>9030120.4600000009</v>
      </c>
      <c r="P152" s="134">
        <v>48523919.780000001</v>
      </c>
      <c r="Q152" s="134">
        <f t="shared" si="2"/>
        <v>263578257.10000002</v>
      </c>
      <c r="R152" s="3"/>
      <c r="S152" s="7"/>
      <c r="T152" s="118"/>
      <c r="U152" s="141"/>
      <c r="V152" s="141"/>
      <c r="W152" s="141"/>
      <c r="X152"/>
      <c r="Y152"/>
      <c r="Z152"/>
      <c r="AA152"/>
      <c r="AB152"/>
      <c r="AC152"/>
      <c r="AD152"/>
      <c r="AE152"/>
      <c r="AF152"/>
      <c r="AG152"/>
      <c r="AH152"/>
    </row>
    <row r="153" spans="1:34" x14ac:dyDescent="0.25">
      <c r="B153" s="151" t="s">
        <v>443</v>
      </c>
      <c r="C153" s="143">
        <v>269099946</v>
      </c>
      <c r="D153" s="143">
        <v>313364304.56999999</v>
      </c>
      <c r="E153" s="143">
        <v>12369399.810000001</v>
      </c>
      <c r="F153" s="143">
        <v>5726138.3099999996</v>
      </c>
      <c r="G153" s="143">
        <v>9023813</v>
      </c>
      <c r="H153" s="143">
        <v>4704057.09</v>
      </c>
      <c r="I153" s="143">
        <v>7781332.3099999996</v>
      </c>
      <c r="J153" s="143">
        <v>10859706.23</v>
      </c>
      <c r="K153" s="143">
        <v>4492724.17</v>
      </c>
      <c r="L153" s="143">
        <v>54388680.82</v>
      </c>
      <c r="M153" s="143">
        <v>1651145.14</v>
      </c>
      <c r="N153" s="143">
        <v>95027219.980000004</v>
      </c>
      <c r="O153" s="143">
        <v>9030120.4600000009</v>
      </c>
      <c r="P153" s="143">
        <v>48523919.780000001</v>
      </c>
      <c r="Q153" s="143">
        <f t="shared" si="2"/>
        <v>263578257.10000002</v>
      </c>
      <c r="R153" s="3"/>
      <c r="S153" s="7"/>
      <c r="T153" s="118"/>
      <c r="U153" s="118"/>
      <c r="V153" s="118"/>
      <c r="W153" s="118"/>
    </row>
    <row r="154" spans="1:34" s="67" customFormat="1" x14ac:dyDescent="0.25">
      <c r="A154"/>
      <c r="B154" s="150" t="s">
        <v>444</v>
      </c>
      <c r="C154" s="134">
        <v>1965610455</v>
      </c>
      <c r="D154" s="134">
        <v>3456494064.1399999</v>
      </c>
      <c r="E154" s="134">
        <v>342549872.29999995</v>
      </c>
      <c r="F154" s="134">
        <v>302806570.98000002</v>
      </c>
      <c r="G154" s="134">
        <v>207708862.92000002</v>
      </c>
      <c r="H154" s="134">
        <v>99910808</v>
      </c>
      <c r="I154" s="134">
        <v>117699598.77</v>
      </c>
      <c r="J154" s="134">
        <v>437751279.70999998</v>
      </c>
      <c r="K154" s="134">
        <v>243850225.26000002</v>
      </c>
      <c r="L154" s="134">
        <v>152789436.88999999</v>
      </c>
      <c r="M154" s="134">
        <v>659530736.43000007</v>
      </c>
      <c r="N154" s="134">
        <v>248402935.25</v>
      </c>
      <c r="O154" s="134">
        <v>189504154.66999999</v>
      </c>
      <c r="P154" s="134">
        <v>420978143.42000002</v>
      </c>
      <c r="Q154" s="134">
        <f t="shared" si="2"/>
        <v>3423482624.6000004</v>
      </c>
      <c r="R154" s="3"/>
      <c r="S154" s="7"/>
      <c r="T154" s="118"/>
      <c r="U154" s="141"/>
      <c r="V154" s="141"/>
      <c r="W154" s="141"/>
      <c r="X154"/>
      <c r="Y154"/>
      <c r="Z154"/>
      <c r="AA154"/>
      <c r="AB154"/>
      <c r="AC154"/>
      <c r="AD154"/>
      <c r="AE154"/>
      <c r="AF154"/>
      <c r="AG154"/>
      <c r="AH154"/>
    </row>
    <row r="155" spans="1:34" x14ac:dyDescent="0.25">
      <c r="B155" s="151" t="s">
        <v>445</v>
      </c>
      <c r="C155" s="125">
        <v>1965610455</v>
      </c>
      <c r="D155" s="125">
        <v>3456494064.1399999</v>
      </c>
      <c r="E155" s="125">
        <v>342549872.29999995</v>
      </c>
      <c r="F155" s="125">
        <v>302806570.98000002</v>
      </c>
      <c r="G155" s="125">
        <v>207708862.92000002</v>
      </c>
      <c r="H155" s="125">
        <v>99910808</v>
      </c>
      <c r="I155" s="125">
        <v>117699598.77</v>
      </c>
      <c r="J155" s="125">
        <v>437751279.70999998</v>
      </c>
      <c r="K155" s="125">
        <v>243850225.26000002</v>
      </c>
      <c r="L155" s="125">
        <v>152789436.88999999</v>
      </c>
      <c r="M155" s="125">
        <v>659530736.43000007</v>
      </c>
      <c r="N155" s="125">
        <v>248402935.25</v>
      </c>
      <c r="O155" s="125">
        <v>189504154.66999999</v>
      </c>
      <c r="P155" s="125">
        <v>420978143.42000002</v>
      </c>
      <c r="Q155" s="125">
        <f t="shared" si="2"/>
        <v>3423482624.6000004</v>
      </c>
      <c r="R155" s="3"/>
      <c r="S155" s="7"/>
      <c r="T155" s="118"/>
      <c r="U155" s="118"/>
      <c r="V155" s="118"/>
      <c r="W155" s="118"/>
    </row>
    <row r="156" spans="1:34" s="67" customFormat="1" x14ac:dyDescent="0.25">
      <c r="A156"/>
      <c r="B156" s="150" t="s">
        <v>446</v>
      </c>
      <c r="C156" s="134">
        <v>4314314543</v>
      </c>
      <c r="D156" s="134">
        <v>5979523846.5500011</v>
      </c>
      <c r="E156" s="134">
        <v>404106997.13</v>
      </c>
      <c r="F156" s="134">
        <v>434722634.44999999</v>
      </c>
      <c r="G156" s="134">
        <v>387765740.01999998</v>
      </c>
      <c r="H156" s="134">
        <v>439718625.59999996</v>
      </c>
      <c r="I156" s="134">
        <v>614947986.86000001</v>
      </c>
      <c r="J156" s="134">
        <v>372157425.35000002</v>
      </c>
      <c r="K156" s="134">
        <v>516671131.58999997</v>
      </c>
      <c r="L156" s="134">
        <v>502710986.42000002</v>
      </c>
      <c r="M156" s="134">
        <v>385683124.19000006</v>
      </c>
      <c r="N156" s="134">
        <v>501872136.96000004</v>
      </c>
      <c r="O156" s="134">
        <v>586548878.19999993</v>
      </c>
      <c r="P156" s="134">
        <v>717089471.63000011</v>
      </c>
      <c r="Q156" s="134">
        <f t="shared" si="2"/>
        <v>5863995138.3999996</v>
      </c>
      <c r="R156" s="3"/>
      <c r="S156" s="7"/>
      <c r="T156" s="118"/>
      <c r="U156" s="141"/>
      <c r="V156" s="141"/>
      <c r="W156" s="141"/>
      <c r="X156"/>
      <c r="Y156"/>
      <c r="Z156"/>
      <c r="AA156"/>
      <c r="AB156"/>
      <c r="AC156"/>
      <c r="AD156"/>
      <c r="AE156"/>
      <c r="AF156"/>
      <c r="AG156"/>
      <c r="AH156"/>
    </row>
    <row r="157" spans="1:34" x14ac:dyDescent="0.25">
      <c r="B157" s="151" t="s">
        <v>447</v>
      </c>
      <c r="C157" s="125">
        <v>4314314543</v>
      </c>
      <c r="D157" s="125">
        <v>5979523846.5500011</v>
      </c>
      <c r="E157" s="125">
        <v>404106997.13</v>
      </c>
      <c r="F157" s="125">
        <v>434722634.44999999</v>
      </c>
      <c r="G157" s="125">
        <v>387765740.01999998</v>
      </c>
      <c r="H157" s="125">
        <v>439718625.59999996</v>
      </c>
      <c r="I157" s="125">
        <v>614947986.86000001</v>
      </c>
      <c r="J157" s="125">
        <v>372157425.35000002</v>
      </c>
      <c r="K157" s="125">
        <v>516671131.58999997</v>
      </c>
      <c r="L157" s="125">
        <v>502710986.42000002</v>
      </c>
      <c r="M157" s="125">
        <v>385683124.19000006</v>
      </c>
      <c r="N157" s="125">
        <v>501872136.96000004</v>
      </c>
      <c r="O157" s="125">
        <v>586548878.19999993</v>
      </c>
      <c r="P157" s="125">
        <v>717089471.63000011</v>
      </c>
      <c r="Q157" s="125">
        <f t="shared" si="2"/>
        <v>5863995138.3999996</v>
      </c>
      <c r="R157" s="3"/>
      <c r="S157" s="7"/>
      <c r="T157" s="118"/>
      <c r="U157" s="118"/>
      <c r="V157" s="118"/>
      <c r="W157" s="118"/>
    </row>
    <row r="158" spans="1:34" s="67" customFormat="1" x14ac:dyDescent="0.25">
      <c r="A158"/>
      <c r="B158" s="150" t="s">
        <v>448</v>
      </c>
      <c r="C158" s="134">
        <v>208000807</v>
      </c>
      <c r="D158" s="134">
        <v>150000000</v>
      </c>
      <c r="E158" s="134">
        <v>12500000</v>
      </c>
      <c r="F158" s="134">
        <v>12500000</v>
      </c>
      <c r="G158" s="134">
        <v>12500000</v>
      </c>
      <c r="H158" s="134">
        <v>12500000</v>
      </c>
      <c r="I158" s="134">
        <v>12500000</v>
      </c>
      <c r="J158" s="134">
        <v>12500000</v>
      </c>
      <c r="K158" s="134">
        <v>12500000</v>
      </c>
      <c r="L158" s="134">
        <v>12500000</v>
      </c>
      <c r="M158" s="134">
        <v>12500000</v>
      </c>
      <c r="N158" s="134">
        <v>12500000</v>
      </c>
      <c r="O158" s="134">
        <v>12500000</v>
      </c>
      <c r="P158" s="134">
        <v>12500000</v>
      </c>
      <c r="Q158" s="134">
        <f t="shared" si="2"/>
        <v>150000000</v>
      </c>
      <c r="R158" s="3"/>
      <c r="S158" s="7"/>
      <c r="T158" s="118"/>
      <c r="U158" s="141"/>
      <c r="V158" s="141"/>
      <c r="W158" s="141"/>
      <c r="X158"/>
      <c r="Y158"/>
      <c r="Z158"/>
      <c r="AA158"/>
      <c r="AB158"/>
      <c r="AC158"/>
      <c r="AD158"/>
      <c r="AE158"/>
      <c r="AF158"/>
      <c r="AG158"/>
      <c r="AH158"/>
    </row>
    <row r="159" spans="1:34" x14ac:dyDescent="0.25">
      <c r="B159" s="151" t="s">
        <v>449</v>
      </c>
      <c r="C159" s="125">
        <v>208000807</v>
      </c>
      <c r="D159" s="125">
        <v>150000000</v>
      </c>
      <c r="E159" s="125">
        <v>12500000</v>
      </c>
      <c r="F159" s="125">
        <v>12500000</v>
      </c>
      <c r="G159" s="125">
        <v>12500000</v>
      </c>
      <c r="H159" s="125">
        <v>12500000</v>
      </c>
      <c r="I159" s="125">
        <v>12500000</v>
      </c>
      <c r="J159" s="125">
        <v>12500000</v>
      </c>
      <c r="K159" s="125">
        <v>12500000</v>
      </c>
      <c r="L159" s="125">
        <v>12500000</v>
      </c>
      <c r="M159" s="125">
        <v>12500000</v>
      </c>
      <c r="N159" s="125">
        <v>12500000</v>
      </c>
      <c r="O159" s="125">
        <v>12500000</v>
      </c>
      <c r="P159" s="125">
        <v>12500000</v>
      </c>
      <c r="Q159" s="125">
        <f t="shared" si="2"/>
        <v>150000000</v>
      </c>
      <c r="R159" s="3"/>
      <c r="S159" s="7"/>
      <c r="T159" s="118"/>
      <c r="U159" s="118"/>
      <c r="V159" s="118"/>
      <c r="W159" s="118"/>
    </row>
    <row r="160" spans="1:34" s="67" customFormat="1" x14ac:dyDescent="0.25">
      <c r="A160"/>
      <c r="B160" s="150" t="s">
        <v>450</v>
      </c>
      <c r="C160" s="134">
        <v>15163783</v>
      </c>
      <c r="D160" s="134">
        <v>0</v>
      </c>
      <c r="E160" s="134">
        <v>0</v>
      </c>
      <c r="F160" s="134">
        <v>0</v>
      </c>
      <c r="G160" s="134"/>
      <c r="H160" s="134">
        <v>0</v>
      </c>
      <c r="I160" s="134"/>
      <c r="J160" s="134"/>
      <c r="K160" s="134"/>
      <c r="L160" s="134"/>
      <c r="M160" s="134">
        <v>0</v>
      </c>
      <c r="N160" s="134">
        <v>0</v>
      </c>
      <c r="O160" s="134"/>
      <c r="P160" s="134"/>
      <c r="Q160" s="134">
        <f t="shared" si="2"/>
        <v>0</v>
      </c>
      <c r="R160" s="3"/>
      <c r="S160" s="7"/>
      <c r="T160" s="118"/>
      <c r="U160" s="141"/>
      <c r="V160" s="141"/>
      <c r="W160" s="141"/>
      <c r="X160"/>
      <c r="Y160"/>
      <c r="Z160"/>
      <c r="AA160"/>
      <c r="AB160"/>
      <c r="AC160"/>
      <c r="AD160"/>
      <c r="AE160"/>
      <c r="AF160"/>
      <c r="AG160"/>
      <c r="AH160"/>
    </row>
    <row r="161" spans="1:34" x14ac:dyDescent="0.25">
      <c r="B161" s="151" t="s">
        <v>451</v>
      </c>
      <c r="C161" s="125">
        <v>15163783</v>
      </c>
      <c r="D161" s="125">
        <v>0</v>
      </c>
      <c r="E161" s="134">
        <v>0</v>
      </c>
      <c r="F161" s="125">
        <v>0</v>
      </c>
      <c r="G161" s="125"/>
      <c r="H161" s="125">
        <v>0</v>
      </c>
      <c r="I161" s="125"/>
      <c r="J161" s="125"/>
      <c r="K161" s="125"/>
      <c r="L161" s="125"/>
      <c r="M161" s="125">
        <v>0</v>
      </c>
      <c r="N161" s="125">
        <v>0</v>
      </c>
      <c r="O161" s="125"/>
      <c r="P161" s="125"/>
      <c r="Q161" s="134">
        <f t="shared" si="2"/>
        <v>0</v>
      </c>
      <c r="R161" s="3"/>
      <c r="S161" s="7"/>
      <c r="T161" s="118"/>
      <c r="U161" s="118"/>
      <c r="V161" s="118"/>
      <c r="W161" s="118"/>
    </row>
    <row r="162" spans="1:34" x14ac:dyDescent="0.25">
      <c r="B162" s="150" t="s">
        <v>922</v>
      </c>
      <c r="C162" s="125">
        <v>100000</v>
      </c>
      <c r="D162" s="125">
        <v>100000</v>
      </c>
      <c r="E162" s="134">
        <v>0</v>
      </c>
      <c r="F162" s="125"/>
      <c r="G162" s="125"/>
      <c r="H162" s="125"/>
      <c r="I162" s="125"/>
      <c r="J162" s="125"/>
      <c r="K162" s="125"/>
      <c r="L162" s="125"/>
      <c r="M162" s="125"/>
      <c r="N162" s="125"/>
      <c r="O162" s="125"/>
      <c r="P162" s="125"/>
      <c r="Q162" s="134">
        <f t="shared" si="2"/>
        <v>0</v>
      </c>
      <c r="R162" s="3"/>
      <c r="S162" s="7"/>
      <c r="T162" s="118"/>
      <c r="U162" s="118"/>
      <c r="V162" s="118"/>
      <c r="W162" s="118"/>
    </row>
    <row r="163" spans="1:34" x14ac:dyDescent="0.25">
      <c r="B163" s="151" t="s">
        <v>923</v>
      </c>
      <c r="C163" s="125">
        <v>100000</v>
      </c>
      <c r="D163" s="125">
        <v>100000</v>
      </c>
      <c r="E163" s="134">
        <v>0</v>
      </c>
      <c r="F163" s="125"/>
      <c r="G163" s="125"/>
      <c r="H163" s="125"/>
      <c r="I163" s="125"/>
      <c r="J163" s="125"/>
      <c r="K163" s="125"/>
      <c r="L163" s="125"/>
      <c r="M163" s="125"/>
      <c r="N163" s="125"/>
      <c r="O163" s="125"/>
      <c r="P163" s="125"/>
      <c r="Q163" s="134">
        <f t="shared" si="2"/>
        <v>0</v>
      </c>
      <c r="R163" s="3"/>
      <c r="S163" s="7"/>
      <c r="T163" s="118"/>
      <c r="U163" s="118"/>
      <c r="V163" s="118"/>
      <c r="W163" s="118"/>
    </row>
    <row r="164" spans="1:34" s="67" customFormat="1" x14ac:dyDescent="0.25">
      <c r="A164"/>
      <c r="B164" s="150" t="s">
        <v>452</v>
      </c>
      <c r="C164" s="134">
        <v>100000</v>
      </c>
      <c r="D164" s="134">
        <v>100000</v>
      </c>
      <c r="E164" s="134">
        <v>0</v>
      </c>
      <c r="F164" s="134"/>
      <c r="G164" s="134"/>
      <c r="H164" s="134"/>
      <c r="I164" s="134"/>
      <c r="J164" s="134"/>
      <c r="K164" s="134"/>
      <c r="L164" s="134"/>
      <c r="M164" s="134"/>
      <c r="N164" s="134"/>
      <c r="O164" s="134"/>
      <c r="P164" s="134"/>
      <c r="Q164" s="134">
        <f t="shared" si="2"/>
        <v>0</v>
      </c>
      <c r="R164" s="3"/>
      <c r="S164" s="7"/>
      <c r="T164" s="118"/>
      <c r="U164" s="141"/>
      <c r="V164" s="141"/>
      <c r="W164" s="141"/>
      <c r="X164"/>
      <c r="Y164"/>
      <c r="Z164"/>
      <c r="AA164"/>
      <c r="AB164"/>
      <c r="AC164"/>
      <c r="AD164"/>
      <c r="AE164"/>
      <c r="AF164"/>
      <c r="AG164"/>
      <c r="AH164"/>
    </row>
    <row r="165" spans="1:34" x14ac:dyDescent="0.25">
      <c r="B165" s="151" t="s">
        <v>453</v>
      </c>
      <c r="C165" s="125">
        <v>100000</v>
      </c>
      <c r="D165" s="125">
        <v>100000</v>
      </c>
      <c r="E165" s="134">
        <v>0</v>
      </c>
      <c r="F165" s="125"/>
      <c r="G165" s="125"/>
      <c r="H165" s="125"/>
      <c r="I165" s="125"/>
      <c r="J165" s="125"/>
      <c r="K165" s="125"/>
      <c r="L165" s="125"/>
      <c r="M165" s="125"/>
      <c r="N165" s="125"/>
      <c r="O165" s="125"/>
      <c r="P165" s="125"/>
      <c r="Q165" s="134">
        <f t="shared" si="2"/>
        <v>0</v>
      </c>
      <c r="R165" s="3"/>
      <c r="S165" s="7"/>
      <c r="T165" s="118"/>
      <c r="U165" s="118"/>
      <c r="V165" s="118"/>
      <c r="W165" s="118"/>
    </row>
    <row r="166" spans="1:34" s="67" customFormat="1" x14ac:dyDescent="0.25">
      <c r="A166"/>
      <c r="B166" s="150" t="s">
        <v>1031</v>
      </c>
      <c r="C166" s="125"/>
      <c r="D166" s="125">
        <v>90000</v>
      </c>
      <c r="E166" s="134"/>
      <c r="F166" s="125"/>
      <c r="G166" s="125">
        <v>87221</v>
      </c>
      <c r="H166" s="125">
        <v>0</v>
      </c>
      <c r="I166" s="125"/>
      <c r="J166" s="125"/>
      <c r="K166" s="125"/>
      <c r="L166" s="125"/>
      <c r="M166" s="125"/>
      <c r="N166" s="125"/>
      <c r="O166" s="125"/>
      <c r="P166" s="125"/>
      <c r="Q166" s="134">
        <f t="shared" si="2"/>
        <v>87221</v>
      </c>
      <c r="R166" s="3"/>
      <c r="S166" s="7"/>
      <c r="T166" s="118"/>
      <c r="U166" s="141"/>
      <c r="V166" s="141"/>
      <c r="W166" s="141"/>
      <c r="X166"/>
      <c r="Y166"/>
      <c r="Z166"/>
      <c r="AA166"/>
      <c r="AB166"/>
      <c r="AC166"/>
      <c r="AD166"/>
      <c r="AE166"/>
      <c r="AF166"/>
      <c r="AG166"/>
      <c r="AH166"/>
    </row>
    <row r="167" spans="1:34" x14ac:dyDescent="0.25">
      <c r="B167" s="151" t="s">
        <v>1032</v>
      </c>
      <c r="C167" s="125"/>
      <c r="D167" s="125">
        <v>90000</v>
      </c>
      <c r="E167" s="134"/>
      <c r="F167" s="125"/>
      <c r="G167" s="125">
        <v>87221</v>
      </c>
      <c r="H167" s="125">
        <v>0</v>
      </c>
      <c r="I167" s="125"/>
      <c r="J167" s="125"/>
      <c r="K167" s="125"/>
      <c r="L167" s="125"/>
      <c r="M167" s="125"/>
      <c r="N167" s="125"/>
      <c r="O167" s="125"/>
      <c r="P167" s="125"/>
      <c r="Q167" s="134">
        <f t="shared" si="2"/>
        <v>87221</v>
      </c>
      <c r="R167" s="3"/>
      <c r="S167" s="7"/>
      <c r="T167" s="118"/>
      <c r="U167" s="118"/>
      <c r="V167" s="118"/>
      <c r="W167" s="118"/>
    </row>
    <row r="168" spans="1:34" s="67" customFormat="1" x14ac:dyDescent="0.25">
      <c r="A168"/>
      <c r="B168" s="150" t="s">
        <v>454</v>
      </c>
      <c r="C168" s="134">
        <v>835258719</v>
      </c>
      <c r="D168" s="134">
        <v>32186200.210000008</v>
      </c>
      <c r="E168" s="134">
        <v>2354053.33</v>
      </c>
      <c r="F168" s="134">
        <v>172592.34</v>
      </c>
      <c r="G168" s="134">
        <v>50000</v>
      </c>
      <c r="H168" s="134">
        <v>0</v>
      </c>
      <c r="I168" s="134">
        <v>87400</v>
      </c>
      <c r="J168" s="134">
        <v>0</v>
      </c>
      <c r="K168" s="134">
        <v>5743725.25</v>
      </c>
      <c r="L168" s="134">
        <v>354261.52</v>
      </c>
      <c r="M168" s="134">
        <v>105253.26</v>
      </c>
      <c r="N168" s="134">
        <v>424110.09</v>
      </c>
      <c r="O168" s="134">
        <v>0</v>
      </c>
      <c r="P168" s="134">
        <v>2595145.7400000002</v>
      </c>
      <c r="Q168" s="134">
        <f t="shared" si="2"/>
        <v>11886541.529999999</v>
      </c>
      <c r="R168" s="3"/>
      <c r="S168" s="7"/>
      <c r="T168" s="118"/>
      <c r="U168" s="141"/>
      <c r="V168" s="141"/>
      <c r="W168" s="141"/>
      <c r="X168"/>
      <c r="Y168"/>
      <c r="Z168"/>
      <c r="AA168"/>
      <c r="AB168"/>
      <c r="AC168"/>
      <c r="AD168"/>
      <c r="AE168"/>
      <c r="AF168"/>
      <c r="AG168"/>
      <c r="AH168"/>
    </row>
    <row r="169" spans="1:34" s="67" customFormat="1" x14ac:dyDescent="0.25">
      <c r="A169"/>
      <c r="B169" s="151" t="s">
        <v>455</v>
      </c>
      <c r="C169" s="125">
        <v>835258719</v>
      </c>
      <c r="D169" s="125">
        <v>32186200.210000008</v>
      </c>
      <c r="E169" s="125">
        <v>2354053.33</v>
      </c>
      <c r="F169" s="125">
        <v>172592.34</v>
      </c>
      <c r="G169" s="125">
        <v>50000</v>
      </c>
      <c r="H169" s="125">
        <v>0</v>
      </c>
      <c r="I169" s="125">
        <v>87400</v>
      </c>
      <c r="J169" s="125">
        <v>0</v>
      </c>
      <c r="K169" s="125">
        <v>5743725.25</v>
      </c>
      <c r="L169" s="125">
        <v>354261.52</v>
      </c>
      <c r="M169" s="125">
        <v>105253.26</v>
      </c>
      <c r="N169" s="125">
        <v>424110.09</v>
      </c>
      <c r="O169" s="125">
        <v>0</v>
      </c>
      <c r="P169" s="125">
        <v>2595145.7400000002</v>
      </c>
      <c r="Q169" s="125">
        <f t="shared" si="2"/>
        <v>11886541.529999999</v>
      </c>
      <c r="R169" s="3"/>
      <c r="S169" s="7"/>
      <c r="T169" s="118"/>
      <c r="U169" s="141"/>
      <c r="V169" s="141"/>
      <c r="W169" s="141"/>
      <c r="X169"/>
      <c r="Y169"/>
      <c r="Z169"/>
      <c r="AA169"/>
      <c r="AB169"/>
      <c r="AC169"/>
      <c r="AD169"/>
      <c r="AE169"/>
      <c r="AF169"/>
      <c r="AG169"/>
      <c r="AH169"/>
    </row>
    <row r="170" spans="1:34" x14ac:dyDescent="0.25">
      <c r="B170" s="149" t="s">
        <v>152</v>
      </c>
      <c r="C170" s="134">
        <v>5769953612</v>
      </c>
      <c r="D170" s="134">
        <v>6842245068.3699989</v>
      </c>
      <c r="E170" s="134">
        <v>100876261.55</v>
      </c>
      <c r="F170" s="134">
        <v>484516786.63999999</v>
      </c>
      <c r="G170" s="134">
        <v>320304978.04000002</v>
      </c>
      <c r="H170" s="134">
        <v>274691110.18999994</v>
      </c>
      <c r="I170" s="134">
        <v>357187048.36000007</v>
      </c>
      <c r="J170" s="134">
        <v>239505096.26999998</v>
      </c>
      <c r="K170" s="134">
        <v>545996801.19000006</v>
      </c>
      <c r="L170" s="134">
        <v>272628608.39999998</v>
      </c>
      <c r="M170" s="134">
        <v>704283968.48999989</v>
      </c>
      <c r="N170" s="134">
        <v>788358378.63</v>
      </c>
      <c r="O170" s="134">
        <v>263611807.78</v>
      </c>
      <c r="P170" s="134">
        <v>771203158.30000007</v>
      </c>
      <c r="Q170" s="134">
        <f t="shared" si="2"/>
        <v>5123164003.8400002</v>
      </c>
      <c r="R170" s="3"/>
      <c r="S170" s="7"/>
      <c r="T170" s="118"/>
      <c r="U170" s="118"/>
      <c r="V170" s="118"/>
      <c r="W170" s="118"/>
    </row>
    <row r="171" spans="1:34" x14ac:dyDescent="0.25">
      <c r="B171" s="150" t="s">
        <v>456</v>
      </c>
      <c r="C171" s="134">
        <v>1794842075</v>
      </c>
      <c r="D171" s="134">
        <v>2108586996.9300001</v>
      </c>
      <c r="E171" s="134">
        <v>35229872.799999997</v>
      </c>
      <c r="F171" s="134">
        <v>96529494.310000002</v>
      </c>
      <c r="G171" s="134">
        <v>66427384.280000001</v>
      </c>
      <c r="H171" s="134">
        <v>73124061.879999995</v>
      </c>
      <c r="I171" s="134">
        <v>108530018.58999999</v>
      </c>
      <c r="J171" s="134">
        <v>137170876.83000001</v>
      </c>
      <c r="K171" s="134">
        <v>124171972.47999999</v>
      </c>
      <c r="L171" s="134">
        <v>129764344.77999999</v>
      </c>
      <c r="M171" s="134">
        <v>134243820.19999999</v>
      </c>
      <c r="N171" s="134">
        <v>262886099.97000003</v>
      </c>
      <c r="O171" s="134">
        <v>86799497.61999999</v>
      </c>
      <c r="P171" s="134">
        <v>178496885.77000004</v>
      </c>
      <c r="Q171" s="134">
        <f t="shared" si="2"/>
        <v>1433374329.5099998</v>
      </c>
      <c r="R171" s="3"/>
      <c r="S171" s="7"/>
      <c r="T171" s="118"/>
      <c r="U171" s="118"/>
      <c r="V171" s="118"/>
      <c r="W171" s="118"/>
    </row>
    <row r="172" spans="1:34" x14ac:dyDescent="0.25">
      <c r="B172" s="151" t="s">
        <v>457</v>
      </c>
      <c r="C172" s="125">
        <v>918297140</v>
      </c>
      <c r="D172" s="125">
        <v>954758020.70000005</v>
      </c>
      <c r="E172" s="125">
        <v>29694546.539999999</v>
      </c>
      <c r="F172" s="125">
        <v>36298023.360000007</v>
      </c>
      <c r="G172" s="125">
        <v>42472758.43</v>
      </c>
      <c r="H172" s="125">
        <v>42295417.880000003</v>
      </c>
      <c r="I172" s="125">
        <v>37769055.109999999</v>
      </c>
      <c r="J172" s="125">
        <v>43551058.780000001</v>
      </c>
      <c r="K172" s="125">
        <v>70427786.530000001</v>
      </c>
      <c r="L172" s="125">
        <v>39583901.700000003</v>
      </c>
      <c r="M172" s="125">
        <v>54689162.82</v>
      </c>
      <c r="N172" s="125">
        <v>99679862.620000005</v>
      </c>
      <c r="O172" s="125">
        <v>73449518.899999991</v>
      </c>
      <c r="P172" s="125">
        <v>109018116.72000001</v>
      </c>
      <c r="Q172" s="125">
        <f t="shared" si="2"/>
        <v>678929209.38999999</v>
      </c>
      <c r="R172" s="3"/>
      <c r="S172" s="7"/>
      <c r="T172" s="118"/>
      <c r="U172" s="118"/>
      <c r="V172" s="118"/>
      <c r="W172" s="118"/>
    </row>
    <row r="173" spans="1:34" x14ac:dyDescent="0.25">
      <c r="B173" s="151" t="s">
        <v>458</v>
      </c>
      <c r="C173" s="125">
        <v>122138937</v>
      </c>
      <c r="D173" s="125">
        <v>118016862.55999997</v>
      </c>
      <c r="E173" s="125">
        <v>1095932.08</v>
      </c>
      <c r="F173" s="125">
        <v>5799290.5300000003</v>
      </c>
      <c r="G173" s="125">
        <v>3775244.4199999995</v>
      </c>
      <c r="H173" s="125">
        <v>2608983.88</v>
      </c>
      <c r="I173" s="125">
        <v>4204968.33</v>
      </c>
      <c r="J173" s="125">
        <v>8033563.8399999999</v>
      </c>
      <c r="K173" s="125">
        <v>6869669.6600000001</v>
      </c>
      <c r="L173" s="125">
        <v>8661237.7100000009</v>
      </c>
      <c r="M173" s="125">
        <v>3165296.5</v>
      </c>
      <c r="N173" s="125">
        <v>11526787.99</v>
      </c>
      <c r="O173" s="125">
        <v>3039589.89</v>
      </c>
      <c r="P173" s="125">
        <v>13078226.75</v>
      </c>
      <c r="Q173" s="125">
        <f t="shared" si="2"/>
        <v>71858791.580000013</v>
      </c>
      <c r="R173" s="3"/>
      <c r="S173" s="7"/>
      <c r="T173" s="118"/>
      <c r="U173" s="118"/>
      <c r="V173" s="118"/>
      <c r="W173" s="118"/>
    </row>
    <row r="174" spans="1:34" x14ac:dyDescent="0.25">
      <c r="B174" s="151" t="s">
        <v>459</v>
      </c>
      <c r="C174" s="125">
        <v>48461264</v>
      </c>
      <c r="D174" s="125">
        <v>48776552.390000001</v>
      </c>
      <c r="E174" s="125">
        <v>12500</v>
      </c>
      <c r="F174" s="125">
        <v>225227.26</v>
      </c>
      <c r="G174" s="125">
        <v>204463.28999999998</v>
      </c>
      <c r="H174" s="125">
        <v>935792.92999999993</v>
      </c>
      <c r="I174" s="125">
        <v>38410.83</v>
      </c>
      <c r="J174" s="125">
        <v>112500</v>
      </c>
      <c r="K174" s="125">
        <v>260823.13</v>
      </c>
      <c r="L174" s="125">
        <v>1417809.01</v>
      </c>
      <c r="M174" s="125">
        <v>38410.83</v>
      </c>
      <c r="N174" s="125">
        <v>248760.83</v>
      </c>
      <c r="O174" s="125">
        <v>12500</v>
      </c>
      <c r="P174" s="125">
        <v>9942349.0899999999</v>
      </c>
      <c r="Q174" s="125">
        <f t="shared" si="2"/>
        <v>13449547.199999999</v>
      </c>
      <c r="R174" s="3"/>
      <c r="S174" s="7"/>
      <c r="T174" s="118"/>
      <c r="U174" s="118"/>
      <c r="V174" s="118"/>
      <c r="W174" s="118"/>
    </row>
    <row r="175" spans="1:34" x14ac:dyDescent="0.25">
      <c r="B175" s="151" t="s">
        <v>460</v>
      </c>
      <c r="C175" s="125">
        <v>319619372</v>
      </c>
      <c r="D175" s="125">
        <v>428737455.31999993</v>
      </c>
      <c r="E175" s="125">
        <v>3291666.67</v>
      </c>
      <c r="F175" s="125">
        <v>11341732.83</v>
      </c>
      <c r="G175" s="125">
        <v>14927059.15</v>
      </c>
      <c r="H175" s="125">
        <v>5364039.0599999996</v>
      </c>
      <c r="I175" s="125">
        <v>39438932.159999996</v>
      </c>
      <c r="J175" s="125">
        <v>58781344.730000004</v>
      </c>
      <c r="K175" s="125">
        <v>22376877.709999997</v>
      </c>
      <c r="L175" s="125">
        <v>37914632.020000003</v>
      </c>
      <c r="M175" s="125">
        <v>34417749.649999999</v>
      </c>
      <c r="N175" s="125">
        <v>92159771.75</v>
      </c>
      <c r="O175" s="125">
        <v>4332046.5599999996</v>
      </c>
      <c r="P175" s="125">
        <v>25419739.239999998</v>
      </c>
      <c r="Q175" s="125">
        <f t="shared" si="2"/>
        <v>349765591.53000003</v>
      </c>
      <c r="R175" s="3"/>
      <c r="S175" s="7"/>
      <c r="T175" s="118"/>
      <c r="U175" s="118"/>
      <c r="V175" s="118"/>
      <c r="W175" s="118"/>
    </row>
    <row r="176" spans="1:34" x14ac:dyDescent="0.25">
      <c r="B176" s="151" t="s">
        <v>461</v>
      </c>
      <c r="C176" s="125">
        <v>345000</v>
      </c>
      <c r="D176" s="125">
        <v>91000</v>
      </c>
      <c r="E176" s="125">
        <v>4166.67</v>
      </c>
      <c r="F176" s="125">
        <v>7500</v>
      </c>
      <c r="G176" s="125">
        <v>7500</v>
      </c>
      <c r="H176" s="125">
        <v>7500</v>
      </c>
      <c r="I176" s="125">
        <v>7500</v>
      </c>
      <c r="J176" s="125">
        <v>7500</v>
      </c>
      <c r="K176" s="125">
        <v>7500</v>
      </c>
      <c r="L176" s="125">
        <v>7500</v>
      </c>
      <c r="M176" s="125">
        <v>7500</v>
      </c>
      <c r="N176" s="125">
        <v>8611.11</v>
      </c>
      <c r="O176" s="125">
        <v>8611.11</v>
      </c>
      <c r="P176" s="125">
        <v>8611.11</v>
      </c>
      <c r="Q176" s="125">
        <f t="shared" si="2"/>
        <v>90000</v>
      </c>
      <c r="R176" s="3"/>
      <c r="S176" s="7"/>
      <c r="T176" s="118"/>
      <c r="U176" s="118"/>
      <c r="V176" s="118"/>
      <c r="W176" s="118"/>
    </row>
    <row r="177" spans="1:34" x14ac:dyDescent="0.25">
      <c r="B177" s="151" t="s">
        <v>462</v>
      </c>
      <c r="C177" s="125">
        <v>294776297</v>
      </c>
      <c r="D177" s="125">
        <v>303863211.97999996</v>
      </c>
      <c r="E177" s="125">
        <v>1078519.51</v>
      </c>
      <c r="F177" s="125">
        <v>36626438.210000001</v>
      </c>
      <c r="G177" s="125">
        <v>1405540.53</v>
      </c>
      <c r="H177" s="125">
        <v>20185870.030000001</v>
      </c>
      <c r="I177" s="125">
        <v>26292843.5</v>
      </c>
      <c r="J177" s="125">
        <v>7051693.9000000004</v>
      </c>
      <c r="K177" s="125">
        <v>11412661.390000001</v>
      </c>
      <c r="L177" s="125">
        <v>39758079.600000001</v>
      </c>
      <c r="M177" s="125">
        <v>29773612.379999999</v>
      </c>
      <c r="N177" s="125">
        <v>48244375.510000005</v>
      </c>
      <c r="O177" s="125">
        <v>2279230.38</v>
      </c>
      <c r="P177" s="125">
        <v>12901950.060000002</v>
      </c>
      <c r="Q177" s="125">
        <f t="shared" si="2"/>
        <v>237010815</v>
      </c>
      <c r="R177" s="3"/>
      <c r="S177" s="7"/>
      <c r="T177" s="118"/>
      <c r="U177" s="118"/>
      <c r="V177" s="118"/>
      <c r="W177" s="118"/>
    </row>
    <row r="178" spans="1:34" s="67" customFormat="1" x14ac:dyDescent="0.25">
      <c r="A178"/>
      <c r="B178" s="151" t="s">
        <v>463</v>
      </c>
      <c r="C178" s="125">
        <v>73195499</v>
      </c>
      <c r="D178" s="125">
        <v>246593392.97999996</v>
      </c>
      <c r="E178" s="125">
        <v>25416.33</v>
      </c>
      <c r="F178" s="125">
        <v>6200823.79</v>
      </c>
      <c r="G178" s="125">
        <v>3614360.13</v>
      </c>
      <c r="H178" s="125">
        <v>1699333.1</v>
      </c>
      <c r="I178" s="125">
        <v>752850.33</v>
      </c>
      <c r="J178" s="125">
        <v>19620257.25</v>
      </c>
      <c r="K178" s="125">
        <v>12785917.949999999</v>
      </c>
      <c r="L178" s="125">
        <v>2390448.63</v>
      </c>
      <c r="M178" s="125">
        <v>12121351.91</v>
      </c>
      <c r="N178" s="125">
        <v>10987194.050000001</v>
      </c>
      <c r="O178" s="125">
        <v>3647264.66</v>
      </c>
      <c r="P178" s="125">
        <v>8034628.3599999994</v>
      </c>
      <c r="Q178" s="125">
        <f t="shared" si="2"/>
        <v>81879846.489999995</v>
      </c>
      <c r="R178" s="3"/>
      <c r="S178" s="7"/>
      <c r="T178" s="118"/>
      <c r="U178" s="141"/>
      <c r="V178" s="141"/>
      <c r="W178" s="141"/>
      <c r="X178"/>
      <c r="Y178"/>
      <c r="Z178"/>
      <c r="AA178"/>
      <c r="AB178"/>
      <c r="AC178"/>
      <c r="AD178"/>
      <c r="AE178"/>
      <c r="AF178"/>
      <c r="AG178"/>
      <c r="AH178"/>
    </row>
    <row r="179" spans="1:34" x14ac:dyDescent="0.25">
      <c r="B179" s="151" t="s">
        <v>464</v>
      </c>
      <c r="C179" s="125">
        <v>18008566</v>
      </c>
      <c r="D179" s="125">
        <v>7750501</v>
      </c>
      <c r="E179" s="125">
        <v>27125</v>
      </c>
      <c r="F179" s="125">
        <v>30458.33</v>
      </c>
      <c r="G179" s="125">
        <v>20458.330000000002</v>
      </c>
      <c r="H179" s="125">
        <v>27125</v>
      </c>
      <c r="I179" s="125">
        <v>25458.33</v>
      </c>
      <c r="J179" s="125">
        <v>12958.33</v>
      </c>
      <c r="K179" s="125">
        <v>30736.11</v>
      </c>
      <c r="L179" s="125">
        <v>30736.11</v>
      </c>
      <c r="M179" s="125">
        <v>30736.11</v>
      </c>
      <c r="N179" s="125">
        <v>30736.11</v>
      </c>
      <c r="O179" s="125">
        <v>30736.12</v>
      </c>
      <c r="P179" s="125">
        <v>93264.44</v>
      </c>
      <c r="Q179" s="125">
        <f t="shared" si="2"/>
        <v>390528.31999999995</v>
      </c>
      <c r="R179" s="3"/>
      <c r="S179" s="7"/>
      <c r="T179" s="118"/>
      <c r="U179" s="118"/>
      <c r="V179" s="118"/>
      <c r="W179" s="118"/>
    </row>
    <row r="180" spans="1:34" x14ac:dyDescent="0.25">
      <c r="B180" s="150" t="s">
        <v>465</v>
      </c>
      <c r="C180" s="134">
        <v>3922493537</v>
      </c>
      <c r="D180" s="134">
        <v>4592662827.289999</v>
      </c>
      <c r="E180" s="134">
        <v>65521388.75</v>
      </c>
      <c r="F180" s="134">
        <v>386182292.33000004</v>
      </c>
      <c r="G180" s="134">
        <v>253627593.76000002</v>
      </c>
      <c r="H180" s="134">
        <v>198736498.30999997</v>
      </c>
      <c r="I180" s="134">
        <v>236892859.61000004</v>
      </c>
      <c r="J180" s="134">
        <v>96151807.439999998</v>
      </c>
      <c r="K180" s="134">
        <v>421699828.7100001</v>
      </c>
      <c r="L180" s="134">
        <v>139546863.61999997</v>
      </c>
      <c r="M180" s="134">
        <v>540908813.91999996</v>
      </c>
      <c r="N180" s="134">
        <v>524950143.3499999</v>
      </c>
      <c r="O180" s="134">
        <v>176092885.16000003</v>
      </c>
      <c r="P180" s="134">
        <v>539384232.42999995</v>
      </c>
      <c r="Q180" s="134">
        <f t="shared" si="2"/>
        <v>3579695207.3899994</v>
      </c>
      <c r="R180" s="3"/>
      <c r="S180" s="7"/>
      <c r="T180" s="118"/>
      <c r="U180" s="118"/>
      <c r="V180" s="118"/>
      <c r="W180" s="118"/>
    </row>
    <row r="181" spans="1:34" x14ac:dyDescent="0.25">
      <c r="B181" s="151" t="s">
        <v>466</v>
      </c>
      <c r="C181" s="125">
        <v>61543695</v>
      </c>
      <c r="D181" s="125">
        <v>63199481.739999995</v>
      </c>
      <c r="E181" s="125">
        <v>1829380.83</v>
      </c>
      <c r="F181" s="125">
        <v>2303432.35</v>
      </c>
      <c r="G181" s="125">
        <v>850561.24</v>
      </c>
      <c r="H181" s="125">
        <v>5341092.25</v>
      </c>
      <c r="I181" s="125">
        <v>1957875.41</v>
      </c>
      <c r="J181" s="125">
        <v>3288290.2</v>
      </c>
      <c r="K181" s="125">
        <v>3345432.1199999996</v>
      </c>
      <c r="L181" s="125">
        <v>2192348.04</v>
      </c>
      <c r="M181" s="125">
        <v>3227691.33</v>
      </c>
      <c r="N181" s="125">
        <v>1577250.85</v>
      </c>
      <c r="O181" s="125">
        <v>1497517.52</v>
      </c>
      <c r="P181" s="125">
        <v>4404985.46</v>
      </c>
      <c r="Q181" s="125">
        <f t="shared" si="2"/>
        <v>31815857.600000005</v>
      </c>
      <c r="R181" s="3"/>
      <c r="S181" s="7"/>
      <c r="T181" s="118"/>
      <c r="U181" s="118"/>
      <c r="V181" s="118"/>
      <c r="W181" s="118"/>
    </row>
    <row r="182" spans="1:34" x14ac:dyDescent="0.25">
      <c r="B182" s="151" t="s">
        <v>467</v>
      </c>
      <c r="C182" s="125">
        <v>255549736</v>
      </c>
      <c r="D182" s="125">
        <v>249041056.11999992</v>
      </c>
      <c r="E182" s="125">
        <v>865912.17</v>
      </c>
      <c r="F182" s="125">
        <v>8802126.0700000003</v>
      </c>
      <c r="G182" s="125">
        <v>34910552.130000003</v>
      </c>
      <c r="H182" s="125">
        <v>5854202.7400000002</v>
      </c>
      <c r="I182" s="125">
        <v>18789515</v>
      </c>
      <c r="J182" s="125">
        <v>8148201.3899999997</v>
      </c>
      <c r="K182" s="125">
        <v>69229879.299999997</v>
      </c>
      <c r="L182" s="125">
        <v>16911842.259999998</v>
      </c>
      <c r="M182" s="125">
        <v>6190651.79</v>
      </c>
      <c r="N182" s="125">
        <v>9279144.629999999</v>
      </c>
      <c r="O182" s="125">
        <v>11924838.01</v>
      </c>
      <c r="P182" s="125">
        <v>22943941.630000003</v>
      </c>
      <c r="Q182" s="125">
        <f t="shared" si="2"/>
        <v>213850807.11999997</v>
      </c>
      <c r="R182" s="3"/>
      <c r="S182" s="7"/>
      <c r="T182" s="118"/>
      <c r="U182" s="118"/>
      <c r="V182" s="118"/>
      <c r="W182" s="118"/>
    </row>
    <row r="183" spans="1:34" x14ac:dyDescent="0.25">
      <c r="B183" s="151" t="s">
        <v>468</v>
      </c>
      <c r="C183" s="125">
        <v>2166000</v>
      </c>
      <c r="D183" s="125">
        <v>95598947</v>
      </c>
      <c r="E183" s="125">
        <v>125000</v>
      </c>
      <c r="F183" s="125"/>
      <c r="G183" s="125">
        <v>125000.00000000003</v>
      </c>
      <c r="H183" s="125">
        <v>214145.28</v>
      </c>
      <c r="I183" s="125">
        <v>0</v>
      </c>
      <c r="J183" s="125">
        <v>0</v>
      </c>
      <c r="K183" s="125">
        <v>0</v>
      </c>
      <c r="L183" s="125"/>
      <c r="M183" s="125">
        <v>750000</v>
      </c>
      <c r="N183" s="125">
        <v>94010000</v>
      </c>
      <c r="O183" s="125">
        <v>143750</v>
      </c>
      <c r="P183" s="125">
        <v>143750</v>
      </c>
      <c r="Q183" s="125">
        <f t="shared" si="2"/>
        <v>95511645.280000001</v>
      </c>
      <c r="R183" s="3"/>
      <c r="S183" s="7"/>
      <c r="T183" s="118"/>
      <c r="U183" s="118"/>
      <c r="V183" s="118"/>
      <c r="W183" s="118"/>
    </row>
    <row r="184" spans="1:34" x14ac:dyDescent="0.25">
      <c r="B184" s="151" t="s">
        <v>469</v>
      </c>
      <c r="C184" s="125">
        <v>18793042</v>
      </c>
      <c r="D184" s="125">
        <v>21964683.350000001</v>
      </c>
      <c r="E184" s="125">
        <v>118533.33</v>
      </c>
      <c r="F184" s="125">
        <v>1062181.58</v>
      </c>
      <c r="G184" s="125">
        <v>121833.33</v>
      </c>
      <c r="H184" s="125">
        <v>377033.92000000016</v>
      </c>
      <c r="I184" s="125">
        <v>314938.33</v>
      </c>
      <c r="J184" s="125">
        <v>2379564.3400000003</v>
      </c>
      <c r="K184" s="125">
        <v>1274336.03</v>
      </c>
      <c r="L184" s="125">
        <v>554140.29</v>
      </c>
      <c r="M184" s="125">
        <v>2300397.66</v>
      </c>
      <c r="N184" s="125">
        <v>247146.81000000006</v>
      </c>
      <c r="O184" s="125">
        <v>4471131.2699999996</v>
      </c>
      <c r="P184" s="125">
        <v>1934153.05</v>
      </c>
      <c r="Q184" s="125">
        <f t="shared" si="2"/>
        <v>15155389.940000003</v>
      </c>
      <c r="R184" s="3"/>
      <c r="S184" s="7"/>
      <c r="T184" s="118"/>
      <c r="U184" s="118"/>
      <c r="V184" s="118"/>
      <c r="W184" s="118"/>
    </row>
    <row r="185" spans="1:34" x14ac:dyDescent="0.25">
      <c r="B185" s="151" t="s">
        <v>924</v>
      </c>
      <c r="C185" s="125">
        <v>56869413</v>
      </c>
      <c r="D185" s="125">
        <v>33174418</v>
      </c>
      <c r="E185" s="125">
        <v>378182.9</v>
      </c>
      <c r="F185" s="125">
        <v>219521.66</v>
      </c>
      <c r="G185" s="125">
        <v>1301821.56</v>
      </c>
      <c r="H185" s="125">
        <v>3110570.58</v>
      </c>
      <c r="I185" s="125">
        <v>437697.93</v>
      </c>
      <c r="J185" s="125">
        <v>1196789.8799999999</v>
      </c>
      <c r="K185" s="125">
        <v>4238336.1900000004</v>
      </c>
      <c r="L185" s="125">
        <v>713797.74</v>
      </c>
      <c r="M185" s="125">
        <v>4743676.0999999996</v>
      </c>
      <c r="N185" s="125">
        <v>1144342.01</v>
      </c>
      <c r="O185" s="125">
        <v>544441.06999999995</v>
      </c>
      <c r="P185" s="125">
        <v>3274320.76</v>
      </c>
      <c r="Q185" s="125">
        <f t="shared" si="2"/>
        <v>21303498.380000003</v>
      </c>
      <c r="R185" s="3"/>
      <c r="S185" s="7"/>
      <c r="T185" s="118"/>
      <c r="U185" s="118"/>
      <c r="V185" s="118"/>
      <c r="W185" s="118"/>
    </row>
    <row r="186" spans="1:34" x14ac:dyDescent="0.25">
      <c r="B186" s="151" t="s">
        <v>471</v>
      </c>
      <c r="C186" s="125">
        <v>2811155155</v>
      </c>
      <c r="D186" s="125">
        <v>2851264515.3299994</v>
      </c>
      <c r="E186" s="125">
        <v>55880571.030000001</v>
      </c>
      <c r="F186" s="125">
        <v>305409900.55000001</v>
      </c>
      <c r="G186" s="125">
        <v>132362771.51000001</v>
      </c>
      <c r="H186" s="125">
        <v>121889161.60999998</v>
      </c>
      <c r="I186" s="125">
        <v>146998274.31000003</v>
      </c>
      <c r="J186" s="125">
        <v>56827533.789999999</v>
      </c>
      <c r="K186" s="125">
        <v>256478630.06000003</v>
      </c>
      <c r="L186" s="125">
        <v>71678969.839999989</v>
      </c>
      <c r="M186" s="125">
        <v>370041963.56999999</v>
      </c>
      <c r="N186" s="125">
        <v>352726114.68999994</v>
      </c>
      <c r="O186" s="125">
        <v>133962747.87</v>
      </c>
      <c r="P186" s="125">
        <v>299709351.17999995</v>
      </c>
      <c r="Q186" s="125">
        <f t="shared" si="2"/>
        <v>2303965990.0099998</v>
      </c>
      <c r="R186" s="3"/>
      <c r="S186" s="7"/>
      <c r="T186" s="118"/>
      <c r="U186" s="118"/>
      <c r="V186" s="118"/>
      <c r="W186" s="118"/>
    </row>
    <row r="187" spans="1:34" x14ac:dyDescent="0.25">
      <c r="B187" s="151" t="s">
        <v>472</v>
      </c>
      <c r="C187" s="125">
        <v>65351832</v>
      </c>
      <c r="D187" s="125">
        <v>87496553.059999987</v>
      </c>
      <c r="E187" s="125">
        <v>895288.39</v>
      </c>
      <c r="F187" s="125">
        <v>2913793.74</v>
      </c>
      <c r="G187" s="125">
        <v>3017786.72</v>
      </c>
      <c r="H187" s="125">
        <v>4057075.9200000004</v>
      </c>
      <c r="I187" s="125">
        <v>3007764.75</v>
      </c>
      <c r="J187" s="125">
        <v>3384512.88</v>
      </c>
      <c r="K187" s="125">
        <v>6183850.7199999997</v>
      </c>
      <c r="L187" s="125">
        <v>6411655.5599999996</v>
      </c>
      <c r="M187" s="125">
        <v>2055766.7000000002</v>
      </c>
      <c r="N187" s="125">
        <v>2155921.83</v>
      </c>
      <c r="O187" s="125">
        <v>3390160.33</v>
      </c>
      <c r="P187" s="125">
        <v>20111972.440000001</v>
      </c>
      <c r="Q187" s="125">
        <f t="shared" si="2"/>
        <v>57585549.980000004</v>
      </c>
      <c r="R187" s="3"/>
      <c r="S187" s="7"/>
      <c r="T187" s="118"/>
      <c r="U187" s="118"/>
      <c r="V187" s="118"/>
      <c r="W187" s="118"/>
    </row>
    <row r="188" spans="1:34" s="67" customFormat="1" x14ac:dyDescent="0.25">
      <c r="A188"/>
      <c r="B188" s="151" t="s">
        <v>473</v>
      </c>
      <c r="C188" s="125">
        <v>604335820</v>
      </c>
      <c r="D188" s="125">
        <v>1172483110.5800002</v>
      </c>
      <c r="E188" s="125">
        <v>4307536.0999999996</v>
      </c>
      <c r="F188" s="125">
        <v>64080813.329999998</v>
      </c>
      <c r="G188" s="125">
        <v>80047137.939999998</v>
      </c>
      <c r="H188" s="125">
        <v>56597803.549999997</v>
      </c>
      <c r="I188" s="125">
        <v>62849878.549999997</v>
      </c>
      <c r="J188" s="125">
        <v>19718779.029999997</v>
      </c>
      <c r="K188" s="125">
        <v>80651693.179999992</v>
      </c>
      <c r="L188" s="125">
        <v>39669138.609999999</v>
      </c>
      <c r="M188" s="125">
        <v>150798405.49000001</v>
      </c>
      <c r="N188" s="125">
        <v>60593889.25</v>
      </c>
      <c r="O188" s="125">
        <v>19558776.100000001</v>
      </c>
      <c r="P188" s="125">
        <v>186025241.79999998</v>
      </c>
      <c r="Q188" s="125">
        <f t="shared" si="2"/>
        <v>824899092.92999995</v>
      </c>
      <c r="R188" s="3"/>
      <c r="S188" s="7"/>
      <c r="T188" s="118"/>
      <c r="U188" s="141"/>
      <c r="V188" s="141"/>
      <c r="W188" s="141"/>
      <c r="X188"/>
      <c r="Y188"/>
      <c r="Z188"/>
      <c r="AA188"/>
      <c r="AB188"/>
      <c r="AC188"/>
      <c r="AD188"/>
      <c r="AE188"/>
      <c r="AF188"/>
      <c r="AG188"/>
      <c r="AH188"/>
    </row>
    <row r="189" spans="1:34" x14ac:dyDescent="0.25">
      <c r="B189" s="151" t="s">
        <v>474</v>
      </c>
      <c r="C189" s="125">
        <v>46728844</v>
      </c>
      <c r="D189" s="125">
        <v>18440062.109999999</v>
      </c>
      <c r="E189" s="125">
        <v>1120984</v>
      </c>
      <c r="F189" s="125">
        <v>1390523.05</v>
      </c>
      <c r="G189" s="125">
        <v>890129.33</v>
      </c>
      <c r="H189" s="125">
        <v>1295412.46</v>
      </c>
      <c r="I189" s="125">
        <v>2536915.33</v>
      </c>
      <c r="J189" s="125">
        <v>1208135.93</v>
      </c>
      <c r="K189" s="125">
        <v>297671.11</v>
      </c>
      <c r="L189" s="125">
        <v>1414971.28</v>
      </c>
      <c r="M189" s="125">
        <v>800261.28</v>
      </c>
      <c r="N189" s="125">
        <v>3216333.28</v>
      </c>
      <c r="O189" s="125">
        <v>599522.99</v>
      </c>
      <c r="P189" s="125">
        <v>836516.11</v>
      </c>
      <c r="Q189" s="125">
        <f t="shared" si="2"/>
        <v>15607376.149999997</v>
      </c>
      <c r="R189" s="3"/>
      <c r="S189" s="7"/>
      <c r="T189" s="118"/>
      <c r="U189" s="118"/>
      <c r="V189" s="118"/>
      <c r="W189" s="118"/>
    </row>
    <row r="190" spans="1:34" s="67" customFormat="1" x14ac:dyDescent="0.25">
      <c r="A190"/>
      <c r="B190" s="150" t="s">
        <v>475</v>
      </c>
      <c r="C190" s="134">
        <v>52618000</v>
      </c>
      <c r="D190" s="134">
        <v>140995244.15000001</v>
      </c>
      <c r="E190" s="134">
        <v>125000</v>
      </c>
      <c r="F190" s="134">
        <v>1805000</v>
      </c>
      <c r="G190" s="134">
        <v>250000</v>
      </c>
      <c r="H190" s="134">
        <v>2830550</v>
      </c>
      <c r="I190" s="134">
        <v>11764170.16</v>
      </c>
      <c r="J190" s="134">
        <v>6182412</v>
      </c>
      <c r="K190" s="134">
        <v>125000</v>
      </c>
      <c r="L190" s="134">
        <v>3317400</v>
      </c>
      <c r="M190" s="134">
        <v>29131334.370000001</v>
      </c>
      <c r="N190" s="134">
        <v>522135.30999999493</v>
      </c>
      <c r="O190" s="134">
        <v>719425</v>
      </c>
      <c r="P190" s="134">
        <v>53322040.100000001</v>
      </c>
      <c r="Q190" s="134">
        <f t="shared" si="2"/>
        <v>110094466.94</v>
      </c>
      <c r="R190" s="3"/>
      <c r="S190" s="7"/>
      <c r="T190" s="118"/>
      <c r="U190" s="141"/>
      <c r="V190" s="141"/>
      <c r="W190" s="141"/>
      <c r="X190"/>
      <c r="Y190"/>
      <c r="Z190"/>
      <c r="AA190"/>
      <c r="AB190"/>
      <c r="AC190"/>
      <c r="AD190"/>
      <c r="AE190"/>
      <c r="AF190"/>
      <c r="AG190"/>
      <c r="AH190"/>
    </row>
    <row r="191" spans="1:34" s="67" customFormat="1" x14ac:dyDescent="0.25">
      <c r="A191"/>
      <c r="B191" s="151" t="s">
        <v>476</v>
      </c>
      <c r="C191" s="125">
        <v>52618000</v>
      </c>
      <c r="D191" s="125">
        <v>140995244.15000001</v>
      </c>
      <c r="E191" s="125">
        <v>125000</v>
      </c>
      <c r="F191" s="125">
        <v>1805000</v>
      </c>
      <c r="G191" s="125">
        <v>250000</v>
      </c>
      <c r="H191" s="125">
        <v>2830550</v>
      </c>
      <c r="I191" s="125">
        <v>11764170.16</v>
      </c>
      <c r="J191" s="125">
        <v>6182412</v>
      </c>
      <c r="K191" s="125">
        <v>125000</v>
      </c>
      <c r="L191" s="125">
        <v>3317400</v>
      </c>
      <c r="M191" s="125">
        <v>29131334.370000001</v>
      </c>
      <c r="N191" s="125">
        <v>522135.30999999493</v>
      </c>
      <c r="O191" s="125">
        <v>719425</v>
      </c>
      <c r="P191" s="125">
        <v>53322040.100000001</v>
      </c>
      <c r="Q191" s="125">
        <f t="shared" si="2"/>
        <v>110094466.94</v>
      </c>
      <c r="R191" s="3"/>
      <c r="S191" s="7"/>
      <c r="T191" s="118"/>
      <c r="U191" s="141"/>
      <c r="V191" s="141"/>
      <c r="W191" s="141"/>
      <c r="X191"/>
      <c r="Y191"/>
      <c r="Z191"/>
      <c r="AA191"/>
      <c r="AB191"/>
      <c r="AC191"/>
      <c r="AD191"/>
      <c r="AE191"/>
      <c r="AF191"/>
      <c r="AG191"/>
      <c r="AH191"/>
    </row>
    <row r="192" spans="1:34" x14ac:dyDescent="0.25">
      <c r="B192" s="149" t="s">
        <v>153</v>
      </c>
      <c r="C192" s="134">
        <v>15421115898</v>
      </c>
      <c r="D192" s="134">
        <v>20575099274.380001</v>
      </c>
      <c r="E192" s="134">
        <v>1632938582.9199998</v>
      </c>
      <c r="F192" s="134">
        <v>570748498.43999994</v>
      </c>
      <c r="G192" s="134">
        <v>718201477.63000011</v>
      </c>
      <c r="H192" s="134">
        <v>957247086.06999981</v>
      </c>
      <c r="I192" s="134">
        <v>608375387.41999996</v>
      </c>
      <c r="J192" s="134">
        <v>838024068.56999993</v>
      </c>
      <c r="K192" s="134">
        <v>1279683895.22</v>
      </c>
      <c r="L192" s="134">
        <v>966851358.98999989</v>
      </c>
      <c r="M192" s="134">
        <v>1177863199.98</v>
      </c>
      <c r="N192" s="134">
        <v>1384935022</v>
      </c>
      <c r="O192" s="134">
        <v>2064915009.8600006</v>
      </c>
      <c r="P192" s="134">
        <v>4524405954.4800005</v>
      </c>
      <c r="Q192" s="134">
        <f t="shared" si="2"/>
        <v>16724189541.580002</v>
      </c>
      <c r="R192" s="3"/>
      <c r="S192" s="7"/>
      <c r="T192" s="118"/>
      <c r="U192" s="118"/>
      <c r="V192" s="118"/>
      <c r="W192" s="118"/>
    </row>
    <row r="193" spans="1:34" x14ac:dyDescent="0.25">
      <c r="B193" s="150" t="s">
        <v>1019</v>
      </c>
      <c r="C193" s="134">
        <v>208292598</v>
      </c>
      <c r="D193" s="134">
        <v>2273597293.27</v>
      </c>
      <c r="E193" s="134">
        <v>1359237877.54</v>
      </c>
      <c r="F193" s="134">
        <v>21695235.539999999</v>
      </c>
      <c r="G193" s="134">
        <v>1125892.5</v>
      </c>
      <c r="H193" s="134">
        <v>1854839.83</v>
      </c>
      <c r="I193" s="134">
        <v>12464064.359999999</v>
      </c>
      <c r="J193" s="134">
        <v>4035498.21</v>
      </c>
      <c r="K193" s="134">
        <v>9895318.0999999996</v>
      </c>
      <c r="L193" s="134">
        <v>1970911.8099999998</v>
      </c>
      <c r="M193" s="134">
        <v>4233163.0299999993</v>
      </c>
      <c r="N193" s="134">
        <v>4783623</v>
      </c>
      <c r="O193" s="134">
        <v>183399104.37</v>
      </c>
      <c r="P193" s="134">
        <v>640189574.09000003</v>
      </c>
      <c r="Q193" s="134">
        <f t="shared" si="2"/>
        <v>2244885102.3799996</v>
      </c>
      <c r="R193" s="3"/>
      <c r="S193" s="7"/>
      <c r="T193" s="118"/>
      <c r="U193" s="118"/>
      <c r="V193" s="118"/>
      <c r="W193" s="118"/>
    </row>
    <row r="194" spans="1:34" s="67" customFormat="1" x14ac:dyDescent="0.25">
      <c r="A194"/>
      <c r="B194" s="151" t="s">
        <v>478</v>
      </c>
      <c r="C194" s="125">
        <v>155886203</v>
      </c>
      <c r="D194" s="125">
        <v>54408151.659999996</v>
      </c>
      <c r="E194" s="125">
        <v>3406411.83</v>
      </c>
      <c r="F194" s="125">
        <v>2656801.5</v>
      </c>
      <c r="G194" s="125">
        <v>945674.5</v>
      </c>
      <c r="H194" s="125">
        <v>937342.5</v>
      </c>
      <c r="I194" s="125">
        <v>6034941.5</v>
      </c>
      <c r="J194" s="125">
        <v>3683953.21</v>
      </c>
      <c r="K194" s="125">
        <v>937341.5</v>
      </c>
      <c r="L194" s="125">
        <v>937341.5</v>
      </c>
      <c r="M194" s="125">
        <v>1908954.5</v>
      </c>
      <c r="N194" s="125">
        <v>2821714.5</v>
      </c>
      <c r="O194" s="125">
        <v>1654971.08</v>
      </c>
      <c r="P194" s="125">
        <v>7596712.9900000002</v>
      </c>
      <c r="Q194" s="125">
        <f t="shared" si="2"/>
        <v>33522161.109999999</v>
      </c>
      <c r="R194" s="3"/>
      <c r="S194" s="7"/>
      <c r="T194" s="118"/>
      <c r="U194" s="141"/>
      <c r="V194" s="141"/>
      <c r="W194" s="141"/>
      <c r="X194"/>
      <c r="Y194"/>
      <c r="Z194"/>
      <c r="AA194"/>
      <c r="AB194"/>
      <c r="AC194"/>
      <c r="AD194"/>
      <c r="AE194"/>
      <c r="AF194"/>
      <c r="AG194"/>
      <c r="AH194"/>
    </row>
    <row r="195" spans="1:34" x14ac:dyDescent="0.25">
      <c r="B195" s="151" t="s">
        <v>974</v>
      </c>
      <c r="C195" s="125">
        <v>52406395</v>
      </c>
      <c r="D195" s="125">
        <v>2219189141.6100001</v>
      </c>
      <c r="E195" s="125">
        <v>1355831465.71</v>
      </c>
      <c r="F195" s="125">
        <v>19038434.039999999</v>
      </c>
      <c r="G195" s="125">
        <v>180218</v>
      </c>
      <c r="H195" s="125">
        <v>917497.33</v>
      </c>
      <c r="I195" s="125">
        <v>6429122.8600000003</v>
      </c>
      <c r="J195" s="125">
        <v>351545</v>
      </c>
      <c r="K195" s="125">
        <v>8957976.5999999996</v>
      </c>
      <c r="L195" s="125">
        <v>1033570.3099999998</v>
      </c>
      <c r="M195" s="125">
        <v>2324208.5299999998</v>
      </c>
      <c r="N195" s="125">
        <v>1961908.5</v>
      </c>
      <c r="O195" s="125">
        <v>181744133.28999999</v>
      </c>
      <c r="P195" s="125">
        <v>632592861.10000002</v>
      </c>
      <c r="Q195" s="125">
        <f t="shared" si="2"/>
        <v>2211362941.2699995</v>
      </c>
      <c r="R195" s="3"/>
      <c r="S195" s="7"/>
      <c r="T195" s="118"/>
      <c r="U195" s="118"/>
      <c r="V195" s="118"/>
      <c r="W195" s="118"/>
    </row>
    <row r="196" spans="1:34" s="67" customFormat="1" x14ac:dyDescent="0.25">
      <c r="A196"/>
      <c r="B196" s="150" t="s">
        <v>479</v>
      </c>
      <c r="C196" s="134">
        <v>97945620</v>
      </c>
      <c r="D196" s="134">
        <v>1149568998.8900003</v>
      </c>
      <c r="E196" s="134">
        <v>11165107.76</v>
      </c>
      <c r="F196" s="134">
        <v>6481194.5599999996</v>
      </c>
      <c r="G196" s="134">
        <v>31782955.530000001</v>
      </c>
      <c r="H196" s="134">
        <v>258314637.97999999</v>
      </c>
      <c r="I196" s="134">
        <v>30495372.369999997</v>
      </c>
      <c r="J196" s="134">
        <v>46118578.07</v>
      </c>
      <c r="K196" s="134">
        <v>5076084.82</v>
      </c>
      <c r="L196" s="134">
        <v>16969491.770000003</v>
      </c>
      <c r="M196" s="134">
        <v>36421879.430000007</v>
      </c>
      <c r="N196" s="134">
        <v>19150376.23</v>
      </c>
      <c r="O196" s="134">
        <v>652704035.54000008</v>
      </c>
      <c r="P196" s="134">
        <v>24758663.260000002</v>
      </c>
      <c r="Q196" s="134">
        <f t="shared" si="2"/>
        <v>1139438377.3199999</v>
      </c>
      <c r="R196" s="3"/>
      <c r="S196" s="7"/>
      <c r="T196" s="118"/>
      <c r="U196" s="141"/>
      <c r="V196" s="141"/>
      <c r="W196" s="141"/>
      <c r="X196"/>
      <c r="Y196"/>
      <c r="Z196"/>
      <c r="AA196"/>
      <c r="AB196"/>
      <c r="AC196"/>
      <c r="AD196"/>
      <c r="AE196"/>
      <c r="AF196"/>
      <c r="AG196"/>
      <c r="AH196"/>
    </row>
    <row r="197" spans="1:34" x14ac:dyDescent="0.25">
      <c r="B197" s="151" t="s">
        <v>480</v>
      </c>
      <c r="C197" s="125">
        <v>97895620</v>
      </c>
      <c r="D197" s="125">
        <v>1149486998.8900003</v>
      </c>
      <c r="E197" s="125">
        <v>11160941.09</v>
      </c>
      <c r="F197" s="125">
        <v>6476194.5599999996</v>
      </c>
      <c r="G197" s="125">
        <v>31777955.530000001</v>
      </c>
      <c r="H197" s="125">
        <v>258310471.31</v>
      </c>
      <c r="I197" s="125">
        <v>30490372.369999997</v>
      </c>
      <c r="J197" s="125">
        <v>46118578.07</v>
      </c>
      <c r="K197" s="125">
        <v>5071640.38</v>
      </c>
      <c r="L197" s="125">
        <v>16965047.330000002</v>
      </c>
      <c r="M197" s="125">
        <v>36377434.980000004</v>
      </c>
      <c r="N197" s="125">
        <v>19150376.23</v>
      </c>
      <c r="O197" s="125">
        <v>652704035.54000008</v>
      </c>
      <c r="P197" s="125">
        <v>24758663.260000002</v>
      </c>
      <c r="Q197" s="125">
        <f t="shared" si="2"/>
        <v>1139361710.6500001</v>
      </c>
      <c r="R197" s="3"/>
      <c r="S197" s="7"/>
      <c r="T197" s="118"/>
      <c r="U197" s="118"/>
      <c r="V197" s="118"/>
      <c r="W197" s="118"/>
    </row>
    <row r="198" spans="1:34" s="67" customFormat="1" x14ac:dyDescent="0.25">
      <c r="A198"/>
      <c r="B198" s="151" t="s">
        <v>481</v>
      </c>
      <c r="C198" s="125">
        <v>50000</v>
      </c>
      <c r="D198" s="125">
        <v>82000</v>
      </c>
      <c r="E198" s="125">
        <v>4166.67</v>
      </c>
      <c r="F198" s="125">
        <v>5000</v>
      </c>
      <c r="G198" s="125">
        <v>5000</v>
      </c>
      <c r="H198" s="125">
        <v>4166.67</v>
      </c>
      <c r="I198" s="125">
        <v>5000</v>
      </c>
      <c r="J198" s="125">
        <v>0</v>
      </c>
      <c r="K198" s="125">
        <v>4444.4399999999996</v>
      </c>
      <c r="L198" s="125">
        <v>4444.4399999999996</v>
      </c>
      <c r="M198" s="125">
        <v>44444.45</v>
      </c>
      <c r="N198" s="125"/>
      <c r="O198" s="125"/>
      <c r="P198" s="125"/>
      <c r="Q198" s="125">
        <f t="shared" si="2"/>
        <v>76666.67</v>
      </c>
      <c r="R198" s="3"/>
      <c r="S198" s="7"/>
      <c r="T198" s="118"/>
      <c r="U198" s="141"/>
      <c r="V198" s="141"/>
      <c r="W198" s="141"/>
      <c r="X198"/>
      <c r="Y198"/>
      <c r="Z198"/>
      <c r="AA198"/>
      <c r="AB198"/>
      <c r="AC198"/>
      <c r="AD198"/>
      <c r="AE198"/>
      <c r="AF198"/>
      <c r="AG198"/>
      <c r="AH198"/>
    </row>
    <row r="199" spans="1:34" x14ac:dyDescent="0.25">
      <c r="B199" s="150" t="s">
        <v>482</v>
      </c>
      <c r="C199" s="134">
        <v>79759036</v>
      </c>
      <c r="D199" s="134">
        <v>264161933.34999999</v>
      </c>
      <c r="E199" s="134">
        <v>15405624.26</v>
      </c>
      <c r="F199" s="134">
        <v>41654343.009999998</v>
      </c>
      <c r="G199" s="134">
        <v>8759925.6899999995</v>
      </c>
      <c r="H199" s="134">
        <v>30749934.379999999</v>
      </c>
      <c r="I199" s="134">
        <v>25241661.91</v>
      </c>
      <c r="J199" s="134">
        <v>9554569.7400000002</v>
      </c>
      <c r="K199" s="134">
        <v>20008530.109999999</v>
      </c>
      <c r="L199" s="134">
        <v>19890360.93</v>
      </c>
      <c r="M199" s="134">
        <v>25864057.369999997</v>
      </c>
      <c r="N199" s="134">
        <v>16782352.34</v>
      </c>
      <c r="O199" s="134">
        <v>9931417.2100000009</v>
      </c>
      <c r="P199" s="134">
        <v>16298733</v>
      </c>
      <c r="Q199" s="134">
        <f t="shared" si="2"/>
        <v>240141509.94999999</v>
      </c>
      <c r="R199" s="3"/>
      <c r="S199" s="7"/>
      <c r="T199" s="118"/>
      <c r="U199" s="118"/>
      <c r="V199" s="118"/>
      <c r="W199" s="118"/>
    </row>
    <row r="200" spans="1:34" s="67" customFormat="1" x14ac:dyDescent="0.25">
      <c r="A200"/>
      <c r="B200" s="151" t="s">
        <v>483</v>
      </c>
      <c r="C200" s="125">
        <v>79759036</v>
      </c>
      <c r="D200" s="125">
        <v>264161933.34999999</v>
      </c>
      <c r="E200" s="125">
        <v>15405624.26</v>
      </c>
      <c r="F200" s="125">
        <v>41654343.009999998</v>
      </c>
      <c r="G200" s="125">
        <v>8759925.6899999995</v>
      </c>
      <c r="H200" s="125">
        <v>30749934.379999999</v>
      </c>
      <c r="I200" s="125">
        <v>25241661.91</v>
      </c>
      <c r="J200" s="125">
        <v>9554569.7400000002</v>
      </c>
      <c r="K200" s="125">
        <v>20008530.109999999</v>
      </c>
      <c r="L200" s="125">
        <v>19890360.93</v>
      </c>
      <c r="M200" s="125">
        <v>25864057.369999997</v>
      </c>
      <c r="N200" s="125">
        <v>16782352.34</v>
      </c>
      <c r="O200" s="125">
        <v>9931417.2100000009</v>
      </c>
      <c r="P200" s="125">
        <v>16298733</v>
      </c>
      <c r="Q200" s="125">
        <f t="shared" si="2"/>
        <v>240141509.94999999</v>
      </c>
      <c r="R200" s="3"/>
      <c r="S200" s="7"/>
      <c r="T200" s="118"/>
      <c r="U200" s="141"/>
      <c r="V200" s="141"/>
      <c r="W200" s="141"/>
      <c r="X200"/>
      <c r="Y200"/>
      <c r="Z200"/>
      <c r="AA200"/>
      <c r="AB200"/>
      <c r="AC200"/>
      <c r="AD200"/>
      <c r="AE200"/>
      <c r="AF200"/>
      <c r="AG200"/>
      <c r="AH200"/>
    </row>
    <row r="201" spans="1:34" x14ac:dyDescent="0.25">
      <c r="B201" s="150" t="s">
        <v>484</v>
      </c>
      <c r="C201" s="134">
        <v>61270529</v>
      </c>
      <c r="D201" s="134">
        <v>61251572.019999996</v>
      </c>
      <c r="E201" s="134">
        <v>2158460.52</v>
      </c>
      <c r="F201" s="134">
        <v>11695365.75</v>
      </c>
      <c r="G201" s="134">
        <v>3149787.22</v>
      </c>
      <c r="H201" s="134">
        <v>2688807.84</v>
      </c>
      <c r="I201" s="134">
        <v>4025807.84</v>
      </c>
      <c r="J201" s="134">
        <v>2558488.13</v>
      </c>
      <c r="K201" s="134">
        <v>10721706.82</v>
      </c>
      <c r="L201" s="134">
        <v>2308976.2999999998</v>
      </c>
      <c r="M201" s="134">
        <v>3866536.78</v>
      </c>
      <c r="N201" s="134">
        <v>4181708.9</v>
      </c>
      <c r="O201" s="134">
        <v>3087940.99</v>
      </c>
      <c r="P201" s="134">
        <v>4051528.58</v>
      </c>
      <c r="Q201" s="134">
        <f t="shared" si="2"/>
        <v>54495115.669999994</v>
      </c>
      <c r="R201" s="3"/>
      <c r="S201" s="7"/>
      <c r="T201" s="118"/>
      <c r="U201" s="118"/>
      <c r="V201" s="118"/>
      <c r="W201" s="118"/>
    </row>
    <row r="202" spans="1:34" x14ac:dyDescent="0.25">
      <c r="B202" s="151" t="s">
        <v>485</v>
      </c>
      <c r="C202" s="125">
        <v>61270529</v>
      </c>
      <c r="D202" s="125">
        <v>61251572.019999996</v>
      </c>
      <c r="E202" s="125">
        <v>2158460.52</v>
      </c>
      <c r="F202" s="125">
        <v>11695365.75</v>
      </c>
      <c r="G202" s="125">
        <v>3149787.22</v>
      </c>
      <c r="H202" s="125">
        <v>2688807.84</v>
      </c>
      <c r="I202" s="125">
        <v>4025807.84</v>
      </c>
      <c r="J202" s="125">
        <v>2558488.13</v>
      </c>
      <c r="K202" s="125">
        <v>10721706.82</v>
      </c>
      <c r="L202" s="125">
        <v>2308976.2999999998</v>
      </c>
      <c r="M202" s="125">
        <v>3866536.78</v>
      </c>
      <c r="N202" s="125">
        <v>4181708.9</v>
      </c>
      <c r="O202" s="125">
        <v>3087940.99</v>
      </c>
      <c r="P202" s="125">
        <v>4051528.58</v>
      </c>
      <c r="Q202" s="125">
        <f t="shared" si="2"/>
        <v>54495115.669999994</v>
      </c>
      <c r="R202" s="3"/>
      <c r="S202" s="7"/>
      <c r="T202" s="118"/>
      <c r="U202" s="118"/>
      <c r="V202" s="118"/>
      <c r="W202" s="118"/>
    </row>
    <row r="203" spans="1:34" x14ac:dyDescent="0.25">
      <c r="B203" s="150" t="s">
        <v>486</v>
      </c>
      <c r="C203" s="134">
        <v>359153544</v>
      </c>
      <c r="D203" s="134">
        <v>325598363.38999999</v>
      </c>
      <c r="E203" s="134">
        <v>9502751.1199999992</v>
      </c>
      <c r="F203" s="134">
        <v>18709637.5</v>
      </c>
      <c r="G203" s="134">
        <v>10670287.77</v>
      </c>
      <c r="H203" s="134">
        <v>19910083.530000001</v>
      </c>
      <c r="I203" s="134">
        <v>22180403.609999999</v>
      </c>
      <c r="J203" s="134">
        <v>19149520.109999999</v>
      </c>
      <c r="K203" s="134">
        <v>21981547.52</v>
      </c>
      <c r="L203" s="134">
        <v>25520548.02</v>
      </c>
      <c r="M203" s="134">
        <v>18142970.060000002</v>
      </c>
      <c r="N203" s="134">
        <v>29385698.649999999</v>
      </c>
      <c r="O203" s="134">
        <v>16735849.689999999</v>
      </c>
      <c r="P203" s="134">
        <v>43108163.539999999</v>
      </c>
      <c r="Q203" s="134">
        <f t="shared" ref="Q203:Q266" si="3">SUM(E203:P203)</f>
        <v>254997461.12</v>
      </c>
      <c r="R203" s="3"/>
      <c r="S203" s="7"/>
      <c r="T203" s="118"/>
      <c r="U203" s="118"/>
      <c r="V203" s="118"/>
      <c r="W203" s="118"/>
    </row>
    <row r="204" spans="1:34" s="67" customFormat="1" x14ac:dyDescent="0.25">
      <c r="A204"/>
      <c r="B204" s="151" t="s">
        <v>487</v>
      </c>
      <c r="C204" s="125">
        <v>173756279</v>
      </c>
      <c r="D204" s="125">
        <v>133583227.69999994</v>
      </c>
      <c r="E204" s="125">
        <v>1054227.42</v>
      </c>
      <c r="F204" s="125">
        <v>4603130.82</v>
      </c>
      <c r="G204" s="125">
        <v>3801884.74</v>
      </c>
      <c r="H204" s="125">
        <v>9291200.5199999996</v>
      </c>
      <c r="I204" s="125">
        <v>5182435.38</v>
      </c>
      <c r="J204" s="125">
        <v>6002670.6900000004</v>
      </c>
      <c r="K204" s="125">
        <v>10550068.199999999</v>
      </c>
      <c r="L204" s="125">
        <v>7905315.2999999998</v>
      </c>
      <c r="M204" s="125">
        <v>6547088.3399999999</v>
      </c>
      <c r="N204" s="125">
        <v>10415310.470000001</v>
      </c>
      <c r="O204" s="125">
        <v>6372841.5599999996</v>
      </c>
      <c r="P204" s="125">
        <v>20176972.240000002</v>
      </c>
      <c r="Q204" s="125">
        <f t="shared" si="3"/>
        <v>91903145.680000007</v>
      </c>
      <c r="R204" s="3"/>
      <c r="S204" s="7"/>
      <c r="T204" s="118"/>
      <c r="U204" s="141"/>
      <c r="V204" s="141"/>
      <c r="W204" s="141"/>
      <c r="X204"/>
      <c r="Y204"/>
      <c r="Z204"/>
      <c r="AA204"/>
      <c r="AB204"/>
      <c r="AC204"/>
      <c r="AD204"/>
      <c r="AE204"/>
      <c r="AF204"/>
      <c r="AG204"/>
      <c r="AH204"/>
    </row>
    <row r="205" spans="1:34" x14ac:dyDescent="0.25">
      <c r="B205" s="151" t="s">
        <v>488</v>
      </c>
      <c r="C205" s="125">
        <v>16181816</v>
      </c>
      <c r="D205" s="125">
        <v>14300948.4</v>
      </c>
      <c r="E205" s="125">
        <v>462107.65</v>
      </c>
      <c r="F205" s="125">
        <v>649293.30000000005</v>
      </c>
      <c r="G205" s="125">
        <v>536851.65</v>
      </c>
      <c r="H205" s="125">
        <v>959805.2</v>
      </c>
      <c r="I205" s="125">
        <v>979974.95</v>
      </c>
      <c r="J205" s="125">
        <v>1143202.67</v>
      </c>
      <c r="K205" s="125">
        <v>582150.17000000004</v>
      </c>
      <c r="L205" s="125">
        <v>756373.49</v>
      </c>
      <c r="M205" s="125">
        <v>718228.26</v>
      </c>
      <c r="N205" s="125">
        <v>435996.2</v>
      </c>
      <c r="O205" s="125">
        <v>1463795.77</v>
      </c>
      <c r="P205" s="125">
        <v>1653510.97</v>
      </c>
      <c r="Q205" s="125">
        <f t="shared" si="3"/>
        <v>10341290.280000001</v>
      </c>
      <c r="R205" s="3"/>
      <c r="S205" s="7"/>
      <c r="T205" s="118"/>
      <c r="U205" s="118"/>
      <c r="V205" s="118"/>
      <c r="W205" s="118"/>
    </row>
    <row r="206" spans="1:34" x14ac:dyDescent="0.25">
      <c r="B206" s="151" t="s">
        <v>489</v>
      </c>
      <c r="C206" s="125">
        <v>169215449</v>
      </c>
      <c r="D206" s="125">
        <v>177714187.29000002</v>
      </c>
      <c r="E206" s="125">
        <v>7986416.0499999998</v>
      </c>
      <c r="F206" s="125">
        <v>13457213.380000001</v>
      </c>
      <c r="G206" s="125">
        <v>6331551.3799999999</v>
      </c>
      <c r="H206" s="125">
        <v>9659077.8100000005</v>
      </c>
      <c r="I206" s="125">
        <v>16017993.279999999</v>
      </c>
      <c r="J206" s="125">
        <v>12003646.75</v>
      </c>
      <c r="K206" s="125">
        <v>10849329.15</v>
      </c>
      <c r="L206" s="125">
        <v>16858859.23</v>
      </c>
      <c r="M206" s="125">
        <v>10877653.460000001</v>
      </c>
      <c r="N206" s="125">
        <v>18534391.98</v>
      </c>
      <c r="O206" s="125">
        <v>8899212.3599999994</v>
      </c>
      <c r="P206" s="125">
        <v>21277680.329999998</v>
      </c>
      <c r="Q206" s="125">
        <f t="shared" si="3"/>
        <v>152753025.16000003</v>
      </c>
      <c r="R206" s="3"/>
      <c r="S206" s="7"/>
      <c r="T206" s="118"/>
      <c r="U206" s="118"/>
      <c r="V206" s="118"/>
      <c r="W206" s="118"/>
    </row>
    <row r="207" spans="1:34" x14ac:dyDescent="0.25">
      <c r="B207" s="150" t="s">
        <v>490</v>
      </c>
      <c r="C207" s="134">
        <v>2598339514</v>
      </c>
      <c r="D207" s="134">
        <v>3714319815.730001</v>
      </c>
      <c r="E207" s="134">
        <v>19438740.539999999</v>
      </c>
      <c r="F207" s="134">
        <v>134951116.06999999</v>
      </c>
      <c r="G207" s="134">
        <v>117488311.16</v>
      </c>
      <c r="H207" s="134">
        <v>75537221.939999998</v>
      </c>
      <c r="I207" s="134">
        <v>169317152.87</v>
      </c>
      <c r="J207" s="134">
        <v>85867074.979999974</v>
      </c>
      <c r="K207" s="134">
        <v>416787136.55000001</v>
      </c>
      <c r="L207" s="134">
        <v>273365245.69</v>
      </c>
      <c r="M207" s="134">
        <v>227880544.39000002</v>
      </c>
      <c r="N207" s="134">
        <v>285031511.03999996</v>
      </c>
      <c r="O207" s="134">
        <v>238105162.22999999</v>
      </c>
      <c r="P207" s="134">
        <v>1194152523.7400002</v>
      </c>
      <c r="Q207" s="134">
        <f t="shared" si="3"/>
        <v>3237921741.2000003</v>
      </c>
      <c r="R207" s="3"/>
      <c r="S207" s="7"/>
      <c r="T207" s="118"/>
      <c r="U207" s="118"/>
      <c r="V207" s="118"/>
      <c r="W207" s="118"/>
    </row>
    <row r="208" spans="1:34" x14ac:dyDescent="0.25">
      <c r="B208" s="151" t="s">
        <v>491</v>
      </c>
      <c r="C208" s="125">
        <v>2459726534</v>
      </c>
      <c r="D208" s="125">
        <v>3634147877.5700006</v>
      </c>
      <c r="E208" s="125">
        <v>17089779.870000001</v>
      </c>
      <c r="F208" s="125">
        <v>132247302.06999999</v>
      </c>
      <c r="G208" s="125">
        <v>114728643.16</v>
      </c>
      <c r="H208" s="125">
        <v>73746955.280000001</v>
      </c>
      <c r="I208" s="125">
        <v>167008458.78</v>
      </c>
      <c r="J208" s="125">
        <v>83404985.98999998</v>
      </c>
      <c r="K208" s="125">
        <v>413758018.83999997</v>
      </c>
      <c r="L208" s="125">
        <v>268935366.05000001</v>
      </c>
      <c r="M208" s="125">
        <v>224576265.11000001</v>
      </c>
      <c r="N208" s="125">
        <v>271846375.75999999</v>
      </c>
      <c r="O208" s="125">
        <v>235483020.31999999</v>
      </c>
      <c r="P208" s="125">
        <v>1177502826.8200002</v>
      </c>
      <c r="Q208" s="125">
        <f t="shared" si="3"/>
        <v>3180327998.0500002</v>
      </c>
      <c r="R208" s="3"/>
      <c r="S208" s="7"/>
      <c r="T208" s="118"/>
      <c r="U208" s="118"/>
      <c r="V208" s="118"/>
      <c r="W208" s="118"/>
    </row>
    <row r="209" spans="1:34" s="67" customFormat="1" x14ac:dyDescent="0.25">
      <c r="A209"/>
      <c r="B209" s="151" t="s">
        <v>492</v>
      </c>
      <c r="C209" s="125">
        <v>91814770</v>
      </c>
      <c r="D209" s="125">
        <v>41069900.149999999</v>
      </c>
      <c r="E209" s="125">
        <v>916667</v>
      </c>
      <c r="F209" s="125">
        <v>1916667</v>
      </c>
      <c r="G209" s="125">
        <v>583334</v>
      </c>
      <c r="H209" s="125">
        <v>1250000</v>
      </c>
      <c r="I209" s="125">
        <v>1486027</v>
      </c>
      <c r="J209" s="125">
        <v>416667</v>
      </c>
      <c r="K209" s="125">
        <v>1013770</v>
      </c>
      <c r="L209" s="125">
        <v>916667</v>
      </c>
      <c r="M209" s="125">
        <v>916667</v>
      </c>
      <c r="N209" s="125">
        <v>916667</v>
      </c>
      <c r="O209" s="125">
        <v>416667</v>
      </c>
      <c r="P209" s="125">
        <v>495758</v>
      </c>
      <c r="Q209" s="125">
        <f t="shared" si="3"/>
        <v>11245558</v>
      </c>
      <c r="R209" s="3"/>
      <c r="S209" s="7"/>
      <c r="T209" s="118"/>
      <c r="U209" s="141"/>
      <c r="V209" s="141"/>
      <c r="W209" s="141"/>
      <c r="X209"/>
      <c r="Y209"/>
      <c r="Z209"/>
      <c r="AA209"/>
      <c r="AB209"/>
      <c r="AC209"/>
      <c r="AD209"/>
      <c r="AE209"/>
      <c r="AF209"/>
      <c r="AG209"/>
      <c r="AH209"/>
    </row>
    <row r="210" spans="1:34" x14ac:dyDescent="0.25">
      <c r="B210" s="151" t="s">
        <v>493</v>
      </c>
      <c r="C210" s="125">
        <v>1895597</v>
      </c>
      <c r="D210" s="125">
        <v>3953000</v>
      </c>
      <c r="E210" s="125">
        <v>0</v>
      </c>
      <c r="F210" s="125"/>
      <c r="G210" s="125">
        <v>0</v>
      </c>
      <c r="H210" s="125">
        <v>0</v>
      </c>
      <c r="I210" s="125">
        <v>40000</v>
      </c>
      <c r="J210" s="125">
        <v>0</v>
      </c>
      <c r="K210" s="125">
        <v>1804935.42</v>
      </c>
      <c r="L210" s="125">
        <v>38000</v>
      </c>
      <c r="M210" s="125">
        <v>497160</v>
      </c>
      <c r="N210" s="125">
        <v>11959000</v>
      </c>
      <c r="O210" s="125">
        <v>214480</v>
      </c>
      <c r="P210" s="125">
        <v>107200</v>
      </c>
      <c r="Q210" s="125">
        <f t="shared" si="3"/>
        <v>14660775.42</v>
      </c>
      <c r="R210" s="3"/>
      <c r="S210" s="7"/>
      <c r="T210" s="118"/>
      <c r="U210" s="118"/>
      <c r="V210" s="118"/>
      <c r="W210" s="118"/>
    </row>
    <row r="211" spans="1:34" x14ac:dyDescent="0.25">
      <c r="B211" s="151" t="s">
        <v>494</v>
      </c>
      <c r="C211" s="125">
        <v>44902613</v>
      </c>
      <c r="D211" s="125">
        <v>35149038.009999998</v>
      </c>
      <c r="E211" s="125">
        <v>1432293.67</v>
      </c>
      <c r="F211" s="125">
        <v>787147</v>
      </c>
      <c r="G211" s="125">
        <v>2176334</v>
      </c>
      <c r="H211" s="125">
        <v>540266.66</v>
      </c>
      <c r="I211" s="125">
        <v>782667.09000000008</v>
      </c>
      <c r="J211" s="125">
        <v>2045421.99</v>
      </c>
      <c r="K211" s="125">
        <v>210412.29</v>
      </c>
      <c r="L211" s="125">
        <v>3475212.64</v>
      </c>
      <c r="M211" s="125">
        <v>1890452.28</v>
      </c>
      <c r="N211" s="125">
        <v>309468.28000000003</v>
      </c>
      <c r="O211" s="125">
        <v>1990994.91</v>
      </c>
      <c r="P211" s="125">
        <v>16046738.92</v>
      </c>
      <c r="Q211" s="125">
        <f t="shared" si="3"/>
        <v>31687409.729999997</v>
      </c>
      <c r="R211" s="3"/>
      <c r="S211" s="7"/>
      <c r="T211" s="118"/>
      <c r="U211" s="118"/>
      <c r="V211" s="118"/>
      <c r="W211" s="118"/>
    </row>
    <row r="212" spans="1:34" x14ac:dyDescent="0.25">
      <c r="B212" s="150" t="s">
        <v>495</v>
      </c>
      <c r="C212" s="134">
        <v>11445274859</v>
      </c>
      <c r="D212" s="134">
        <v>11763438430.5</v>
      </c>
      <c r="E212" s="134">
        <v>186660215.58999997</v>
      </c>
      <c r="F212" s="134">
        <v>252913096.81999999</v>
      </c>
      <c r="G212" s="134">
        <v>485599073.19</v>
      </c>
      <c r="H212" s="134">
        <v>531692086.56</v>
      </c>
      <c r="I212" s="134">
        <v>315180673.25</v>
      </c>
      <c r="J212" s="134">
        <v>589857373.5999999</v>
      </c>
      <c r="K212" s="134">
        <v>756874864.17000008</v>
      </c>
      <c r="L212" s="134">
        <v>590029003.30999994</v>
      </c>
      <c r="M212" s="134">
        <v>718423436.8599999</v>
      </c>
      <c r="N212" s="134">
        <v>951442260.8599999</v>
      </c>
      <c r="O212" s="134">
        <v>880699289.56999993</v>
      </c>
      <c r="P212" s="134">
        <v>2398871058.21</v>
      </c>
      <c r="Q212" s="134">
        <f t="shared" si="3"/>
        <v>8658242431.9899979</v>
      </c>
      <c r="R212" s="3"/>
      <c r="S212" s="7"/>
      <c r="T212" s="118"/>
      <c r="U212" s="118"/>
      <c r="V212" s="118"/>
      <c r="W212" s="118"/>
    </row>
    <row r="213" spans="1:34" x14ac:dyDescent="0.25">
      <c r="B213" s="151" t="s">
        <v>496</v>
      </c>
      <c r="C213" s="125">
        <v>2404765271</v>
      </c>
      <c r="D213" s="125">
        <v>2428847730.2200003</v>
      </c>
      <c r="E213" s="125">
        <v>68219129.409999996</v>
      </c>
      <c r="F213" s="125">
        <v>34565139.670000002</v>
      </c>
      <c r="G213" s="125">
        <v>46410398.259999998</v>
      </c>
      <c r="H213" s="125">
        <v>186418288.22</v>
      </c>
      <c r="I213" s="125">
        <v>72709909.99000001</v>
      </c>
      <c r="J213" s="125">
        <v>96391027.289999992</v>
      </c>
      <c r="K213" s="125">
        <v>263058901.13999999</v>
      </c>
      <c r="L213" s="125">
        <v>97324402.5</v>
      </c>
      <c r="M213" s="125">
        <v>226018936.23000002</v>
      </c>
      <c r="N213" s="125">
        <v>157804271.09999999</v>
      </c>
      <c r="O213" s="125">
        <v>128559717.95999999</v>
      </c>
      <c r="P213" s="125">
        <v>352290182.70000005</v>
      </c>
      <c r="Q213" s="125">
        <f t="shared" si="3"/>
        <v>1729770304.47</v>
      </c>
      <c r="R213" s="3"/>
      <c r="S213" s="7"/>
      <c r="T213" s="118"/>
      <c r="U213" s="118"/>
      <c r="V213" s="118"/>
      <c r="W213" s="118"/>
    </row>
    <row r="214" spans="1:34" x14ac:dyDescent="0.25">
      <c r="B214" s="151" t="s">
        <v>497</v>
      </c>
      <c r="C214" s="125">
        <v>397628344</v>
      </c>
      <c r="D214" s="125">
        <v>693504722.11999989</v>
      </c>
      <c r="E214" s="125">
        <v>9022130.5800000001</v>
      </c>
      <c r="F214" s="125">
        <v>36948580.779999994</v>
      </c>
      <c r="G214" s="125">
        <v>26174424.819999997</v>
      </c>
      <c r="H214" s="125">
        <v>29951683.830000002</v>
      </c>
      <c r="I214" s="125">
        <v>47180925.5</v>
      </c>
      <c r="J214" s="125">
        <v>48529329.649999999</v>
      </c>
      <c r="K214" s="125">
        <v>106692087.97</v>
      </c>
      <c r="L214" s="125">
        <v>35421230.899999999</v>
      </c>
      <c r="M214" s="125">
        <v>38720963.829999998</v>
      </c>
      <c r="N214" s="125">
        <v>41336283.479999997</v>
      </c>
      <c r="O214" s="125">
        <v>52047373.259999998</v>
      </c>
      <c r="P214" s="125">
        <v>194084916.05000001</v>
      </c>
      <c r="Q214" s="125">
        <f t="shared" si="3"/>
        <v>666109930.64999998</v>
      </c>
      <c r="R214" s="3"/>
      <c r="S214" s="7"/>
      <c r="T214" s="118"/>
      <c r="U214" s="118"/>
      <c r="V214" s="118"/>
      <c r="W214" s="118"/>
    </row>
    <row r="215" spans="1:34" x14ac:dyDescent="0.25">
      <c r="B215" s="151" t="s">
        <v>498</v>
      </c>
      <c r="C215" s="125">
        <v>186921653</v>
      </c>
      <c r="D215" s="125">
        <v>181949786.66</v>
      </c>
      <c r="E215" s="125">
        <v>620834</v>
      </c>
      <c r="F215" s="125">
        <v>3913839.7</v>
      </c>
      <c r="G215" s="125">
        <v>2309990.2400000002</v>
      </c>
      <c r="H215" s="125">
        <v>975508.10000000009</v>
      </c>
      <c r="I215" s="125">
        <v>6750406.6699999999</v>
      </c>
      <c r="J215" s="125">
        <v>4767588.79</v>
      </c>
      <c r="K215" s="125">
        <v>36615856.479999997</v>
      </c>
      <c r="L215" s="125">
        <v>3762361.5</v>
      </c>
      <c r="M215" s="125">
        <v>401418.72999999986</v>
      </c>
      <c r="N215" s="125">
        <v>3477944.05</v>
      </c>
      <c r="O215" s="125">
        <v>10905255.699999999</v>
      </c>
      <c r="P215" s="125">
        <v>16638254.599999998</v>
      </c>
      <c r="Q215" s="125">
        <f t="shared" si="3"/>
        <v>91139258.559999987</v>
      </c>
      <c r="R215" s="3"/>
      <c r="S215" s="7"/>
      <c r="T215" s="118"/>
      <c r="U215" s="118"/>
      <c r="V215" s="118"/>
      <c r="W215" s="118"/>
    </row>
    <row r="216" spans="1:34" s="67" customFormat="1" x14ac:dyDescent="0.25">
      <c r="A216"/>
      <c r="B216" s="151" t="s">
        <v>499</v>
      </c>
      <c r="C216" s="125">
        <v>2214696688</v>
      </c>
      <c r="D216" s="125">
        <v>2424530843.3200002</v>
      </c>
      <c r="E216" s="125">
        <v>14414814.359999999</v>
      </c>
      <c r="F216" s="125">
        <v>33789054.549999997</v>
      </c>
      <c r="G216" s="125">
        <v>64534510.490000002</v>
      </c>
      <c r="H216" s="125">
        <v>104606818.25</v>
      </c>
      <c r="I216" s="125">
        <v>49830980.649999999</v>
      </c>
      <c r="J216" s="125">
        <v>165067285.94999999</v>
      </c>
      <c r="K216" s="125">
        <v>120279741.39</v>
      </c>
      <c r="L216" s="125">
        <v>86091102.530000001</v>
      </c>
      <c r="M216" s="125">
        <v>118371162.47999999</v>
      </c>
      <c r="N216" s="125">
        <v>307642156.20999998</v>
      </c>
      <c r="O216" s="125">
        <v>417565558.18000001</v>
      </c>
      <c r="P216" s="125">
        <v>614911389.80999994</v>
      </c>
      <c r="Q216" s="125">
        <f t="shared" si="3"/>
        <v>2097104574.8499999</v>
      </c>
      <c r="R216" s="3"/>
      <c r="S216" s="7"/>
      <c r="T216" s="118"/>
      <c r="U216" s="141"/>
      <c r="V216" s="141"/>
      <c r="W216" s="141"/>
      <c r="X216"/>
      <c r="Y216"/>
      <c r="Z216"/>
      <c r="AA216"/>
      <c r="AB216"/>
      <c r="AC216"/>
      <c r="AD216"/>
      <c r="AE216"/>
      <c r="AF216"/>
      <c r="AG216"/>
      <c r="AH216"/>
    </row>
    <row r="217" spans="1:34" x14ac:dyDescent="0.25">
      <c r="B217" s="151" t="s">
        <v>500</v>
      </c>
      <c r="C217" s="125">
        <v>759394558</v>
      </c>
      <c r="D217" s="125">
        <v>1192212326.9999998</v>
      </c>
      <c r="E217" s="125">
        <v>29407818.66</v>
      </c>
      <c r="F217" s="125">
        <v>13160608.23</v>
      </c>
      <c r="G217" s="125">
        <v>229296625.76999998</v>
      </c>
      <c r="H217" s="125">
        <v>65901190.489999995</v>
      </c>
      <c r="I217" s="125">
        <v>38731098.939999998</v>
      </c>
      <c r="J217" s="125">
        <v>95735412.729999989</v>
      </c>
      <c r="K217" s="125">
        <v>24678750.32</v>
      </c>
      <c r="L217" s="125">
        <v>196262264.55000001</v>
      </c>
      <c r="M217" s="125">
        <v>28045844.259999998</v>
      </c>
      <c r="N217" s="125">
        <v>27847506.419999994</v>
      </c>
      <c r="O217" s="125">
        <v>91309791.699999988</v>
      </c>
      <c r="P217" s="125">
        <v>113201009.09</v>
      </c>
      <c r="Q217" s="125">
        <f t="shared" si="3"/>
        <v>953577921.15999997</v>
      </c>
      <c r="R217" s="3"/>
      <c r="S217" s="7"/>
      <c r="T217" s="118"/>
      <c r="U217" s="118"/>
      <c r="V217" s="118"/>
      <c r="W217" s="118"/>
    </row>
    <row r="218" spans="1:34" x14ac:dyDescent="0.25">
      <c r="B218" s="151" t="s">
        <v>501</v>
      </c>
      <c r="C218" s="125">
        <v>5481868345</v>
      </c>
      <c r="D218" s="125">
        <v>4842393021.1800003</v>
      </c>
      <c r="E218" s="125">
        <v>64975488.579999991</v>
      </c>
      <c r="F218" s="125">
        <v>130535873.89000002</v>
      </c>
      <c r="G218" s="125">
        <v>116873123.61</v>
      </c>
      <c r="H218" s="125">
        <v>143838597.67000002</v>
      </c>
      <c r="I218" s="125">
        <v>99977351.49999997</v>
      </c>
      <c r="J218" s="125">
        <v>179366729.19</v>
      </c>
      <c r="K218" s="125">
        <v>205549526.87000003</v>
      </c>
      <c r="L218" s="125">
        <v>171167641.32999998</v>
      </c>
      <c r="M218" s="125">
        <v>306865111.32999998</v>
      </c>
      <c r="N218" s="125">
        <v>413334099.59999996</v>
      </c>
      <c r="O218" s="125">
        <v>180311592.77000001</v>
      </c>
      <c r="P218" s="125">
        <v>1107745305.96</v>
      </c>
      <c r="Q218" s="125">
        <f t="shared" si="3"/>
        <v>3120540442.3000002</v>
      </c>
      <c r="R218" s="3"/>
      <c r="S218" s="7"/>
      <c r="T218" s="118"/>
      <c r="U218" s="118"/>
      <c r="V218" s="118"/>
      <c r="W218" s="118"/>
    </row>
    <row r="219" spans="1:34" x14ac:dyDescent="0.25">
      <c r="B219" s="150" t="s">
        <v>502</v>
      </c>
      <c r="C219" s="134">
        <v>546080198</v>
      </c>
      <c r="D219" s="134">
        <v>484959333.69999999</v>
      </c>
      <c r="E219" s="134">
        <v>29369805.590000004</v>
      </c>
      <c r="F219" s="134">
        <v>82633509.189999998</v>
      </c>
      <c r="G219" s="134">
        <v>17328668.18</v>
      </c>
      <c r="H219" s="134">
        <v>31047834.009999998</v>
      </c>
      <c r="I219" s="134">
        <v>12846286.590000002</v>
      </c>
      <c r="J219" s="134">
        <v>8901007.9199999999</v>
      </c>
      <c r="K219" s="134">
        <v>19193919.77</v>
      </c>
      <c r="L219" s="134">
        <v>9358968.6699999999</v>
      </c>
      <c r="M219" s="134">
        <v>19344957.43</v>
      </c>
      <c r="N219" s="134">
        <v>55722946.869999997</v>
      </c>
      <c r="O219" s="134">
        <v>48175626.109999999</v>
      </c>
      <c r="P219" s="134">
        <v>74615381.599999994</v>
      </c>
      <c r="Q219" s="134">
        <f t="shared" si="3"/>
        <v>408538911.92999995</v>
      </c>
      <c r="R219" s="3"/>
      <c r="S219" s="7"/>
      <c r="T219" s="118"/>
      <c r="U219" s="118"/>
      <c r="V219" s="118"/>
      <c r="W219" s="118"/>
    </row>
    <row r="220" spans="1:34" s="67" customFormat="1" x14ac:dyDescent="0.25">
      <c r="A220"/>
      <c r="B220" s="151" t="s">
        <v>503</v>
      </c>
      <c r="C220" s="125">
        <v>494812456</v>
      </c>
      <c r="D220" s="125">
        <v>470227351.06</v>
      </c>
      <c r="E220" s="125">
        <v>28516943.350000001</v>
      </c>
      <c r="F220" s="125">
        <v>82015988.239999995</v>
      </c>
      <c r="G220" s="125">
        <v>15878672.719999999</v>
      </c>
      <c r="H220" s="125">
        <v>30314625.169999998</v>
      </c>
      <c r="I220" s="125">
        <v>12200217.520000001</v>
      </c>
      <c r="J220" s="125">
        <v>8267356.4499999993</v>
      </c>
      <c r="K220" s="125">
        <v>18515450.359999999</v>
      </c>
      <c r="L220" s="125">
        <v>8729227</v>
      </c>
      <c r="M220" s="125">
        <v>18675045.319999997</v>
      </c>
      <c r="N220" s="125">
        <v>53587342.25</v>
      </c>
      <c r="O220" s="125">
        <v>47229037.950000003</v>
      </c>
      <c r="P220" s="125">
        <v>73183766.979999989</v>
      </c>
      <c r="Q220" s="125">
        <f t="shared" si="3"/>
        <v>397113673.30999994</v>
      </c>
      <c r="R220" s="3"/>
      <c r="S220" s="7"/>
      <c r="T220" s="118"/>
      <c r="U220" s="141"/>
      <c r="V220" s="141"/>
      <c r="W220" s="141"/>
      <c r="X220"/>
      <c r="Y220"/>
      <c r="Z220"/>
      <c r="AA220"/>
      <c r="AB220"/>
      <c r="AC220"/>
      <c r="AD220"/>
      <c r="AE220"/>
      <c r="AF220"/>
      <c r="AG220"/>
      <c r="AH220"/>
    </row>
    <row r="221" spans="1:34" x14ac:dyDescent="0.25">
      <c r="B221" s="151" t="s">
        <v>504</v>
      </c>
      <c r="C221" s="125">
        <v>27212742</v>
      </c>
      <c r="D221" s="125">
        <v>1491000</v>
      </c>
      <c r="E221" s="125">
        <v>104166.67</v>
      </c>
      <c r="F221" s="125">
        <v>104166.67</v>
      </c>
      <c r="G221" s="125">
        <v>124876.37</v>
      </c>
      <c r="H221" s="125">
        <v>105566.67</v>
      </c>
      <c r="I221" s="125">
        <v>104566.67</v>
      </c>
      <c r="J221" s="125">
        <v>104166.67</v>
      </c>
      <c r="K221" s="125">
        <v>157240.9</v>
      </c>
      <c r="L221" s="125">
        <v>117852.67</v>
      </c>
      <c r="M221" s="125">
        <v>114303.69</v>
      </c>
      <c r="N221" s="125">
        <v>104166.66</v>
      </c>
      <c r="O221" s="125">
        <v>150066.66</v>
      </c>
      <c r="P221" s="125">
        <v>104166.65</v>
      </c>
      <c r="Q221" s="125">
        <f t="shared" si="3"/>
        <v>1395306.9499999997</v>
      </c>
      <c r="R221" s="3"/>
      <c r="S221" s="7"/>
      <c r="T221" s="118"/>
      <c r="U221" s="118"/>
      <c r="V221" s="118"/>
      <c r="W221" s="118"/>
    </row>
    <row r="222" spans="1:34" x14ac:dyDescent="0.25">
      <c r="B222" s="151" t="s">
        <v>505</v>
      </c>
      <c r="C222" s="125">
        <v>24055000</v>
      </c>
      <c r="D222" s="125">
        <v>13240982.640000001</v>
      </c>
      <c r="E222" s="125">
        <v>748695.57</v>
      </c>
      <c r="F222" s="125">
        <v>513354.28</v>
      </c>
      <c r="G222" s="125">
        <v>1325119.0900000001</v>
      </c>
      <c r="H222" s="125">
        <v>627642.16999999993</v>
      </c>
      <c r="I222" s="125">
        <v>541502.4</v>
      </c>
      <c r="J222" s="125">
        <v>529484.80000000005</v>
      </c>
      <c r="K222" s="125">
        <v>521228.51</v>
      </c>
      <c r="L222" s="125">
        <v>511889</v>
      </c>
      <c r="M222" s="125">
        <v>555608.42000000004</v>
      </c>
      <c r="N222" s="125">
        <v>2031437.96</v>
      </c>
      <c r="O222" s="125">
        <v>796521.5</v>
      </c>
      <c r="P222" s="125">
        <v>1327447.97</v>
      </c>
      <c r="Q222" s="125">
        <f t="shared" si="3"/>
        <v>10029931.67</v>
      </c>
      <c r="R222" s="3"/>
      <c r="S222" s="7"/>
      <c r="T222" s="118"/>
      <c r="U222" s="118"/>
      <c r="V222" s="118"/>
      <c r="W222" s="118"/>
    </row>
    <row r="223" spans="1:34" s="67" customFormat="1" x14ac:dyDescent="0.25">
      <c r="A223"/>
      <c r="B223" s="150" t="s">
        <v>506</v>
      </c>
      <c r="C223" s="134">
        <v>25000000</v>
      </c>
      <c r="D223" s="134">
        <v>538203533.52999997</v>
      </c>
      <c r="E223" s="134">
        <v>0</v>
      </c>
      <c r="F223" s="134">
        <v>15000</v>
      </c>
      <c r="G223" s="134">
        <v>42296576.390000001</v>
      </c>
      <c r="H223" s="134">
        <v>5451640</v>
      </c>
      <c r="I223" s="134">
        <v>16623964.620000001</v>
      </c>
      <c r="J223" s="134">
        <v>71981957.810000002</v>
      </c>
      <c r="K223" s="134">
        <v>19144787.359999999</v>
      </c>
      <c r="L223" s="134">
        <v>27437852.490000002</v>
      </c>
      <c r="M223" s="134">
        <v>123685654.63</v>
      </c>
      <c r="N223" s="134">
        <v>18454544.110000003</v>
      </c>
      <c r="O223" s="134">
        <v>32076584.150000002</v>
      </c>
      <c r="P223" s="134">
        <v>128360328.45999999</v>
      </c>
      <c r="Q223" s="134">
        <f t="shared" si="3"/>
        <v>485528890.01999998</v>
      </c>
      <c r="R223" s="3"/>
      <c r="S223" s="7"/>
      <c r="T223" s="118"/>
      <c r="U223" s="141"/>
      <c r="V223" s="141"/>
      <c r="W223" s="141"/>
      <c r="X223"/>
      <c r="Y223"/>
      <c r="Z223"/>
      <c r="AA223"/>
      <c r="AB223"/>
      <c r="AC223"/>
      <c r="AD223"/>
      <c r="AE223"/>
      <c r="AF223"/>
      <c r="AG223"/>
      <c r="AH223"/>
    </row>
    <row r="224" spans="1:34" s="67" customFormat="1" x14ac:dyDescent="0.25">
      <c r="A224"/>
      <c r="B224" s="151" t="s">
        <v>508</v>
      </c>
      <c r="C224" s="125">
        <v>0</v>
      </c>
      <c r="D224" s="125">
        <v>538203533.52999997</v>
      </c>
      <c r="E224" s="134">
        <v>0</v>
      </c>
      <c r="F224" s="129">
        <v>15000</v>
      </c>
      <c r="G224" s="143">
        <v>42296576.390000001</v>
      </c>
      <c r="H224" s="143">
        <v>5451640</v>
      </c>
      <c r="I224" s="143">
        <v>16623964.620000001</v>
      </c>
      <c r="J224" s="143">
        <v>71981957.810000002</v>
      </c>
      <c r="K224" s="143">
        <v>19144787.359999999</v>
      </c>
      <c r="L224" s="143">
        <v>27437852.490000002</v>
      </c>
      <c r="M224" s="143">
        <v>123685654.63</v>
      </c>
      <c r="N224" s="143">
        <v>18454544.110000003</v>
      </c>
      <c r="O224" s="143">
        <v>32076584.150000002</v>
      </c>
      <c r="P224" s="125">
        <v>128360328.45999999</v>
      </c>
      <c r="Q224" s="134">
        <f t="shared" si="3"/>
        <v>485528890.01999998</v>
      </c>
      <c r="R224" s="3"/>
      <c r="S224" s="7"/>
      <c r="T224" s="118"/>
      <c r="U224" s="141"/>
      <c r="V224" s="141"/>
      <c r="W224" s="141"/>
      <c r="X224"/>
      <c r="Y224"/>
      <c r="Z224"/>
      <c r="AA224"/>
      <c r="AB224"/>
      <c r="AC224"/>
      <c r="AD224"/>
      <c r="AE224"/>
      <c r="AF224"/>
      <c r="AG224"/>
      <c r="AH224"/>
    </row>
    <row r="225" spans="1:34" x14ac:dyDescent="0.25">
      <c r="B225" s="151" t="s">
        <v>509</v>
      </c>
      <c r="C225" s="143">
        <v>25000000</v>
      </c>
      <c r="D225" s="143">
        <v>0</v>
      </c>
      <c r="E225" s="134">
        <v>0</v>
      </c>
      <c r="F225" s="143"/>
      <c r="G225" s="143"/>
      <c r="H225" s="143"/>
      <c r="I225" s="143"/>
      <c r="J225" s="143"/>
      <c r="K225" s="143"/>
      <c r="L225" s="143"/>
      <c r="M225" s="143"/>
      <c r="N225" s="143"/>
      <c r="O225" s="143">
        <v>0</v>
      </c>
      <c r="P225" s="125">
        <v>0</v>
      </c>
      <c r="Q225" s="134">
        <f t="shared" si="3"/>
        <v>0</v>
      </c>
      <c r="R225" s="3"/>
      <c r="S225" s="7"/>
      <c r="T225" s="118"/>
      <c r="U225" s="118"/>
      <c r="V225" s="118"/>
      <c r="W225" s="118"/>
    </row>
    <row r="226" spans="1:34" x14ac:dyDescent="0.25">
      <c r="B226" s="149" t="s">
        <v>244</v>
      </c>
      <c r="C226" s="134">
        <v>30640353257</v>
      </c>
      <c r="D226" s="134">
        <v>39333644003.580002</v>
      </c>
      <c r="E226" s="134">
        <v>3570275641.2999997</v>
      </c>
      <c r="F226" s="134">
        <v>2947102575.7599993</v>
      </c>
      <c r="G226" s="134">
        <v>3848800088.1299996</v>
      </c>
      <c r="H226" s="134">
        <v>3358289320.98</v>
      </c>
      <c r="I226" s="134">
        <v>2787634248.8099995</v>
      </c>
      <c r="J226" s="134">
        <v>3386912634.9300003</v>
      </c>
      <c r="K226" s="134">
        <v>3016828142.3199997</v>
      </c>
      <c r="L226" s="134">
        <v>5266196096.8400011</v>
      </c>
      <c r="M226" s="134">
        <v>2690587939.46</v>
      </c>
      <c r="N226" s="134">
        <v>2321582126.1599998</v>
      </c>
      <c r="O226" s="134">
        <v>2026018589.3799999</v>
      </c>
      <c r="P226" s="134">
        <v>3309536559.6999998</v>
      </c>
      <c r="Q226" s="134">
        <f t="shared" si="3"/>
        <v>38529763963.769989</v>
      </c>
      <c r="R226" s="3"/>
      <c r="S226" s="7"/>
      <c r="T226" s="118"/>
      <c r="U226" s="118"/>
      <c r="V226" s="118"/>
      <c r="W226" s="118"/>
    </row>
    <row r="227" spans="1:34" s="67" customFormat="1" x14ac:dyDescent="0.25">
      <c r="A227"/>
      <c r="B227" s="150" t="s">
        <v>511</v>
      </c>
      <c r="C227" s="134">
        <v>4464761338</v>
      </c>
      <c r="D227" s="134">
        <v>730250522.48000002</v>
      </c>
      <c r="E227" s="134">
        <v>6903461.6899999995</v>
      </c>
      <c r="F227" s="134">
        <v>17844790.040000003</v>
      </c>
      <c r="G227" s="134">
        <v>81479672.049999997</v>
      </c>
      <c r="H227" s="134">
        <v>19016071.640000001</v>
      </c>
      <c r="I227" s="134">
        <v>18014274.48</v>
      </c>
      <c r="J227" s="134">
        <v>19614236.849999998</v>
      </c>
      <c r="K227" s="134">
        <v>133613434.65000001</v>
      </c>
      <c r="L227" s="134">
        <v>28731914.690000001</v>
      </c>
      <c r="M227" s="134">
        <v>30432543.960000001</v>
      </c>
      <c r="N227" s="134">
        <v>31459658.449999999</v>
      </c>
      <c r="O227" s="134">
        <v>82410104.920000002</v>
      </c>
      <c r="P227" s="134">
        <v>134051268.96000001</v>
      </c>
      <c r="Q227" s="134">
        <f t="shared" si="3"/>
        <v>603571432.38</v>
      </c>
      <c r="R227" s="3"/>
      <c r="S227" s="7"/>
      <c r="T227" s="118"/>
      <c r="U227" s="141"/>
      <c r="V227" s="141"/>
      <c r="W227" s="141"/>
      <c r="X227"/>
      <c r="Y227"/>
      <c r="Z227"/>
      <c r="AA227"/>
      <c r="AB227"/>
      <c r="AC227"/>
      <c r="AD227"/>
      <c r="AE227"/>
      <c r="AF227"/>
      <c r="AG227"/>
      <c r="AH227"/>
    </row>
    <row r="228" spans="1:34" x14ac:dyDescent="0.25">
      <c r="B228" s="151" t="s">
        <v>512</v>
      </c>
      <c r="C228" s="125">
        <v>4464611861</v>
      </c>
      <c r="D228" s="125">
        <v>490220044.96000004</v>
      </c>
      <c r="E228" s="125">
        <v>6903461.6899999995</v>
      </c>
      <c r="F228" s="125">
        <v>17844790.040000003</v>
      </c>
      <c r="G228" s="125">
        <v>21479672.050000001</v>
      </c>
      <c r="H228" s="125">
        <v>19016071.640000001</v>
      </c>
      <c r="I228" s="125">
        <v>18014274.48</v>
      </c>
      <c r="J228" s="125">
        <v>19614236.849999998</v>
      </c>
      <c r="K228" s="125">
        <v>28613434.649999999</v>
      </c>
      <c r="L228" s="125">
        <v>28731914.690000001</v>
      </c>
      <c r="M228" s="125">
        <v>30432543.960000001</v>
      </c>
      <c r="N228" s="125">
        <v>16459658.449999999</v>
      </c>
      <c r="O228" s="125">
        <v>52397279.920000002</v>
      </c>
      <c r="P228" s="125">
        <v>104051268.96000001</v>
      </c>
      <c r="Q228" s="125">
        <f t="shared" si="3"/>
        <v>363558607.38</v>
      </c>
      <c r="R228" s="3"/>
      <c r="S228" s="7"/>
      <c r="T228" s="118"/>
      <c r="U228" s="118"/>
      <c r="V228" s="118"/>
      <c r="W228" s="118"/>
    </row>
    <row r="229" spans="1:34" x14ac:dyDescent="0.25">
      <c r="B229" s="151" t="s">
        <v>513</v>
      </c>
      <c r="C229" s="125">
        <v>149477</v>
      </c>
      <c r="D229" s="125">
        <v>240030477.52000001</v>
      </c>
      <c r="E229" s="125">
        <v>0</v>
      </c>
      <c r="F229" s="125">
        <v>0</v>
      </c>
      <c r="G229" s="125">
        <v>60000000</v>
      </c>
      <c r="H229" s="125"/>
      <c r="I229" s="125">
        <v>0</v>
      </c>
      <c r="J229" s="125">
        <v>0</v>
      </c>
      <c r="K229" s="125">
        <v>105000000</v>
      </c>
      <c r="L229" s="125"/>
      <c r="M229" s="125"/>
      <c r="N229" s="125">
        <v>15000000</v>
      </c>
      <c r="O229" s="125">
        <v>30012825</v>
      </c>
      <c r="P229" s="125">
        <v>30000000</v>
      </c>
      <c r="Q229" s="125">
        <f t="shared" si="3"/>
        <v>240012825</v>
      </c>
      <c r="R229" s="3"/>
      <c r="S229" s="7"/>
      <c r="T229" s="118"/>
      <c r="U229" s="118"/>
      <c r="V229" s="118"/>
      <c r="W229" s="118"/>
    </row>
    <row r="230" spans="1:34" x14ac:dyDescent="0.25">
      <c r="B230" s="150" t="s">
        <v>514</v>
      </c>
      <c r="C230" s="134">
        <v>26175591919</v>
      </c>
      <c r="D230" s="134">
        <v>38603393481.099998</v>
      </c>
      <c r="E230" s="134">
        <v>3563372179.6099997</v>
      </c>
      <c r="F230" s="134">
        <v>2929257785.7199993</v>
      </c>
      <c r="G230" s="134">
        <v>3767320416.0799999</v>
      </c>
      <c r="H230" s="134">
        <v>3339273249.3400002</v>
      </c>
      <c r="I230" s="134">
        <v>2769619974.3299994</v>
      </c>
      <c r="J230" s="134">
        <v>3367298398.0800004</v>
      </c>
      <c r="K230" s="134">
        <v>2883214707.6699996</v>
      </c>
      <c r="L230" s="134">
        <v>5237464182.1500006</v>
      </c>
      <c r="M230" s="134">
        <v>2660155395.5</v>
      </c>
      <c r="N230" s="134">
        <v>2290122467.7099996</v>
      </c>
      <c r="O230" s="134">
        <v>1943608484.4599998</v>
      </c>
      <c r="P230" s="134">
        <v>3175485290.7399998</v>
      </c>
      <c r="Q230" s="134">
        <f t="shared" si="3"/>
        <v>37926192531.389999</v>
      </c>
      <c r="R230" s="3"/>
      <c r="S230" s="7"/>
      <c r="T230" s="118"/>
      <c r="U230" s="118"/>
      <c r="V230" s="118"/>
      <c r="W230" s="118"/>
    </row>
    <row r="231" spans="1:34" x14ac:dyDescent="0.25">
      <c r="B231" s="151" t="s">
        <v>515</v>
      </c>
      <c r="C231" s="125">
        <v>1855378345</v>
      </c>
      <c r="D231" s="125">
        <v>1896696085.03</v>
      </c>
      <c r="E231" s="125">
        <v>38944738.219999999</v>
      </c>
      <c r="F231" s="125">
        <v>110139075.73</v>
      </c>
      <c r="G231" s="125">
        <v>132425600.91999999</v>
      </c>
      <c r="H231" s="125">
        <v>67097742.329999998</v>
      </c>
      <c r="I231" s="125">
        <v>98485367.489999995</v>
      </c>
      <c r="J231" s="125">
        <v>131033557.82000001</v>
      </c>
      <c r="K231" s="125">
        <v>183158865.83000001</v>
      </c>
      <c r="L231" s="125">
        <v>123555983.48</v>
      </c>
      <c r="M231" s="125">
        <v>117545825.3</v>
      </c>
      <c r="N231" s="125">
        <v>130725491.88</v>
      </c>
      <c r="O231" s="125">
        <v>113688990.46000001</v>
      </c>
      <c r="P231" s="125">
        <v>265058615.70000005</v>
      </c>
      <c r="Q231" s="125">
        <f t="shared" si="3"/>
        <v>1511859855.1600001</v>
      </c>
      <c r="R231" s="3"/>
      <c r="S231" s="7"/>
      <c r="T231" s="118"/>
      <c r="U231" s="118"/>
      <c r="V231" s="118"/>
      <c r="W231" s="118"/>
    </row>
    <row r="232" spans="1:34" s="67" customFormat="1" x14ac:dyDescent="0.25">
      <c r="A232"/>
      <c r="B232" s="151" t="s">
        <v>516</v>
      </c>
      <c r="C232" s="125">
        <v>22384386120</v>
      </c>
      <c r="D232" s="125">
        <v>35947337103.709999</v>
      </c>
      <c r="E232" s="125">
        <v>3512011087.96</v>
      </c>
      <c r="F232" s="125">
        <v>2788558413.4999995</v>
      </c>
      <c r="G232" s="125">
        <v>3609638564.02</v>
      </c>
      <c r="H232" s="125">
        <v>3240192171.3500004</v>
      </c>
      <c r="I232" s="125">
        <v>2641502676.2199998</v>
      </c>
      <c r="J232" s="125">
        <v>3192639004.0100002</v>
      </c>
      <c r="K232" s="125">
        <v>2656211250.1799998</v>
      </c>
      <c r="L232" s="125">
        <v>5075852037.1300011</v>
      </c>
      <c r="M232" s="125">
        <v>2493263577.8199997</v>
      </c>
      <c r="N232" s="125">
        <v>2127312509.4599998</v>
      </c>
      <c r="O232" s="125">
        <v>1738717778.6799998</v>
      </c>
      <c r="P232" s="125">
        <v>2701211442.21</v>
      </c>
      <c r="Q232" s="125">
        <f t="shared" si="3"/>
        <v>35777110512.540001</v>
      </c>
      <c r="R232" s="3"/>
      <c r="S232" s="7"/>
      <c r="T232" s="118"/>
      <c r="U232" s="141"/>
      <c r="V232" s="141"/>
      <c r="W232" s="141"/>
      <c r="X232"/>
      <c r="Y232"/>
      <c r="Z232"/>
      <c r="AA232"/>
      <c r="AB232"/>
      <c r="AC232"/>
      <c r="AD232"/>
      <c r="AE232"/>
      <c r="AF232"/>
      <c r="AG232"/>
      <c r="AH232"/>
    </row>
    <row r="233" spans="1:34" s="67" customFormat="1" x14ac:dyDescent="0.25">
      <c r="A233"/>
      <c r="B233" s="151" t="s">
        <v>517</v>
      </c>
      <c r="C233" s="125">
        <v>1935827454</v>
      </c>
      <c r="D233" s="125">
        <v>759360292.35999954</v>
      </c>
      <c r="E233" s="125">
        <v>12416353.43</v>
      </c>
      <c r="F233" s="125">
        <v>30560296.489999998</v>
      </c>
      <c r="G233" s="125">
        <v>25256251.140000001</v>
      </c>
      <c r="H233" s="125">
        <v>31983335.66</v>
      </c>
      <c r="I233" s="125">
        <v>29631930.620000001</v>
      </c>
      <c r="J233" s="125">
        <v>43625836.25</v>
      </c>
      <c r="K233" s="125">
        <v>43844591.659999996</v>
      </c>
      <c r="L233" s="125">
        <v>38056161.539999999</v>
      </c>
      <c r="M233" s="125">
        <v>49345992.379999995</v>
      </c>
      <c r="N233" s="125">
        <v>32084466.370000001</v>
      </c>
      <c r="O233" s="125">
        <v>91201715.320000008</v>
      </c>
      <c r="P233" s="125">
        <v>209215232.83000001</v>
      </c>
      <c r="Q233" s="125">
        <f t="shared" si="3"/>
        <v>637222163.68999994</v>
      </c>
      <c r="R233" s="3"/>
      <c r="S233" s="7"/>
      <c r="T233" s="118"/>
      <c r="U233" s="141"/>
      <c r="V233" s="141"/>
      <c r="W233" s="141"/>
      <c r="X233"/>
      <c r="Y233"/>
      <c r="Z233"/>
      <c r="AA233"/>
      <c r="AB233"/>
      <c r="AC233"/>
      <c r="AD233"/>
      <c r="AE233"/>
      <c r="AF233"/>
      <c r="AG233"/>
      <c r="AH233"/>
    </row>
    <row r="234" spans="1:34" x14ac:dyDescent="0.25">
      <c r="B234" s="23" t="s">
        <v>154</v>
      </c>
      <c r="C234" s="124">
        <v>68595936122</v>
      </c>
      <c r="D234" s="124">
        <v>57722279397.840012</v>
      </c>
      <c r="E234" s="124">
        <v>1344230088.3200002</v>
      </c>
      <c r="F234" s="124">
        <v>1628910322.1699991</v>
      </c>
      <c r="G234" s="124">
        <v>2857872952.1599989</v>
      </c>
      <c r="H234" s="124">
        <v>3132334792.079999</v>
      </c>
      <c r="I234" s="124">
        <v>4218213016.6999998</v>
      </c>
      <c r="J234" s="124">
        <v>4378086686.5100021</v>
      </c>
      <c r="K234" s="124">
        <v>4868108654.6099997</v>
      </c>
      <c r="L234" s="124">
        <v>3583963180.3300004</v>
      </c>
      <c r="M234" s="124">
        <v>5780640715.0100012</v>
      </c>
      <c r="N234" s="124">
        <v>4179602243.1699991</v>
      </c>
      <c r="O234" s="124">
        <v>3870186774.1699986</v>
      </c>
      <c r="P234" s="124">
        <v>10061525264.299997</v>
      </c>
      <c r="Q234" s="124">
        <f t="shared" si="3"/>
        <v>49903674689.529999</v>
      </c>
      <c r="R234" s="3"/>
      <c r="S234" s="7"/>
      <c r="T234" s="118"/>
      <c r="U234" s="118"/>
      <c r="V234" s="118"/>
      <c r="W234" s="118"/>
    </row>
    <row r="235" spans="1:34" x14ac:dyDescent="0.25">
      <c r="B235" s="149" t="s">
        <v>155</v>
      </c>
      <c r="C235" s="134">
        <v>10628747193</v>
      </c>
      <c r="D235" s="134">
        <v>12875648392.199997</v>
      </c>
      <c r="E235" s="134">
        <v>241628717.21999997</v>
      </c>
      <c r="F235" s="134">
        <v>390825002.70000005</v>
      </c>
      <c r="G235" s="134">
        <v>684772126.86000001</v>
      </c>
      <c r="H235" s="134">
        <v>663090008.7299999</v>
      </c>
      <c r="I235" s="134">
        <v>992483200.4599998</v>
      </c>
      <c r="J235" s="134">
        <v>1212311429.4700005</v>
      </c>
      <c r="K235" s="134">
        <v>986262609</v>
      </c>
      <c r="L235" s="134">
        <v>632891967.85000002</v>
      </c>
      <c r="M235" s="134">
        <v>652085403.09000003</v>
      </c>
      <c r="N235" s="134">
        <v>529740177.96000004</v>
      </c>
      <c r="O235" s="134">
        <v>823208861.16999996</v>
      </c>
      <c r="P235" s="134">
        <v>2386968222.2500005</v>
      </c>
      <c r="Q235" s="134">
        <f t="shared" si="3"/>
        <v>10196267726.760002</v>
      </c>
      <c r="R235" s="3"/>
      <c r="S235" s="7"/>
      <c r="T235" s="118"/>
      <c r="U235" s="118"/>
      <c r="V235" s="118"/>
      <c r="W235" s="118"/>
    </row>
    <row r="236" spans="1:34" s="67" customFormat="1" x14ac:dyDescent="0.25">
      <c r="A236"/>
      <c r="B236" s="150" t="s">
        <v>518</v>
      </c>
      <c r="C236" s="134">
        <v>10244790652</v>
      </c>
      <c r="D236" s="134">
        <v>12376036957.449997</v>
      </c>
      <c r="E236" s="134">
        <v>224212963.75</v>
      </c>
      <c r="F236" s="134">
        <v>367970882.10000002</v>
      </c>
      <c r="G236" s="134">
        <v>673542600.98000002</v>
      </c>
      <c r="H236" s="134">
        <v>641577525.02999997</v>
      </c>
      <c r="I236" s="134">
        <v>982354879.01999986</v>
      </c>
      <c r="J236" s="134">
        <v>1192740729.3600001</v>
      </c>
      <c r="K236" s="134">
        <v>951194032.44999993</v>
      </c>
      <c r="L236" s="134">
        <v>620209691.75</v>
      </c>
      <c r="M236" s="134">
        <v>631568547.97000003</v>
      </c>
      <c r="N236" s="134">
        <v>504028354.75999999</v>
      </c>
      <c r="O236" s="134">
        <v>801142478.70999992</v>
      </c>
      <c r="P236" s="134">
        <v>2255280954.3699999</v>
      </c>
      <c r="Q236" s="134">
        <f t="shared" si="3"/>
        <v>9845823640.25</v>
      </c>
      <c r="R236" s="3"/>
      <c r="S236" s="7"/>
      <c r="T236" s="118"/>
      <c r="U236" s="141"/>
      <c r="V236" s="141"/>
      <c r="W236" s="141"/>
      <c r="X236"/>
      <c r="Y236"/>
      <c r="Z236"/>
      <c r="AA236"/>
      <c r="AB236"/>
      <c r="AC236"/>
      <c r="AD236"/>
      <c r="AE236"/>
      <c r="AF236"/>
      <c r="AG236"/>
      <c r="AH236"/>
    </row>
    <row r="237" spans="1:34" x14ac:dyDescent="0.25">
      <c r="B237" s="151" t="s">
        <v>519</v>
      </c>
      <c r="C237" s="125">
        <v>10239150652</v>
      </c>
      <c r="D237" s="125">
        <v>12370395957.449997</v>
      </c>
      <c r="E237" s="125">
        <v>223742963.75</v>
      </c>
      <c r="F237" s="125">
        <v>367970882.10000002</v>
      </c>
      <c r="G237" s="125">
        <v>673072600.98000002</v>
      </c>
      <c r="H237" s="125">
        <v>641107525.02999997</v>
      </c>
      <c r="I237" s="125">
        <v>982354879.01999986</v>
      </c>
      <c r="J237" s="125">
        <v>1192660729.3600001</v>
      </c>
      <c r="K237" s="125">
        <v>951194032.44999993</v>
      </c>
      <c r="L237" s="125">
        <v>619269691.75</v>
      </c>
      <c r="M237" s="125">
        <v>631568547.97000003</v>
      </c>
      <c r="N237" s="125">
        <v>503088354.75999999</v>
      </c>
      <c r="O237" s="125">
        <v>800672478.70999992</v>
      </c>
      <c r="P237" s="125">
        <v>2254810954.3699999</v>
      </c>
      <c r="Q237" s="125">
        <f t="shared" si="3"/>
        <v>9841513640.25</v>
      </c>
      <c r="R237" s="3"/>
      <c r="S237" s="7"/>
      <c r="T237" s="118"/>
      <c r="U237" s="118"/>
      <c r="V237" s="118"/>
      <c r="W237" s="118"/>
    </row>
    <row r="238" spans="1:34" s="67" customFormat="1" x14ac:dyDescent="0.25">
      <c r="A238"/>
      <c r="B238" s="151" t="s">
        <v>520</v>
      </c>
      <c r="C238" s="125">
        <v>5640000</v>
      </c>
      <c r="D238" s="125">
        <v>5641000</v>
      </c>
      <c r="E238" s="125">
        <v>470000</v>
      </c>
      <c r="F238" s="125">
        <v>0</v>
      </c>
      <c r="G238" s="125">
        <v>470000</v>
      </c>
      <c r="H238" s="125">
        <v>470000</v>
      </c>
      <c r="I238" s="125">
        <v>0</v>
      </c>
      <c r="J238" s="125">
        <v>80000</v>
      </c>
      <c r="K238" s="125">
        <v>0</v>
      </c>
      <c r="L238" s="125">
        <v>940000</v>
      </c>
      <c r="M238" s="125">
        <v>0</v>
      </c>
      <c r="N238" s="125">
        <v>940000</v>
      </c>
      <c r="O238" s="125">
        <v>470000</v>
      </c>
      <c r="P238" s="125">
        <v>470000</v>
      </c>
      <c r="Q238" s="125">
        <f t="shared" si="3"/>
        <v>4310000</v>
      </c>
      <c r="R238" s="3"/>
      <c r="S238" s="7"/>
      <c r="T238" s="118"/>
      <c r="U238" s="141"/>
      <c r="V238" s="141"/>
      <c r="W238" s="141"/>
      <c r="X238"/>
      <c r="Y238"/>
      <c r="Z238"/>
      <c r="AA238"/>
      <c r="AB238"/>
      <c r="AC238"/>
      <c r="AD238"/>
      <c r="AE238"/>
      <c r="AF238"/>
      <c r="AG238"/>
      <c r="AH238"/>
    </row>
    <row r="239" spans="1:34" x14ac:dyDescent="0.25">
      <c r="B239" s="150" t="s">
        <v>521</v>
      </c>
      <c r="C239" s="134">
        <v>36165873</v>
      </c>
      <c r="D239" s="134">
        <v>37362904.359999999</v>
      </c>
      <c r="E239" s="134">
        <v>0</v>
      </c>
      <c r="F239" s="134">
        <v>1810865</v>
      </c>
      <c r="G239" s="134">
        <v>478425.4</v>
      </c>
      <c r="H239" s="134">
        <v>4834204.1500000004</v>
      </c>
      <c r="I239" s="134">
        <v>2309956.7000000002</v>
      </c>
      <c r="J239" s="134">
        <v>3067630.89</v>
      </c>
      <c r="K239" s="134">
        <v>2839726.38</v>
      </c>
      <c r="L239" s="134">
        <v>1163671</v>
      </c>
      <c r="M239" s="134">
        <v>4496248.21</v>
      </c>
      <c r="N239" s="134">
        <v>1953175.8</v>
      </c>
      <c r="O239" s="134">
        <v>2021509.9999999998</v>
      </c>
      <c r="P239" s="134">
        <v>4820899.13</v>
      </c>
      <c r="Q239" s="134">
        <f t="shared" si="3"/>
        <v>29796312.66</v>
      </c>
      <c r="R239" s="3"/>
      <c r="S239" s="7"/>
      <c r="T239" s="118"/>
      <c r="U239" s="118"/>
      <c r="V239" s="118"/>
      <c r="W239" s="118"/>
    </row>
    <row r="240" spans="1:34" x14ac:dyDescent="0.25">
      <c r="B240" s="151" t="s">
        <v>522</v>
      </c>
      <c r="C240" s="125">
        <v>36165873</v>
      </c>
      <c r="D240" s="125">
        <v>37362904.359999999</v>
      </c>
      <c r="E240" s="134">
        <v>0</v>
      </c>
      <c r="F240" s="125">
        <v>1810865</v>
      </c>
      <c r="G240" s="125">
        <v>478425.4</v>
      </c>
      <c r="H240" s="125">
        <v>4834204.1500000004</v>
      </c>
      <c r="I240" s="125">
        <v>2309956.7000000002</v>
      </c>
      <c r="J240" s="125">
        <v>3067630.89</v>
      </c>
      <c r="K240" s="125">
        <v>2839726.38</v>
      </c>
      <c r="L240" s="125">
        <v>1163671</v>
      </c>
      <c r="M240" s="125">
        <v>4496248.21</v>
      </c>
      <c r="N240" s="125">
        <v>1953175.8</v>
      </c>
      <c r="O240" s="125">
        <v>2021509.9999999998</v>
      </c>
      <c r="P240" s="125">
        <v>4820899.13</v>
      </c>
      <c r="Q240" s="134">
        <f t="shared" si="3"/>
        <v>29796312.66</v>
      </c>
      <c r="R240" s="3"/>
      <c r="S240" s="7"/>
      <c r="T240" s="118"/>
      <c r="U240" s="118"/>
      <c r="V240" s="118"/>
      <c r="W240" s="118"/>
    </row>
    <row r="241" spans="1:34" x14ac:dyDescent="0.25">
      <c r="B241" s="150" t="s">
        <v>523</v>
      </c>
      <c r="C241" s="134">
        <v>110746587</v>
      </c>
      <c r="D241" s="134">
        <v>90667865.640000015</v>
      </c>
      <c r="E241" s="134">
        <v>1122029.53</v>
      </c>
      <c r="F241" s="134">
        <v>2770191.0199999996</v>
      </c>
      <c r="G241" s="134">
        <v>3027657.07</v>
      </c>
      <c r="H241" s="134">
        <v>3501515.56</v>
      </c>
      <c r="I241" s="134">
        <v>4403896.5599999996</v>
      </c>
      <c r="J241" s="134">
        <v>5005324.07</v>
      </c>
      <c r="K241" s="134">
        <v>3291496.32</v>
      </c>
      <c r="L241" s="134">
        <v>4566658.7799999993</v>
      </c>
      <c r="M241" s="134">
        <v>3731172.37</v>
      </c>
      <c r="N241" s="134">
        <v>2289713.2199999997</v>
      </c>
      <c r="O241" s="134">
        <v>2581475.5900000003</v>
      </c>
      <c r="P241" s="134">
        <v>36441679.200000003</v>
      </c>
      <c r="Q241" s="134">
        <f t="shared" si="3"/>
        <v>72732809.290000007</v>
      </c>
      <c r="R241" s="3"/>
      <c r="S241" s="7"/>
      <c r="T241" s="118"/>
      <c r="U241" s="118"/>
      <c r="V241" s="118"/>
      <c r="W241" s="118"/>
    </row>
    <row r="242" spans="1:34" s="67" customFormat="1" x14ac:dyDescent="0.25">
      <c r="A242"/>
      <c r="B242" s="151" t="s">
        <v>524</v>
      </c>
      <c r="C242" s="125">
        <v>2151500</v>
      </c>
      <c r="D242" s="125">
        <v>364849.6</v>
      </c>
      <c r="E242" s="125">
        <v>6666.67</v>
      </c>
      <c r="F242" s="125">
        <v>6666.67</v>
      </c>
      <c r="G242" s="125">
        <v>6666.67</v>
      </c>
      <c r="H242" s="125">
        <v>6666.67</v>
      </c>
      <c r="I242" s="125">
        <v>6666.67</v>
      </c>
      <c r="J242" s="125">
        <v>56007.15</v>
      </c>
      <c r="K242" s="125">
        <v>6666.67</v>
      </c>
      <c r="L242" s="125">
        <v>6666.67</v>
      </c>
      <c r="M242" s="125">
        <v>6666.67</v>
      </c>
      <c r="N242" s="125">
        <v>6666.66</v>
      </c>
      <c r="O242" s="125">
        <v>13866.66</v>
      </c>
      <c r="P242" s="125">
        <v>59730.65</v>
      </c>
      <c r="Q242" s="125">
        <f t="shared" si="3"/>
        <v>189604.48000000001</v>
      </c>
      <c r="R242" s="3"/>
      <c r="S242" s="7"/>
      <c r="T242" s="118"/>
      <c r="U242" s="141"/>
      <c r="V242" s="141"/>
      <c r="W242" s="141"/>
      <c r="X242"/>
      <c r="Y242"/>
      <c r="Z242"/>
      <c r="AA242"/>
      <c r="AB242"/>
      <c r="AC242"/>
      <c r="AD242"/>
      <c r="AE242"/>
      <c r="AF242"/>
      <c r="AG242"/>
      <c r="AH242"/>
    </row>
    <row r="243" spans="1:34" x14ac:dyDescent="0.25">
      <c r="B243" s="151" t="s">
        <v>525</v>
      </c>
      <c r="C243" s="125">
        <v>28816104</v>
      </c>
      <c r="D243" s="125">
        <v>21037668.060000002</v>
      </c>
      <c r="E243" s="125">
        <v>4166.67</v>
      </c>
      <c r="F243" s="125">
        <v>0</v>
      </c>
      <c r="G243" s="125">
        <v>44470.83</v>
      </c>
      <c r="H243" s="125">
        <v>21554</v>
      </c>
      <c r="I243" s="125">
        <v>99349.04</v>
      </c>
      <c r="J243" s="125">
        <v>24233</v>
      </c>
      <c r="K243" s="125">
        <v>2333.33</v>
      </c>
      <c r="L243" s="125">
        <v>118726.35</v>
      </c>
      <c r="M243" s="125">
        <v>51151.37</v>
      </c>
      <c r="N243" s="125">
        <v>2333.34</v>
      </c>
      <c r="O243" s="125">
        <v>62189.96</v>
      </c>
      <c r="P243" s="125">
        <v>16919721.210000001</v>
      </c>
      <c r="Q243" s="125">
        <f t="shared" si="3"/>
        <v>17350229.100000001</v>
      </c>
      <c r="R243" s="3"/>
      <c r="S243" s="7"/>
      <c r="T243" s="118"/>
      <c r="U243" s="118"/>
      <c r="V243" s="118"/>
      <c r="W243" s="118"/>
    </row>
    <row r="244" spans="1:34" s="67" customFormat="1" x14ac:dyDescent="0.25">
      <c r="A244"/>
      <c r="B244" s="151" t="s">
        <v>526</v>
      </c>
      <c r="C244" s="125">
        <v>79778983</v>
      </c>
      <c r="D244" s="125">
        <v>69265347.980000004</v>
      </c>
      <c r="E244" s="125">
        <v>1111196.19</v>
      </c>
      <c r="F244" s="125">
        <v>2763524.3499999996</v>
      </c>
      <c r="G244" s="125">
        <v>2976519.57</v>
      </c>
      <c r="H244" s="125">
        <v>3473294.89</v>
      </c>
      <c r="I244" s="125">
        <v>4297880.8499999996</v>
      </c>
      <c r="J244" s="125">
        <v>4925083.92</v>
      </c>
      <c r="K244" s="125">
        <v>3282496.32</v>
      </c>
      <c r="L244" s="125">
        <v>4441265.76</v>
      </c>
      <c r="M244" s="125">
        <v>3673354.33</v>
      </c>
      <c r="N244" s="125">
        <v>2280713.2199999997</v>
      </c>
      <c r="O244" s="125">
        <v>2505418.9700000002</v>
      </c>
      <c r="P244" s="125">
        <v>19462227.34</v>
      </c>
      <c r="Q244" s="125">
        <f t="shared" si="3"/>
        <v>55192975.709999993</v>
      </c>
      <c r="R244" s="3"/>
      <c r="S244" s="7"/>
      <c r="T244" s="118"/>
      <c r="U244" s="141"/>
      <c r="V244" s="141"/>
      <c r="W244" s="141"/>
      <c r="X244"/>
      <c r="Y244"/>
      <c r="Z244"/>
      <c r="AA244"/>
      <c r="AB244"/>
      <c r="AC244"/>
      <c r="AD244"/>
      <c r="AE244"/>
      <c r="AF244"/>
      <c r="AG244"/>
      <c r="AH244"/>
    </row>
    <row r="245" spans="1:34" s="67" customFormat="1" x14ac:dyDescent="0.25">
      <c r="A245"/>
      <c r="B245" s="150" t="s">
        <v>527</v>
      </c>
      <c r="C245" s="134">
        <v>237044081</v>
      </c>
      <c r="D245" s="134">
        <v>371580664.75</v>
      </c>
      <c r="E245" s="134">
        <v>16293723.939999999</v>
      </c>
      <c r="F245" s="134">
        <v>18273064.580000002</v>
      </c>
      <c r="G245" s="134">
        <v>7723443.4100000001</v>
      </c>
      <c r="H245" s="134">
        <v>13176763.99</v>
      </c>
      <c r="I245" s="134">
        <v>3414468.18</v>
      </c>
      <c r="J245" s="134">
        <v>11497745.15</v>
      </c>
      <c r="K245" s="134">
        <v>28937353.850000001</v>
      </c>
      <c r="L245" s="134">
        <v>6951946.3200000003</v>
      </c>
      <c r="M245" s="134">
        <v>12289434.540000001</v>
      </c>
      <c r="N245" s="134">
        <v>21468934.18</v>
      </c>
      <c r="O245" s="134">
        <v>17463396.870000001</v>
      </c>
      <c r="P245" s="134">
        <v>90424689.549999982</v>
      </c>
      <c r="Q245" s="134">
        <f t="shared" si="3"/>
        <v>247914964.56</v>
      </c>
      <c r="R245" s="3"/>
      <c r="S245" s="7"/>
      <c r="T245" s="118"/>
      <c r="U245" s="141"/>
      <c r="V245" s="141"/>
      <c r="W245" s="141"/>
      <c r="X245"/>
      <c r="Y245"/>
      <c r="Z245"/>
      <c r="AA245"/>
      <c r="AB245"/>
      <c r="AC245"/>
      <c r="AD245"/>
      <c r="AE245"/>
      <c r="AF245"/>
      <c r="AG245"/>
      <c r="AH245"/>
    </row>
    <row r="246" spans="1:34" x14ac:dyDescent="0.25">
      <c r="B246" s="151" t="s">
        <v>528</v>
      </c>
      <c r="C246" s="125">
        <v>237044081</v>
      </c>
      <c r="D246" s="125">
        <v>371580664.75</v>
      </c>
      <c r="E246" s="125">
        <v>16293723.939999999</v>
      </c>
      <c r="F246" s="125">
        <v>18273064.580000002</v>
      </c>
      <c r="G246" s="125">
        <v>7723443.4100000001</v>
      </c>
      <c r="H246" s="125">
        <v>13176763.99</v>
      </c>
      <c r="I246" s="125">
        <v>3414468.18</v>
      </c>
      <c r="J246" s="125">
        <v>11497745.15</v>
      </c>
      <c r="K246" s="125">
        <v>28937353.850000001</v>
      </c>
      <c r="L246" s="125">
        <v>6951946.3200000003</v>
      </c>
      <c r="M246" s="125">
        <v>12289434.540000001</v>
      </c>
      <c r="N246" s="125">
        <v>21468934.18</v>
      </c>
      <c r="O246" s="125">
        <v>17463396.870000001</v>
      </c>
      <c r="P246" s="125">
        <v>90424689.549999982</v>
      </c>
      <c r="Q246" s="125">
        <f t="shared" si="3"/>
        <v>247914964.56</v>
      </c>
      <c r="R246" s="3"/>
      <c r="S246" s="7"/>
      <c r="T246" s="118"/>
      <c r="U246" s="118"/>
      <c r="V246" s="118"/>
      <c r="W246" s="118"/>
    </row>
    <row r="247" spans="1:34" s="67" customFormat="1" x14ac:dyDescent="0.25">
      <c r="A247"/>
      <c r="B247" s="149" t="s">
        <v>156</v>
      </c>
      <c r="C247" s="134">
        <v>6846615635</v>
      </c>
      <c r="D247" s="134">
        <v>4349619937.4899998</v>
      </c>
      <c r="E247" s="134">
        <v>135439401.69</v>
      </c>
      <c r="F247" s="134">
        <v>102807605.64999999</v>
      </c>
      <c r="G247" s="134">
        <v>309031742.00999999</v>
      </c>
      <c r="H247" s="134">
        <v>128794020.88999999</v>
      </c>
      <c r="I247" s="134">
        <v>183338690.19999999</v>
      </c>
      <c r="J247" s="134">
        <v>376077146.50999999</v>
      </c>
      <c r="K247" s="134">
        <v>125982068.53</v>
      </c>
      <c r="L247" s="134">
        <v>170925169.41</v>
      </c>
      <c r="M247" s="134">
        <v>594310443.66999996</v>
      </c>
      <c r="N247" s="134">
        <v>570664167.27999997</v>
      </c>
      <c r="O247" s="134">
        <v>456602183.57999998</v>
      </c>
      <c r="P247" s="134">
        <v>915104261.13999999</v>
      </c>
      <c r="Q247" s="134">
        <f t="shared" si="3"/>
        <v>4069076900.5599999</v>
      </c>
      <c r="R247" s="3"/>
      <c r="S247" s="7"/>
      <c r="T247" s="118"/>
      <c r="U247" s="141"/>
      <c r="V247" s="141"/>
      <c r="W247" s="141"/>
      <c r="X247"/>
      <c r="Y247"/>
      <c r="Z247"/>
      <c r="AA247"/>
      <c r="AB247"/>
      <c r="AC247"/>
      <c r="AD247"/>
      <c r="AE247"/>
      <c r="AF247"/>
      <c r="AG247"/>
      <c r="AH247"/>
    </row>
    <row r="248" spans="1:34" x14ac:dyDescent="0.25">
      <c r="B248" s="150" t="s">
        <v>926</v>
      </c>
      <c r="C248" s="134">
        <v>224638142</v>
      </c>
      <c r="D248" s="134">
        <v>263534015.52999991</v>
      </c>
      <c r="E248" s="134">
        <v>552340.63</v>
      </c>
      <c r="F248" s="134">
        <v>2313659.7800000003</v>
      </c>
      <c r="G248" s="134">
        <v>46877027.43</v>
      </c>
      <c r="H248" s="134">
        <v>13903476.699999999</v>
      </c>
      <c r="I248" s="134">
        <v>10181423.449999999</v>
      </c>
      <c r="J248" s="134">
        <v>18517647.640000001</v>
      </c>
      <c r="K248" s="134">
        <v>3835176.89</v>
      </c>
      <c r="L248" s="134">
        <v>11415868.710000001</v>
      </c>
      <c r="M248" s="134">
        <v>3250122.52</v>
      </c>
      <c r="N248" s="134">
        <v>35613898.270000003</v>
      </c>
      <c r="O248" s="134">
        <v>14501617.59</v>
      </c>
      <c r="P248" s="134">
        <v>104487361.72999999</v>
      </c>
      <c r="Q248" s="134">
        <f t="shared" si="3"/>
        <v>265449621.34</v>
      </c>
      <c r="R248" s="3"/>
      <c r="S248" s="7"/>
      <c r="T248" s="118"/>
      <c r="U248" s="118"/>
      <c r="V248" s="118"/>
      <c r="W248" s="118"/>
    </row>
    <row r="249" spans="1:34" s="67" customFormat="1" x14ac:dyDescent="0.25">
      <c r="A249"/>
      <c r="B249" s="151" t="s">
        <v>927</v>
      </c>
      <c r="C249" s="125">
        <v>224638142</v>
      </c>
      <c r="D249" s="125">
        <v>263534015.52999991</v>
      </c>
      <c r="E249" s="125">
        <v>552340.63</v>
      </c>
      <c r="F249" s="125">
        <v>2313659.7800000003</v>
      </c>
      <c r="G249" s="125">
        <v>46877027.43</v>
      </c>
      <c r="H249" s="125">
        <v>13903476.699999999</v>
      </c>
      <c r="I249" s="125">
        <v>10181423.449999999</v>
      </c>
      <c r="J249" s="125">
        <v>18517647.640000001</v>
      </c>
      <c r="K249" s="125">
        <v>3835176.89</v>
      </c>
      <c r="L249" s="125">
        <v>11415868.710000001</v>
      </c>
      <c r="M249" s="125">
        <v>3250122.52</v>
      </c>
      <c r="N249" s="125">
        <v>35613898.270000003</v>
      </c>
      <c r="O249" s="125">
        <v>14501617.59</v>
      </c>
      <c r="P249" s="125">
        <v>104487361.72999999</v>
      </c>
      <c r="Q249" s="125">
        <f t="shared" si="3"/>
        <v>265449621.34</v>
      </c>
      <c r="R249" s="3"/>
      <c r="S249" s="7"/>
      <c r="T249" s="118"/>
      <c r="U249" s="141"/>
      <c r="V249" s="141"/>
      <c r="W249" s="141"/>
      <c r="X249"/>
      <c r="Y249"/>
      <c r="Z249"/>
      <c r="AA249"/>
      <c r="AB249"/>
      <c r="AC249"/>
      <c r="AD249"/>
      <c r="AE249"/>
      <c r="AF249"/>
      <c r="AG249"/>
      <c r="AH249"/>
    </row>
    <row r="250" spans="1:34" x14ac:dyDescent="0.25">
      <c r="B250" s="150" t="s">
        <v>531</v>
      </c>
      <c r="C250" s="134">
        <v>254252907</v>
      </c>
      <c r="D250" s="134">
        <v>295551447.32999998</v>
      </c>
      <c r="E250" s="134">
        <v>1331707.4099999999</v>
      </c>
      <c r="F250" s="134">
        <v>12368847.880000001</v>
      </c>
      <c r="G250" s="134">
        <v>20308879.350000001</v>
      </c>
      <c r="H250" s="134">
        <v>9958456.4600000009</v>
      </c>
      <c r="I250" s="134">
        <v>9630180.870000001</v>
      </c>
      <c r="J250" s="134">
        <v>18884529.07</v>
      </c>
      <c r="K250" s="134">
        <v>19395191.43</v>
      </c>
      <c r="L250" s="134">
        <v>32819151</v>
      </c>
      <c r="M250" s="134">
        <v>25726556.550000001</v>
      </c>
      <c r="N250" s="134">
        <v>41017627.569999993</v>
      </c>
      <c r="O250" s="134">
        <v>21447373.940000001</v>
      </c>
      <c r="P250" s="134">
        <v>58293098.490000002</v>
      </c>
      <c r="Q250" s="134">
        <f t="shared" si="3"/>
        <v>271181600.01999998</v>
      </c>
      <c r="R250" s="3"/>
      <c r="S250" s="7"/>
      <c r="T250" s="118"/>
      <c r="U250" s="118"/>
      <c r="V250" s="118"/>
      <c r="W250" s="118"/>
    </row>
    <row r="251" spans="1:34" s="67" customFormat="1" x14ac:dyDescent="0.25">
      <c r="A251"/>
      <c r="B251" s="151" t="s">
        <v>532</v>
      </c>
      <c r="C251" s="125">
        <v>254252907</v>
      </c>
      <c r="D251" s="125">
        <v>295551447.32999998</v>
      </c>
      <c r="E251" s="125">
        <v>1331707.4099999999</v>
      </c>
      <c r="F251" s="125">
        <v>12368847.880000001</v>
      </c>
      <c r="G251" s="125">
        <v>20308879.350000001</v>
      </c>
      <c r="H251" s="125">
        <v>9958456.4600000009</v>
      </c>
      <c r="I251" s="125">
        <v>9630180.870000001</v>
      </c>
      <c r="J251" s="125">
        <v>18884529.07</v>
      </c>
      <c r="K251" s="125">
        <v>19395191.43</v>
      </c>
      <c r="L251" s="125">
        <v>32819151</v>
      </c>
      <c r="M251" s="125">
        <v>25726556.550000001</v>
      </c>
      <c r="N251" s="125">
        <v>41017627.569999993</v>
      </c>
      <c r="O251" s="125">
        <v>21447373.940000001</v>
      </c>
      <c r="P251" s="125">
        <v>58293098.490000002</v>
      </c>
      <c r="Q251" s="125">
        <f t="shared" si="3"/>
        <v>271181600.01999998</v>
      </c>
      <c r="R251" s="3"/>
      <c r="S251" s="7"/>
      <c r="T251" s="118"/>
      <c r="U251" s="141"/>
      <c r="V251" s="141"/>
      <c r="W251" s="141"/>
      <c r="X251"/>
      <c r="Y251"/>
      <c r="Z251"/>
      <c r="AA251"/>
      <c r="AB251"/>
      <c r="AC251"/>
      <c r="AD251"/>
      <c r="AE251"/>
      <c r="AF251"/>
      <c r="AG251"/>
      <c r="AH251"/>
    </row>
    <row r="252" spans="1:34" x14ac:dyDescent="0.25">
      <c r="B252" s="150" t="s">
        <v>533</v>
      </c>
      <c r="C252" s="134">
        <v>3757143431</v>
      </c>
      <c r="D252" s="134">
        <v>2622446539.2700005</v>
      </c>
      <c r="E252" s="134">
        <v>90702392.909999996</v>
      </c>
      <c r="F252" s="134">
        <v>84543433.519999996</v>
      </c>
      <c r="G252" s="134">
        <v>204156503.5</v>
      </c>
      <c r="H252" s="134">
        <v>95370127.50999999</v>
      </c>
      <c r="I252" s="134">
        <v>142266023.82999998</v>
      </c>
      <c r="J252" s="134">
        <v>165790722.84999999</v>
      </c>
      <c r="K252" s="134">
        <v>95454013.86999999</v>
      </c>
      <c r="L252" s="134">
        <v>92564960.75999999</v>
      </c>
      <c r="M252" s="134">
        <v>269971494.94</v>
      </c>
      <c r="N252" s="134">
        <v>303694174.43000001</v>
      </c>
      <c r="O252" s="134">
        <v>224687430.84999999</v>
      </c>
      <c r="P252" s="134">
        <v>575432723.50999999</v>
      </c>
      <c r="Q252" s="134">
        <f t="shared" si="3"/>
        <v>2344634002.48</v>
      </c>
      <c r="R252" s="3"/>
      <c r="S252" s="7"/>
      <c r="T252" s="118"/>
      <c r="U252" s="118"/>
      <c r="V252" s="118"/>
      <c r="W252" s="118"/>
    </row>
    <row r="253" spans="1:34" s="67" customFormat="1" x14ac:dyDescent="0.25">
      <c r="A253"/>
      <c r="B253" s="151" t="s">
        <v>534</v>
      </c>
      <c r="C253" s="125">
        <v>3757143431</v>
      </c>
      <c r="D253" s="125">
        <v>2622446539.2700005</v>
      </c>
      <c r="E253" s="125">
        <v>90702392.909999996</v>
      </c>
      <c r="F253" s="125">
        <v>84543433.519999996</v>
      </c>
      <c r="G253" s="125">
        <v>204156503.5</v>
      </c>
      <c r="H253" s="125">
        <v>95370127.50999999</v>
      </c>
      <c r="I253" s="125">
        <v>142266023.82999998</v>
      </c>
      <c r="J253" s="125">
        <v>165790722.84999999</v>
      </c>
      <c r="K253" s="125">
        <v>95454013.86999999</v>
      </c>
      <c r="L253" s="125">
        <v>92564960.75999999</v>
      </c>
      <c r="M253" s="125">
        <v>269971494.94</v>
      </c>
      <c r="N253" s="125">
        <v>303694174.43000001</v>
      </c>
      <c r="O253" s="125">
        <v>224687430.84999999</v>
      </c>
      <c r="P253" s="125">
        <v>575432723.50999999</v>
      </c>
      <c r="Q253" s="125">
        <f t="shared" si="3"/>
        <v>2344634002.48</v>
      </c>
      <c r="R253" s="3"/>
      <c r="S253" s="7"/>
      <c r="T253" s="118"/>
      <c r="U253" s="141"/>
      <c r="V253" s="141"/>
      <c r="W253" s="141"/>
      <c r="X253"/>
      <c r="Y253"/>
      <c r="Z253"/>
      <c r="AA253"/>
      <c r="AB253"/>
      <c r="AC253"/>
      <c r="AD253"/>
      <c r="AE253"/>
      <c r="AF253"/>
      <c r="AG253"/>
      <c r="AH253"/>
    </row>
    <row r="254" spans="1:34" s="67" customFormat="1" x14ac:dyDescent="0.25">
      <c r="A254"/>
      <c r="B254" s="150" t="s">
        <v>535</v>
      </c>
      <c r="C254" s="134">
        <v>2610581155</v>
      </c>
      <c r="D254" s="134">
        <v>1168087935.3599999</v>
      </c>
      <c r="E254" s="134">
        <v>42852960.740000002</v>
      </c>
      <c r="F254" s="134">
        <v>3581664.4699999997</v>
      </c>
      <c r="G254" s="134">
        <v>37689331.729999997</v>
      </c>
      <c r="H254" s="134">
        <v>9561960.2200000007</v>
      </c>
      <c r="I254" s="134">
        <v>21261062.050000001</v>
      </c>
      <c r="J254" s="134">
        <v>172884246.94999999</v>
      </c>
      <c r="K254" s="134">
        <v>7297686.3399999961</v>
      </c>
      <c r="L254" s="134">
        <v>34125188.940000005</v>
      </c>
      <c r="M254" s="134">
        <v>295362269.65999997</v>
      </c>
      <c r="N254" s="134">
        <v>190338467.01000002</v>
      </c>
      <c r="O254" s="134">
        <v>195965761.19999999</v>
      </c>
      <c r="P254" s="134">
        <v>176891077.41</v>
      </c>
      <c r="Q254" s="134">
        <f t="shared" si="3"/>
        <v>1187811676.72</v>
      </c>
      <c r="R254" s="3"/>
      <c r="S254" s="7"/>
      <c r="T254" s="118"/>
      <c r="U254" s="141"/>
      <c r="V254" s="141"/>
      <c r="W254" s="141"/>
      <c r="X254"/>
      <c r="Y254"/>
      <c r="Z254"/>
      <c r="AA254"/>
      <c r="AB254"/>
      <c r="AC254"/>
      <c r="AD254"/>
      <c r="AE254"/>
      <c r="AF254"/>
      <c r="AG254"/>
      <c r="AH254"/>
    </row>
    <row r="255" spans="1:34" x14ac:dyDescent="0.25">
      <c r="B255" s="151" t="s">
        <v>536</v>
      </c>
      <c r="C255" s="125">
        <v>2610581155</v>
      </c>
      <c r="D255" s="125">
        <v>1168087935.3599999</v>
      </c>
      <c r="E255" s="125">
        <v>42852960.740000002</v>
      </c>
      <c r="F255" s="125">
        <v>3581664.4699999997</v>
      </c>
      <c r="G255" s="125">
        <v>37689331.729999997</v>
      </c>
      <c r="H255" s="125">
        <v>9561960.2200000007</v>
      </c>
      <c r="I255" s="125">
        <v>21261062.050000001</v>
      </c>
      <c r="J255" s="125">
        <v>172884246.94999999</v>
      </c>
      <c r="K255" s="125">
        <v>7297686.3399999961</v>
      </c>
      <c r="L255" s="125">
        <v>34125188.940000005</v>
      </c>
      <c r="M255" s="125">
        <v>295362269.65999997</v>
      </c>
      <c r="N255" s="125">
        <v>190338467.01000002</v>
      </c>
      <c r="O255" s="125">
        <v>195965761.19999999</v>
      </c>
      <c r="P255" s="125">
        <v>176891077.41</v>
      </c>
      <c r="Q255" s="125">
        <f t="shared" si="3"/>
        <v>1187811676.72</v>
      </c>
      <c r="R255" s="3"/>
      <c r="S255" s="7"/>
      <c r="T255" s="118"/>
      <c r="U255" s="118"/>
      <c r="V255" s="118"/>
      <c r="W255" s="118"/>
    </row>
    <row r="256" spans="1:34" s="67" customFormat="1" x14ac:dyDescent="0.25">
      <c r="A256"/>
      <c r="B256" s="149" t="s">
        <v>537</v>
      </c>
      <c r="C256" s="134">
        <v>3047776625</v>
      </c>
      <c r="D256" s="134">
        <v>2361839069.6999998</v>
      </c>
      <c r="E256" s="134">
        <v>129381746.61</v>
      </c>
      <c r="F256" s="134">
        <v>132268464.50000001</v>
      </c>
      <c r="G256" s="134">
        <v>168460836.32000002</v>
      </c>
      <c r="H256" s="134">
        <v>219930862.24000001</v>
      </c>
      <c r="I256" s="134">
        <v>158184457.52000001</v>
      </c>
      <c r="J256" s="134">
        <v>250045145.29000002</v>
      </c>
      <c r="K256" s="134">
        <v>173171431.61000001</v>
      </c>
      <c r="L256" s="134">
        <v>184548136.57999998</v>
      </c>
      <c r="M256" s="134">
        <v>151504091.78999999</v>
      </c>
      <c r="N256" s="134">
        <v>181269512.99000004</v>
      </c>
      <c r="O256" s="134">
        <v>165523737.10000002</v>
      </c>
      <c r="P256" s="134">
        <v>324110974.49000001</v>
      </c>
      <c r="Q256" s="134">
        <f t="shared" si="3"/>
        <v>2238399397.04</v>
      </c>
      <c r="R256" s="3"/>
      <c r="S256" s="7"/>
      <c r="T256" s="118"/>
      <c r="U256" s="141"/>
      <c r="V256" s="141"/>
      <c r="W256" s="141"/>
      <c r="X256"/>
      <c r="Y256"/>
      <c r="Z256"/>
      <c r="AA256"/>
      <c r="AB256"/>
      <c r="AC256"/>
      <c r="AD256"/>
      <c r="AE256"/>
      <c r="AF256"/>
      <c r="AG256"/>
      <c r="AH256"/>
    </row>
    <row r="257" spans="1:34" x14ac:dyDescent="0.25">
      <c r="B257" s="150" t="s">
        <v>538</v>
      </c>
      <c r="C257" s="134">
        <v>1578926465</v>
      </c>
      <c r="D257" s="134">
        <v>1438394414.2499998</v>
      </c>
      <c r="E257" s="134">
        <v>101087742.25</v>
      </c>
      <c r="F257" s="134">
        <v>107638347.54000001</v>
      </c>
      <c r="G257" s="134">
        <v>119298601.41</v>
      </c>
      <c r="H257" s="134">
        <v>109701743.92999999</v>
      </c>
      <c r="I257" s="134">
        <v>111100696.48999999</v>
      </c>
      <c r="J257" s="134">
        <v>118499548.87</v>
      </c>
      <c r="K257" s="134">
        <v>113858626.77000001</v>
      </c>
      <c r="L257" s="134">
        <v>119965782.11</v>
      </c>
      <c r="M257" s="134">
        <v>117759908.23999999</v>
      </c>
      <c r="N257" s="134">
        <v>122189823.14</v>
      </c>
      <c r="O257" s="134">
        <v>121493912.01000001</v>
      </c>
      <c r="P257" s="134">
        <v>130152096.7</v>
      </c>
      <c r="Q257" s="134">
        <f t="shared" si="3"/>
        <v>1392746829.46</v>
      </c>
      <c r="R257" s="3"/>
      <c r="S257" s="7"/>
      <c r="T257" s="118"/>
      <c r="U257" s="118"/>
      <c r="V257" s="118"/>
      <c r="W257" s="118"/>
    </row>
    <row r="258" spans="1:34" s="67" customFormat="1" x14ac:dyDescent="0.25">
      <c r="A258"/>
      <c r="B258" s="151" t="s">
        <v>539</v>
      </c>
      <c r="C258" s="125">
        <v>1578926465</v>
      </c>
      <c r="D258" s="125">
        <v>1438394414.2499998</v>
      </c>
      <c r="E258" s="125">
        <v>101087742.25</v>
      </c>
      <c r="F258" s="125">
        <v>107638347.54000001</v>
      </c>
      <c r="G258" s="125">
        <v>119298601.41</v>
      </c>
      <c r="H258" s="125">
        <v>109701743.92999999</v>
      </c>
      <c r="I258" s="125">
        <v>111100696.48999999</v>
      </c>
      <c r="J258" s="125">
        <v>118499548.87</v>
      </c>
      <c r="K258" s="125">
        <v>113858626.77000001</v>
      </c>
      <c r="L258" s="125">
        <v>119965782.11</v>
      </c>
      <c r="M258" s="125">
        <v>117759908.23999999</v>
      </c>
      <c r="N258" s="125">
        <v>122189823.14</v>
      </c>
      <c r="O258" s="125">
        <v>121493912.01000001</v>
      </c>
      <c r="P258" s="125">
        <v>130152096.7</v>
      </c>
      <c r="Q258" s="125">
        <f t="shared" si="3"/>
        <v>1392746829.46</v>
      </c>
      <c r="R258" s="3"/>
      <c r="S258" s="7"/>
      <c r="T258" s="118"/>
      <c r="U258" s="141"/>
      <c r="V258" s="141"/>
      <c r="W258" s="141"/>
      <c r="X258"/>
      <c r="Y258"/>
      <c r="Z258"/>
      <c r="AA258"/>
      <c r="AB258"/>
      <c r="AC258"/>
      <c r="AD258"/>
      <c r="AE258"/>
      <c r="AF258"/>
      <c r="AG258"/>
      <c r="AH258"/>
    </row>
    <row r="259" spans="1:34" x14ac:dyDescent="0.25">
      <c r="B259" s="150" t="s">
        <v>540</v>
      </c>
      <c r="C259" s="134">
        <v>499071894</v>
      </c>
      <c r="D259" s="134">
        <v>390254535.83999979</v>
      </c>
      <c r="E259" s="134">
        <v>4925287.03</v>
      </c>
      <c r="F259" s="134">
        <v>15405335.040000001</v>
      </c>
      <c r="G259" s="134">
        <v>35080392.110000007</v>
      </c>
      <c r="H259" s="134">
        <v>21266165.579999998</v>
      </c>
      <c r="I259" s="134">
        <v>27323087.010000002</v>
      </c>
      <c r="J259" s="134">
        <v>39268993.049999997</v>
      </c>
      <c r="K259" s="134">
        <v>42664297.859999999</v>
      </c>
      <c r="L259" s="134">
        <v>29665455.939999998</v>
      </c>
      <c r="M259" s="134">
        <v>24623519.52</v>
      </c>
      <c r="N259" s="134">
        <v>27610810.600000001</v>
      </c>
      <c r="O259" s="134">
        <v>27681982.860000003</v>
      </c>
      <c r="P259" s="134">
        <v>50156369.050000004</v>
      </c>
      <c r="Q259" s="134">
        <f t="shared" si="3"/>
        <v>345671695.65000004</v>
      </c>
      <c r="R259" s="3"/>
      <c r="S259" s="7"/>
      <c r="T259" s="118"/>
      <c r="U259" s="118"/>
      <c r="V259" s="118"/>
      <c r="W259" s="118"/>
    </row>
    <row r="260" spans="1:34" s="67" customFormat="1" x14ac:dyDescent="0.25">
      <c r="A260"/>
      <c r="B260" s="151" t="s">
        <v>541</v>
      </c>
      <c r="C260" s="125">
        <v>499071894</v>
      </c>
      <c r="D260" s="125">
        <v>390254535.83999979</v>
      </c>
      <c r="E260" s="125">
        <v>4925287.03</v>
      </c>
      <c r="F260" s="125">
        <v>15405335.040000001</v>
      </c>
      <c r="G260" s="125">
        <v>35080392.110000007</v>
      </c>
      <c r="H260" s="125">
        <v>21266165.579999998</v>
      </c>
      <c r="I260" s="125">
        <v>27323087.010000002</v>
      </c>
      <c r="J260" s="125">
        <v>39268993.049999997</v>
      </c>
      <c r="K260" s="125">
        <v>42664297.859999999</v>
      </c>
      <c r="L260" s="125">
        <v>29665455.939999998</v>
      </c>
      <c r="M260" s="125">
        <v>24623519.52</v>
      </c>
      <c r="N260" s="125">
        <v>27610810.600000001</v>
      </c>
      <c r="O260" s="125">
        <v>27681982.860000003</v>
      </c>
      <c r="P260" s="125">
        <v>50156369.050000004</v>
      </c>
      <c r="Q260" s="125">
        <f t="shared" si="3"/>
        <v>345671695.65000004</v>
      </c>
      <c r="R260" s="3"/>
      <c r="S260" s="7"/>
      <c r="T260" s="118"/>
      <c r="U260" s="141"/>
      <c r="V260" s="141"/>
      <c r="W260" s="141"/>
      <c r="X260"/>
      <c r="Y260"/>
      <c r="Z260"/>
      <c r="AA260"/>
      <c r="AB260"/>
      <c r="AC260"/>
      <c r="AD260"/>
      <c r="AE260"/>
      <c r="AF260"/>
      <c r="AG260"/>
      <c r="AH260"/>
    </row>
    <row r="261" spans="1:34" x14ac:dyDescent="0.25">
      <c r="B261" s="150" t="s">
        <v>542</v>
      </c>
      <c r="C261" s="134">
        <v>208062690</v>
      </c>
      <c r="D261" s="134">
        <v>111450497.76000001</v>
      </c>
      <c r="E261" s="134">
        <v>5246538.33</v>
      </c>
      <c r="F261" s="134">
        <v>6057527.0599999996</v>
      </c>
      <c r="G261" s="134">
        <v>5066140.8499999996</v>
      </c>
      <c r="H261" s="134">
        <v>4022246.95</v>
      </c>
      <c r="I261" s="134">
        <v>6120388.25</v>
      </c>
      <c r="J261" s="134">
        <v>4904758.8</v>
      </c>
      <c r="K261" s="134">
        <v>7934385.9699999997</v>
      </c>
      <c r="L261" s="134">
        <v>8228724.1699999999</v>
      </c>
      <c r="M261" s="134">
        <v>6512356.6300000008</v>
      </c>
      <c r="N261" s="134">
        <v>6901070.7699999996</v>
      </c>
      <c r="O261" s="134">
        <v>6711027.5</v>
      </c>
      <c r="P261" s="134">
        <v>20175074.209999997</v>
      </c>
      <c r="Q261" s="134">
        <f t="shared" si="3"/>
        <v>87880239.489999995</v>
      </c>
      <c r="R261" s="3"/>
      <c r="S261" s="7"/>
      <c r="T261" s="118"/>
      <c r="U261" s="118"/>
      <c r="V261" s="118"/>
      <c r="W261" s="118"/>
    </row>
    <row r="262" spans="1:34" s="67" customFormat="1" x14ac:dyDescent="0.25">
      <c r="A262"/>
      <c r="B262" s="151" t="s">
        <v>543</v>
      </c>
      <c r="C262" s="125">
        <v>208062690</v>
      </c>
      <c r="D262" s="125">
        <v>111450497.76000001</v>
      </c>
      <c r="E262" s="125">
        <v>5246538.33</v>
      </c>
      <c r="F262" s="125">
        <v>6057527.0599999996</v>
      </c>
      <c r="G262" s="125">
        <v>5066140.8499999996</v>
      </c>
      <c r="H262" s="125">
        <v>4022246.95</v>
      </c>
      <c r="I262" s="125">
        <v>6120388.25</v>
      </c>
      <c r="J262" s="125">
        <v>4904758.8</v>
      </c>
      <c r="K262" s="125">
        <v>7934385.9699999997</v>
      </c>
      <c r="L262" s="125">
        <v>8228724.1699999999</v>
      </c>
      <c r="M262" s="125">
        <v>6512356.6300000008</v>
      </c>
      <c r="N262" s="125">
        <v>6901070.7699999996</v>
      </c>
      <c r="O262" s="125">
        <v>6711027.5</v>
      </c>
      <c r="P262" s="125">
        <v>20175074.209999997</v>
      </c>
      <c r="Q262" s="125">
        <f t="shared" si="3"/>
        <v>87880239.489999995</v>
      </c>
      <c r="R262" s="3"/>
      <c r="S262" s="7"/>
      <c r="T262" s="118"/>
      <c r="U262" s="141"/>
      <c r="V262" s="141"/>
      <c r="W262" s="141"/>
      <c r="X262"/>
      <c r="Y262"/>
      <c r="Z262"/>
      <c r="AA262"/>
      <c r="AB262"/>
      <c r="AC262"/>
      <c r="AD262"/>
      <c r="AE262"/>
      <c r="AF262"/>
      <c r="AG262"/>
      <c r="AH262"/>
    </row>
    <row r="263" spans="1:34" x14ac:dyDescent="0.25">
      <c r="B263" s="150" t="s">
        <v>544</v>
      </c>
      <c r="C263" s="134">
        <v>69680128</v>
      </c>
      <c r="D263" s="134">
        <v>53133524.159999989</v>
      </c>
      <c r="E263" s="134">
        <v>10082262.33</v>
      </c>
      <c r="F263" s="134">
        <v>3163004.86</v>
      </c>
      <c r="G263" s="134">
        <v>3670610.05</v>
      </c>
      <c r="H263" s="134">
        <v>744985.9</v>
      </c>
      <c r="I263" s="134">
        <v>3956470.54</v>
      </c>
      <c r="J263" s="134">
        <v>2962838.8</v>
      </c>
      <c r="K263" s="134">
        <v>7316636.6900000004</v>
      </c>
      <c r="L263" s="134">
        <v>2549730.5499999998</v>
      </c>
      <c r="M263" s="134">
        <v>2487320.73</v>
      </c>
      <c r="N263" s="134">
        <v>843137.59</v>
      </c>
      <c r="O263" s="134">
        <v>721582.37</v>
      </c>
      <c r="P263" s="134">
        <v>3742694.84</v>
      </c>
      <c r="Q263" s="134">
        <f t="shared" si="3"/>
        <v>42241275.25</v>
      </c>
      <c r="R263" s="3"/>
      <c r="S263" s="7"/>
      <c r="T263" s="118"/>
      <c r="U263" s="118"/>
      <c r="V263" s="118"/>
      <c r="W263" s="118"/>
    </row>
    <row r="264" spans="1:34" s="67" customFormat="1" x14ac:dyDescent="0.25">
      <c r="A264"/>
      <c r="B264" s="151" t="s">
        <v>545</v>
      </c>
      <c r="C264" s="125">
        <v>69680128</v>
      </c>
      <c r="D264" s="125">
        <v>53133524.159999989</v>
      </c>
      <c r="E264" s="125">
        <v>10082262.33</v>
      </c>
      <c r="F264" s="125">
        <v>3163004.86</v>
      </c>
      <c r="G264" s="125">
        <v>3670610.05</v>
      </c>
      <c r="H264" s="125">
        <v>744985.9</v>
      </c>
      <c r="I264" s="125">
        <v>3956470.54</v>
      </c>
      <c r="J264" s="125">
        <v>2962838.8</v>
      </c>
      <c r="K264" s="125">
        <v>7316636.6900000004</v>
      </c>
      <c r="L264" s="125">
        <v>2549730.5499999998</v>
      </c>
      <c r="M264" s="125">
        <v>2487320.73</v>
      </c>
      <c r="N264" s="125">
        <v>843137.59</v>
      </c>
      <c r="O264" s="125">
        <v>721582.37</v>
      </c>
      <c r="P264" s="125">
        <v>3742694.84</v>
      </c>
      <c r="Q264" s="125">
        <f t="shared" si="3"/>
        <v>42241275.25</v>
      </c>
      <c r="R264" s="3"/>
      <c r="S264" s="7"/>
      <c r="T264" s="118"/>
      <c r="U264" s="141"/>
      <c r="V264" s="141"/>
      <c r="W264" s="141"/>
      <c r="X264"/>
      <c r="Y264"/>
      <c r="Z264"/>
      <c r="AA264"/>
      <c r="AB264"/>
      <c r="AC264"/>
      <c r="AD264"/>
      <c r="AE264"/>
      <c r="AF264"/>
      <c r="AG264"/>
      <c r="AH264"/>
    </row>
    <row r="265" spans="1:34" x14ac:dyDescent="0.25">
      <c r="B265" s="150" t="s">
        <v>546</v>
      </c>
      <c r="C265" s="134">
        <v>558662872</v>
      </c>
      <c r="D265" s="134">
        <v>141672852.29999998</v>
      </c>
      <c r="E265" s="134">
        <v>4250</v>
      </c>
      <c r="F265" s="134">
        <v>4250</v>
      </c>
      <c r="G265" s="134">
        <v>4250</v>
      </c>
      <c r="H265" s="134">
        <v>218586.55</v>
      </c>
      <c r="I265" s="134">
        <v>7600821.8700000001</v>
      </c>
      <c r="J265" s="134">
        <v>409956.68999999994</v>
      </c>
      <c r="K265" s="134">
        <v>224925.99</v>
      </c>
      <c r="L265" s="134">
        <v>1416110.48</v>
      </c>
      <c r="M265" s="134">
        <v>112653.34</v>
      </c>
      <c r="N265" s="134">
        <v>8433738.3300000001</v>
      </c>
      <c r="O265" s="134">
        <v>8726563.3399999999</v>
      </c>
      <c r="P265" s="134">
        <v>111177721.13</v>
      </c>
      <c r="Q265" s="134">
        <f t="shared" si="3"/>
        <v>138333827.72</v>
      </c>
      <c r="R265" s="3"/>
      <c r="S265" s="7"/>
      <c r="T265" s="118"/>
      <c r="U265" s="118"/>
      <c r="V265" s="118"/>
      <c r="W265" s="118"/>
    </row>
    <row r="266" spans="1:34" s="67" customFormat="1" x14ac:dyDescent="0.25">
      <c r="A266"/>
      <c r="B266" s="151" t="s">
        <v>547</v>
      </c>
      <c r="C266" s="125">
        <v>558662872</v>
      </c>
      <c r="D266" s="125">
        <v>141672852.29999998</v>
      </c>
      <c r="E266" s="125">
        <v>4250</v>
      </c>
      <c r="F266" s="125">
        <v>4250</v>
      </c>
      <c r="G266" s="125">
        <v>4250</v>
      </c>
      <c r="H266" s="125">
        <v>218586.55</v>
      </c>
      <c r="I266" s="125">
        <v>7600821.8700000001</v>
      </c>
      <c r="J266" s="125">
        <v>409956.68999999994</v>
      </c>
      <c r="K266" s="125">
        <v>224925.99</v>
      </c>
      <c r="L266" s="125">
        <v>1416110.48</v>
      </c>
      <c r="M266" s="125">
        <v>112653.34</v>
      </c>
      <c r="N266" s="125">
        <v>8433738.3300000001</v>
      </c>
      <c r="O266" s="125">
        <v>8726563.3399999999</v>
      </c>
      <c r="P266" s="125">
        <v>111177721.13</v>
      </c>
      <c r="Q266" s="125">
        <f t="shared" si="3"/>
        <v>138333827.72</v>
      </c>
      <c r="R266" s="3"/>
      <c r="S266" s="7"/>
      <c r="T266" s="118"/>
      <c r="U266" s="141"/>
      <c r="V266" s="141"/>
      <c r="W266" s="141"/>
      <c r="X266"/>
      <c r="Y266"/>
      <c r="Z266"/>
      <c r="AA266"/>
      <c r="AB266"/>
      <c r="AC266"/>
      <c r="AD266"/>
      <c r="AE266"/>
      <c r="AF266"/>
      <c r="AG266"/>
      <c r="AH266"/>
    </row>
    <row r="267" spans="1:34" s="67" customFormat="1" x14ac:dyDescent="0.25">
      <c r="A267"/>
      <c r="B267" s="150" t="s">
        <v>548</v>
      </c>
      <c r="C267" s="134">
        <v>133372576</v>
      </c>
      <c r="D267" s="134">
        <v>226933245.38999999</v>
      </c>
      <c r="E267" s="134">
        <v>8035666.6699999999</v>
      </c>
      <c r="F267" s="134">
        <v>0</v>
      </c>
      <c r="G267" s="134">
        <v>5340841.9000000004</v>
      </c>
      <c r="H267" s="134">
        <v>83977133.329999998</v>
      </c>
      <c r="I267" s="134">
        <v>2082993.36</v>
      </c>
      <c r="J267" s="134">
        <v>83999049.079999998</v>
      </c>
      <c r="K267" s="134">
        <v>1172558.33</v>
      </c>
      <c r="L267" s="134">
        <v>22722333.329999998</v>
      </c>
      <c r="M267" s="134">
        <v>8333.33</v>
      </c>
      <c r="N267" s="134">
        <v>15290932.560000001</v>
      </c>
      <c r="O267" s="134">
        <v>188669.02</v>
      </c>
      <c r="P267" s="134">
        <v>8707018.5599999987</v>
      </c>
      <c r="Q267" s="134">
        <f t="shared" ref="Q267:Q330" si="4">SUM(E267:P267)</f>
        <v>231525529.47000003</v>
      </c>
      <c r="R267" s="3"/>
      <c r="S267" s="7"/>
      <c r="T267" s="118"/>
      <c r="U267" s="141"/>
      <c r="V267" s="141"/>
      <c r="W267" s="141"/>
      <c r="X267"/>
      <c r="Y267"/>
      <c r="Z267"/>
      <c r="AA267"/>
      <c r="AB267"/>
      <c r="AC267"/>
      <c r="AD267"/>
      <c r="AE267"/>
      <c r="AF267"/>
      <c r="AG267"/>
      <c r="AH267"/>
    </row>
    <row r="268" spans="1:34" x14ac:dyDescent="0.25">
      <c r="B268" s="151" t="s">
        <v>549</v>
      </c>
      <c r="C268" s="125">
        <v>133372576</v>
      </c>
      <c r="D268" s="125">
        <v>226933245.38999999</v>
      </c>
      <c r="E268" s="125">
        <v>8035666.6699999999</v>
      </c>
      <c r="F268" s="125">
        <v>0</v>
      </c>
      <c r="G268" s="125">
        <v>5340841.9000000004</v>
      </c>
      <c r="H268" s="125">
        <v>83977133.329999998</v>
      </c>
      <c r="I268" s="125">
        <v>2082993.36</v>
      </c>
      <c r="J268" s="125">
        <v>83999049.079999998</v>
      </c>
      <c r="K268" s="125">
        <v>1172558.33</v>
      </c>
      <c r="L268" s="125">
        <v>22722333.329999998</v>
      </c>
      <c r="M268" s="125">
        <v>8333.33</v>
      </c>
      <c r="N268" s="125">
        <v>15290932.560000001</v>
      </c>
      <c r="O268" s="125">
        <v>188669.02</v>
      </c>
      <c r="P268" s="125">
        <v>8707018.5599999987</v>
      </c>
      <c r="Q268" s="125">
        <f t="shared" si="4"/>
        <v>231525529.47000003</v>
      </c>
      <c r="R268" s="3"/>
      <c r="S268" s="7"/>
      <c r="T268" s="118"/>
      <c r="U268" s="118"/>
      <c r="V268" s="118"/>
      <c r="W268" s="118"/>
    </row>
    <row r="269" spans="1:34" s="67" customFormat="1" x14ac:dyDescent="0.25">
      <c r="A269"/>
      <c r="B269" s="149" t="s">
        <v>158</v>
      </c>
      <c r="C269" s="192">
        <v>13549146818</v>
      </c>
      <c r="D269" s="192">
        <v>13152580453.780001</v>
      </c>
      <c r="E269" s="192">
        <v>237733433.99000001</v>
      </c>
      <c r="F269" s="192">
        <v>238245244.28999999</v>
      </c>
      <c r="G269" s="192">
        <v>175853984.50999999</v>
      </c>
      <c r="H269" s="192">
        <v>662417144.16999996</v>
      </c>
      <c r="I269" s="192">
        <v>1780445362.05</v>
      </c>
      <c r="J269" s="192">
        <v>1365290266.27</v>
      </c>
      <c r="K269" s="192">
        <v>1610289875.1199999</v>
      </c>
      <c r="L269" s="192">
        <v>724934533.88</v>
      </c>
      <c r="M269" s="192">
        <v>2062154876.4000001</v>
      </c>
      <c r="N269" s="192">
        <v>584119368.52999997</v>
      </c>
      <c r="O269" s="192">
        <v>322949997.25</v>
      </c>
      <c r="P269" s="192">
        <v>1811772327.8799999</v>
      </c>
      <c r="Q269" s="192">
        <f t="shared" si="4"/>
        <v>11576206414.34</v>
      </c>
      <c r="R269" s="3"/>
      <c r="S269" s="7"/>
      <c r="T269" s="118"/>
      <c r="U269" s="141"/>
      <c r="V269" s="141"/>
      <c r="W269" s="141"/>
      <c r="X269"/>
      <c r="Y269"/>
      <c r="Z269"/>
      <c r="AA269"/>
      <c r="AB269"/>
      <c r="AC269"/>
      <c r="AD269"/>
      <c r="AE269"/>
      <c r="AF269"/>
      <c r="AG269"/>
      <c r="AH269"/>
    </row>
    <row r="270" spans="1:34" x14ac:dyDescent="0.25">
      <c r="B270" s="150" t="s">
        <v>550</v>
      </c>
      <c r="C270" s="134">
        <v>13523348614</v>
      </c>
      <c r="D270" s="134">
        <v>13110075265.200001</v>
      </c>
      <c r="E270" s="134">
        <v>237725100.66</v>
      </c>
      <c r="F270" s="134">
        <v>237970560.28999999</v>
      </c>
      <c r="G270" s="134">
        <v>174673777.84999999</v>
      </c>
      <c r="H270" s="134">
        <v>662013785.43999994</v>
      </c>
      <c r="I270" s="134">
        <v>1779374187.72</v>
      </c>
      <c r="J270" s="134">
        <v>1361233285</v>
      </c>
      <c r="K270" s="134">
        <v>1609897350.0699999</v>
      </c>
      <c r="L270" s="134">
        <v>721836567.46000004</v>
      </c>
      <c r="M270" s="134">
        <v>2039957509.1600001</v>
      </c>
      <c r="N270" s="134">
        <v>584107410.18999994</v>
      </c>
      <c r="O270" s="134">
        <v>318209277.80000001</v>
      </c>
      <c r="P270" s="134">
        <v>1808308506.3299999</v>
      </c>
      <c r="Q270" s="134">
        <f t="shared" si="4"/>
        <v>11535307317.969999</v>
      </c>
      <c r="R270" s="3"/>
      <c r="S270" s="7"/>
      <c r="T270" s="118"/>
      <c r="U270" s="118"/>
      <c r="V270" s="118"/>
      <c r="W270" s="118"/>
    </row>
    <row r="271" spans="1:34" s="67" customFormat="1" x14ac:dyDescent="0.25">
      <c r="A271"/>
      <c r="B271" s="151" t="s">
        <v>551</v>
      </c>
      <c r="C271" s="125">
        <v>13523348614</v>
      </c>
      <c r="D271" s="125">
        <v>13110075265.200001</v>
      </c>
      <c r="E271" s="125">
        <v>237725100.66</v>
      </c>
      <c r="F271" s="125">
        <v>237970560.28999999</v>
      </c>
      <c r="G271" s="125">
        <v>174673777.84999999</v>
      </c>
      <c r="H271" s="125">
        <v>662013785.43999994</v>
      </c>
      <c r="I271" s="125">
        <v>1779374187.72</v>
      </c>
      <c r="J271" s="125">
        <v>1361233285</v>
      </c>
      <c r="K271" s="125">
        <v>1609897350.0699999</v>
      </c>
      <c r="L271" s="125">
        <v>721836567.46000004</v>
      </c>
      <c r="M271" s="125">
        <v>2039957509.1600001</v>
      </c>
      <c r="N271" s="125">
        <v>584107410.18999994</v>
      </c>
      <c r="O271" s="125">
        <v>318209277.80000001</v>
      </c>
      <c r="P271" s="125">
        <v>1808308506.3299999</v>
      </c>
      <c r="Q271" s="125">
        <f t="shared" si="4"/>
        <v>11535307317.969999</v>
      </c>
      <c r="R271" s="3"/>
      <c r="S271" s="7"/>
      <c r="T271" s="118"/>
      <c r="U271" s="141"/>
      <c r="V271" s="141"/>
      <c r="W271" s="141"/>
      <c r="X271"/>
      <c r="Y271"/>
      <c r="Z271"/>
      <c r="AA271"/>
      <c r="AB271"/>
      <c r="AC271"/>
      <c r="AD271"/>
      <c r="AE271"/>
      <c r="AF271"/>
      <c r="AG271"/>
      <c r="AH271"/>
    </row>
    <row r="272" spans="1:34" s="67" customFormat="1" x14ac:dyDescent="0.25">
      <c r="A272"/>
      <c r="B272" s="150" t="s">
        <v>552</v>
      </c>
      <c r="C272" s="134">
        <v>25798204</v>
      </c>
      <c r="D272" s="134">
        <v>42505188.579999998</v>
      </c>
      <c r="E272" s="134">
        <v>8333.33</v>
      </c>
      <c r="F272" s="134">
        <v>274684</v>
      </c>
      <c r="G272" s="134">
        <v>1180206.6600000001</v>
      </c>
      <c r="H272" s="134">
        <v>403358.73</v>
      </c>
      <c r="I272" s="134">
        <v>1071174.33</v>
      </c>
      <c r="J272" s="134">
        <v>4056981.27</v>
      </c>
      <c r="K272" s="134">
        <v>392525.04999999981</v>
      </c>
      <c r="L272" s="134">
        <v>3097966.42</v>
      </c>
      <c r="M272" s="134">
        <v>22197367.239999998</v>
      </c>
      <c r="N272" s="134">
        <v>11958.34</v>
      </c>
      <c r="O272" s="134">
        <v>4740719.45</v>
      </c>
      <c r="P272" s="134">
        <v>3463821.55</v>
      </c>
      <c r="Q272" s="134">
        <f t="shared" si="4"/>
        <v>40899096.369999997</v>
      </c>
      <c r="R272" s="3"/>
      <c r="S272" s="7"/>
      <c r="T272" s="118"/>
      <c r="U272" s="141"/>
      <c r="V272" s="141"/>
      <c r="W272" s="141"/>
      <c r="X272"/>
      <c r="Y272"/>
      <c r="Z272"/>
      <c r="AA272"/>
      <c r="AB272"/>
      <c r="AC272"/>
      <c r="AD272"/>
      <c r="AE272"/>
      <c r="AF272"/>
      <c r="AG272"/>
      <c r="AH272"/>
    </row>
    <row r="273" spans="1:34" x14ac:dyDescent="0.25">
      <c r="B273" s="151" t="s">
        <v>553</v>
      </c>
      <c r="C273" s="125">
        <v>25798204</v>
      </c>
      <c r="D273" s="125">
        <v>42505188.579999998</v>
      </c>
      <c r="E273" s="125">
        <v>8333.33</v>
      </c>
      <c r="F273" s="125">
        <v>274684</v>
      </c>
      <c r="G273" s="125">
        <v>1180206.6600000001</v>
      </c>
      <c r="H273" s="125">
        <v>403358.73</v>
      </c>
      <c r="I273" s="125">
        <v>1071174.33</v>
      </c>
      <c r="J273" s="125">
        <v>4056981.27</v>
      </c>
      <c r="K273" s="125">
        <v>392525.04999999981</v>
      </c>
      <c r="L273" s="125">
        <v>3097966.42</v>
      </c>
      <c r="M273" s="125">
        <v>22197367.239999998</v>
      </c>
      <c r="N273" s="125">
        <v>11958.34</v>
      </c>
      <c r="O273" s="125">
        <v>4740719.45</v>
      </c>
      <c r="P273" s="125">
        <v>3463821.55</v>
      </c>
      <c r="Q273" s="125">
        <f t="shared" si="4"/>
        <v>40899096.369999997</v>
      </c>
      <c r="R273" s="3"/>
      <c r="S273" s="7"/>
      <c r="T273" s="118"/>
      <c r="U273" s="118"/>
      <c r="V273" s="118"/>
      <c r="W273" s="118"/>
    </row>
    <row r="274" spans="1:34" s="67" customFormat="1" x14ac:dyDescent="0.25">
      <c r="A274"/>
      <c r="B274" s="149" t="s">
        <v>554</v>
      </c>
      <c r="C274" s="134">
        <v>513714714</v>
      </c>
      <c r="D274" s="134">
        <v>839636186.8499999</v>
      </c>
      <c r="E274" s="134">
        <v>9969011.6999999993</v>
      </c>
      <c r="F274" s="134">
        <v>11620133.219999999</v>
      </c>
      <c r="G274" s="134">
        <v>19503377.460000001</v>
      </c>
      <c r="H274" s="134">
        <v>34802823.57</v>
      </c>
      <c r="I274" s="134">
        <v>15404044.199999999</v>
      </c>
      <c r="J274" s="134">
        <v>22861854.120000001</v>
      </c>
      <c r="K274" s="134">
        <v>49066684.469999999</v>
      </c>
      <c r="L274" s="134">
        <v>29386229.969999999</v>
      </c>
      <c r="M274" s="134">
        <v>86172138.61999999</v>
      </c>
      <c r="N274" s="134">
        <v>60561943.080000006</v>
      </c>
      <c r="O274" s="134">
        <v>35918591.549999997</v>
      </c>
      <c r="P274" s="134">
        <v>378921674.94</v>
      </c>
      <c r="Q274" s="134">
        <f t="shared" si="4"/>
        <v>754188506.89999998</v>
      </c>
      <c r="R274" s="3"/>
      <c r="S274" s="7"/>
      <c r="T274" s="118"/>
      <c r="U274" s="141"/>
      <c r="V274" s="141"/>
      <c r="W274" s="141"/>
      <c r="X274"/>
      <c r="Y274"/>
      <c r="Z274"/>
      <c r="AA274"/>
      <c r="AB274"/>
      <c r="AC274"/>
      <c r="AD274"/>
      <c r="AE274"/>
      <c r="AF274"/>
      <c r="AG274"/>
      <c r="AH274"/>
    </row>
    <row r="275" spans="1:34" x14ac:dyDescent="0.25">
      <c r="B275" s="150" t="s">
        <v>555</v>
      </c>
      <c r="C275" s="134">
        <v>5377523</v>
      </c>
      <c r="D275" s="134">
        <v>4236878.4700000007</v>
      </c>
      <c r="E275" s="134">
        <v>57916.67</v>
      </c>
      <c r="F275" s="134">
        <v>41170</v>
      </c>
      <c r="G275" s="134">
        <v>1965949.99</v>
      </c>
      <c r="H275" s="134">
        <v>449882.33</v>
      </c>
      <c r="I275" s="134">
        <v>89566.33</v>
      </c>
      <c r="J275" s="134">
        <v>5833.33</v>
      </c>
      <c r="K275" s="134">
        <v>10583.33</v>
      </c>
      <c r="L275" s="134">
        <v>10583.33</v>
      </c>
      <c r="M275" s="134">
        <v>110583.33</v>
      </c>
      <c r="N275" s="134">
        <v>61277.79</v>
      </c>
      <c r="O275" s="134">
        <v>161277.79</v>
      </c>
      <c r="P275" s="134">
        <v>161277.78</v>
      </c>
      <c r="Q275" s="134">
        <f t="shared" si="4"/>
        <v>3125902</v>
      </c>
      <c r="R275" s="3"/>
      <c r="S275" s="7"/>
      <c r="T275" s="118"/>
      <c r="U275" s="118"/>
      <c r="V275" s="118"/>
      <c r="W275" s="118"/>
    </row>
    <row r="276" spans="1:34" s="67" customFormat="1" x14ac:dyDescent="0.25">
      <c r="A276"/>
      <c r="B276" s="151" t="s">
        <v>556</v>
      </c>
      <c r="C276" s="125">
        <v>5377523</v>
      </c>
      <c r="D276" s="125">
        <v>4236878.4700000007</v>
      </c>
      <c r="E276" s="125">
        <v>57916.67</v>
      </c>
      <c r="F276" s="125">
        <v>41170</v>
      </c>
      <c r="G276" s="125">
        <v>1965949.99</v>
      </c>
      <c r="H276" s="125">
        <v>449882.33</v>
      </c>
      <c r="I276" s="125">
        <v>89566.33</v>
      </c>
      <c r="J276" s="125">
        <v>5833.33</v>
      </c>
      <c r="K276" s="125">
        <v>10583.33</v>
      </c>
      <c r="L276" s="125">
        <v>10583.33</v>
      </c>
      <c r="M276" s="125">
        <v>110583.33</v>
      </c>
      <c r="N276" s="125">
        <v>61277.79</v>
      </c>
      <c r="O276" s="125">
        <v>161277.79</v>
      </c>
      <c r="P276" s="125">
        <v>161277.78</v>
      </c>
      <c r="Q276" s="125">
        <f t="shared" si="4"/>
        <v>3125902</v>
      </c>
      <c r="R276" s="3"/>
      <c r="S276" s="7"/>
      <c r="T276" s="118"/>
      <c r="U276" s="141"/>
      <c r="V276" s="141"/>
      <c r="W276" s="141"/>
      <c r="X276"/>
      <c r="Y276"/>
      <c r="Z276"/>
      <c r="AA276"/>
      <c r="AB276"/>
      <c r="AC276"/>
      <c r="AD276"/>
      <c r="AE276"/>
      <c r="AF276"/>
      <c r="AG276"/>
      <c r="AH276"/>
    </row>
    <row r="277" spans="1:34" x14ac:dyDescent="0.25">
      <c r="B277" s="150" t="s">
        <v>557</v>
      </c>
      <c r="C277" s="134">
        <v>5776352</v>
      </c>
      <c r="D277" s="134">
        <v>2995462.6999999997</v>
      </c>
      <c r="E277" s="134">
        <v>57166.67</v>
      </c>
      <c r="F277" s="134">
        <v>500</v>
      </c>
      <c r="G277" s="134">
        <v>113833.34</v>
      </c>
      <c r="H277" s="134">
        <v>57166.67</v>
      </c>
      <c r="I277" s="134">
        <v>57586.67</v>
      </c>
      <c r="J277" s="134">
        <v>57586.67</v>
      </c>
      <c r="K277" s="134">
        <v>57586.67</v>
      </c>
      <c r="L277" s="134">
        <v>677086.67</v>
      </c>
      <c r="M277" s="134">
        <v>57586.67</v>
      </c>
      <c r="N277" s="134">
        <v>57166.66</v>
      </c>
      <c r="O277" s="134">
        <v>57166.66</v>
      </c>
      <c r="P277" s="134">
        <v>1467433.3499999999</v>
      </c>
      <c r="Q277" s="134">
        <f t="shared" si="4"/>
        <v>2717866.6999999993</v>
      </c>
      <c r="R277" s="3"/>
      <c r="S277" s="7"/>
      <c r="T277" s="118"/>
      <c r="U277" s="118"/>
      <c r="V277" s="118"/>
      <c r="W277" s="118"/>
    </row>
    <row r="278" spans="1:34" s="67" customFormat="1" x14ac:dyDescent="0.25">
      <c r="A278"/>
      <c r="B278" s="151" t="s">
        <v>558</v>
      </c>
      <c r="C278" s="125">
        <v>5776352</v>
      </c>
      <c r="D278" s="125">
        <v>2995462.6999999997</v>
      </c>
      <c r="E278" s="125">
        <v>57166.67</v>
      </c>
      <c r="F278" s="125">
        <v>500</v>
      </c>
      <c r="G278" s="125">
        <v>113833.34</v>
      </c>
      <c r="H278" s="125">
        <v>57166.67</v>
      </c>
      <c r="I278" s="125">
        <v>57586.67</v>
      </c>
      <c r="J278" s="125">
        <v>57586.67</v>
      </c>
      <c r="K278" s="125">
        <v>57586.67</v>
      </c>
      <c r="L278" s="125">
        <v>677086.67</v>
      </c>
      <c r="M278" s="125">
        <v>57586.67</v>
      </c>
      <c r="N278" s="125">
        <v>57166.66</v>
      </c>
      <c r="O278" s="125">
        <v>57166.66</v>
      </c>
      <c r="P278" s="125">
        <v>1467433.3499999999</v>
      </c>
      <c r="Q278" s="125">
        <f t="shared" si="4"/>
        <v>2717866.6999999993</v>
      </c>
      <c r="R278" s="3"/>
      <c r="S278" s="7"/>
      <c r="T278" s="118"/>
      <c r="U278" s="141"/>
      <c r="V278" s="141"/>
      <c r="W278" s="141"/>
      <c r="X278"/>
      <c r="Y278"/>
      <c r="Z278"/>
      <c r="AA278"/>
      <c r="AB278"/>
      <c r="AC278"/>
      <c r="AD278"/>
      <c r="AE278"/>
      <c r="AF278"/>
      <c r="AG278"/>
      <c r="AH278"/>
    </row>
    <row r="279" spans="1:34" x14ac:dyDescent="0.25">
      <c r="B279" s="150" t="s">
        <v>559</v>
      </c>
      <c r="C279" s="134">
        <v>321216204</v>
      </c>
      <c r="D279" s="134">
        <v>403829958.94999999</v>
      </c>
      <c r="E279" s="134">
        <v>8207088.5199999996</v>
      </c>
      <c r="F279" s="134">
        <v>10150886.029999999</v>
      </c>
      <c r="G279" s="134">
        <v>8762277.870000001</v>
      </c>
      <c r="H279" s="134">
        <v>30772902.309999999</v>
      </c>
      <c r="I279" s="134">
        <v>12073662.189999999</v>
      </c>
      <c r="J279" s="134">
        <v>18903286.300000001</v>
      </c>
      <c r="K279" s="134">
        <v>40425145.229999997</v>
      </c>
      <c r="L279" s="134">
        <v>18901461.18</v>
      </c>
      <c r="M279" s="134">
        <v>77804669.780000001</v>
      </c>
      <c r="N279" s="134">
        <v>38971773.450000003</v>
      </c>
      <c r="O279" s="134">
        <v>25237001.969999999</v>
      </c>
      <c r="P279" s="134">
        <v>61986283.099999994</v>
      </c>
      <c r="Q279" s="134">
        <f t="shared" si="4"/>
        <v>352196437.93000007</v>
      </c>
      <c r="R279" s="3"/>
      <c r="S279" s="7"/>
      <c r="T279" s="118"/>
      <c r="U279" s="118"/>
      <c r="V279" s="118"/>
      <c r="W279" s="118"/>
    </row>
    <row r="280" spans="1:34" s="67" customFormat="1" x14ac:dyDescent="0.25">
      <c r="A280"/>
      <c r="B280" s="151" t="s">
        <v>560</v>
      </c>
      <c r="C280" s="125">
        <v>321216204</v>
      </c>
      <c r="D280" s="125">
        <v>403829958.94999999</v>
      </c>
      <c r="E280" s="125">
        <v>8207088.5199999996</v>
      </c>
      <c r="F280" s="125">
        <v>10150886.029999999</v>
      </c>
      <c r="G280" s="125">
        <v>8762277.870000001</v>
      </c>
      <c r="H280" s="125">
        <v>30772902.309999999</v>
      </c>
      <c r="I280" s="125">
        <v>12073662.189999999</v>
      </c>
      <c r="J280" s="125">
        <v>18903286.300000001</v>
      </c>
      <c r="K280" s="125">
        <v>40425145.229999997</v>
      </c>
      <c r="L280" s="125">
        <v>18901461.18</v>
      </c>
      <c r="M280" s="125">
        <v>77804669.780000001</v>
      </c>
      <c r="N280" s="125">
        <v>38971773.450000003</v>
      </c>
      <c r="O280" s="125">
        <v>25237001.969999999</v>
      </c>
      <c r="P280" s="125">
        <v>61986283.099999994</v>
      </c>
      <c r="Q280" s="125">
        <f t="shared" si="4"/>
        <v>352196437.93000007</v>
      </c>
      <c r="R280" s="3"/>
      <c r="S280" s="7"/>
      <c r="T280" s="118"/>
      <c r="U280" s="141"/>
      <c r="V280" s="141"/>
      <c r="W280" s="141"/>
      <c r="X280"/>
      <c r="Y280"/>
      <c r="Z280"/>
      <c r="AA280"/>
      <c r="AB280"/>
      <c r="AC280"/>
      <c r="AD280"/>
      <c r="AE280"/>
      <c r="AF280"/>
      <c r="AG280"/>
      <c r="AH280"/>
    </row>
    <row r="281" spans="1:34" x14ac:dyDescent="0.25">
      <c r="B281" s="150" t="s">
        <v>561</v>
      </c>
      <c r="C281" s="134">
        <v>24880423</v>
      </c>
      <c r="D281" s="134">
        <v>6882402.2000000002</v>
      </c>
      <c r="E281" s="134">
        <v>181436.84</v>
      </c>
      <c r="F281" s="134">
        <v>117276.54</v>
      </c>
      <c r="G281" s="134">
        <v>376202.64999999997</v>
      </c>
      <c r="H281" s="134">
        <v>202762.1</v>
      </c>
      <c r="I281" s="134">
        <v>266615.36</v>
      </c>
      <c r="J281" s="134">
        <v>347900.15999999997</v>
      </c>
      <c r="K281" s="134">
        <v>264461.17</v>
      </c>
      <c r="L281" s="134">
        <v>284116.49</v>
      </c>
      <c r="M281" s="134">
        <v>311292.49</v>
      </c>
      <c r="N281" s="134">
        <v>230099.37</v>
      </c>
      <c r="O281" s="134">
        <v>243890.53</v>
      </c>
      <c r="P281" s="134">
        <v>469662.08999999997</v>
      </c>
      <c r="Q281" s="134">
        <f t="shared" si="4"/>
        <v>3295715.7899999996</v>
      </c>
      <c r="R281" s="3"/>
      <c r="S281" s="7"/>
      <c r="T281" s="118"/>
      <c r="U281" s="118"/>
      <c r="V281" s="118"/>
      <c r="W281" s="118"/>
    </row>
    <row r="282" spans="1:34" s="67" customFormat="1" x14ac:dyDescent="0.25">
      <c r="A282"/>
      <c r="B282" s="151" t="s">
        <v>562</v>
      </c>
      <c r="C282" s="125">
        <v>24880423</v>
      </c>
      <c r="D282" s="125">
        <v>6882402.2000000002</v>
      </c>
      <c r="E282" s="125">
        <v>181436.84</v>
      </c>
      <c r="F282" s="125">
        <v>117276.54</v>
      </c>
      <c r="G282" s="125">
        <v>376202.64999999997</v>
      </c>
      <c r="H282" s="125">
        <v>202762.1</v>
      </c>
      <c r="I282" s="125">
        <v>266615.36</v>
      </c>
      <c r="J282" s="125">
        <v>347900.15999999997</v>
      </c>
      <c r="K282" s="125">
        <v>264461.17</v>
      </c>
      <c r="L282" s="125">
        <v>284116.49</v>
      </c>
      <c r="M282" s="125">
        <v>311292.49</v>
      </c>
      <c r="N282" s="125">
        <v>230099.37</v>
      </c>
      <c r="O282" s="125">
        <v>243890.53</v>
      </c>
      <c r="P282" s="125">
        <v>469662.08999999997</v>
      </c>
      <c r="Q282" s="125">
        <f t="shared" si="4"/>
        <v>3295715.7899999996</v>
      </c>
      <c r="R282" s="3"/>
      <c r="S282" s="7"/>
      <c r="T282" s="118"/>
      <c r="U282" s="141"/>
      <c r="V282" s="141"/>
      <c r="W282" s="141"/>
      <c r="X282"/>
      <c r="Y282"/>
      <c r="Z282"/>
      <c r="AA282"/>
      <c r="AB282"/>
      <c r="AC282"/>
      <c r="AD282"/>
      <c r="AE282"/>
      <c r="AF282"/>
      <c r="AG282"/>
      <c r="AH282"/>
    </row>
    <row r="283" spans="1:34" s="67" customFormat="1" x14ac:dyDescent="0.25">
      <c r="A283"/>
      <c r="B283" s="150" t="s">
        <v>563</v>
      </c>
      <c r="C283" s="134">
        <v>156464212</v>
      </c>
      <c r="D283" s="134">
        <v>421691484.52999997</v>
      </c>
      <c r="E283" s="134">
        <v>1465403</v>
      </c>
      <c r="F283" s="134">
        <v>1310300.6500000001</v>
      </c>
      <c r="G283" s="134">
        <v>8285113.6099999994</v>
      </c>
      <c r="H283" s="134">
        <v>3320110.16</v>
      </c>
      <c r="I283" s="134">
        <v>2916613.6500000004</v>
      </c>
      <c r="J283" s="134">
        <v>3547247.66</v>
      </c>
      <c r="K283" s="134">
        <v>8308908.0699999994</v>
      </c>
      <c r="L283" s="134">
        <v>9512982.2999999989</v>
      </c>
      <c r="M283" s="134">
        <v>7888006.3499999996</v>
      </c>
      <c r="N283" s="134">
        <v>21241625.810000002</v>
      </c>
      <c r="O283" s="134">
        <v>10219254.6</v>
      </c>
      <c r="P283" s="134">
        <v>314837018.62</v>
      </c>
      <c r="Q283" s="134">
        <f t="shared" si="4"/>
        <v>392852584.48000002</v>
      </c>
      <c r="R283" s="3"/>
      <c r="S283" s="7"/>
      <c r="T283" s="118"/>
      <c r="U283" s="141"/>
      <c r="V283" s="141"/>
      <c r="W283" s="141"/>
      <c r="X283"/>
      <c r="Y283"/>
      <c r="Z283"/>
      <c r="AA283"/>
      <c r="AB283"/>
      <c r="AC283"/>
      <c r="AD283"/>
      <c r="AE283"/>
      <c r="AF283"/>
      <c r="AG283"/>
      <c r="AH283"/>
    </row>
    <row r="284" spans="1:34" x14ac:dyDescent="0.25">
      <c r="B284" s="151" t="s">
        <v>564</v>
      </c>
      <c r="C284" s="125">
        <v>156464212</v>
      </c>
      <c r="D284" s="125">
        <v>421691484.52999997</v>
      </c>
      <c r="E284" s="125">
        <v>1465403</v>
      </c>
      <c r="F284" s="125">
        <v>1310300.6500000001</v>
      </c>
      <c r="G284" s="125">
        <v>8285113.6099999994</v>
      </c>
      <c r="H284" s="125">
        <v>3320110.16</v>
      </c>
      <c r="I284" s="125">
        <v>2916613.6500000004</v>
      </c>
      <c r="J284" s="125">
        <v>3547247.66</v>
      </c>
      <c r="K284" s="125">
        <v>8308908.0699999994</v>
      </c>
      <c r="L284" s="125">
        <v>9512982.2999999989</v>
      </c>
      <c r="M284" s="125">
        <v>7888006.3499999996</v>
      </c>
      <c r="N284" s="125">
        <v>21241625.810000002</v>
      </c>
      <c r="O284" s="125">
        <v>10219254.6</v>
      </c>
      <c r="P284" s="125">
        <v>314837018.62</v>
      </c>
      <c r="Q284" s="125">
        <f t="shared" si="4"/>
        <v>392852584.48000002</v>
      </c>
      <c r="R284" s="3"/>
      <c r="S284" s="7"/>
      <c r="T284" s="118"/>
      <c r="U284" s="118"/>
      <c r="V284" s="118"/>
      <c r="W284" s="118"/>
    </row>
    <row r="285" spans="1:34" x14ac:dyDescent="0.25">
      <c r="B285" s="149" t="s">
        <v>160</v>
      </c>
      <c r="C285" s="134">
        <v>4533807075</v>
      </c>
      <c r="D285" s="134">
        <v>3805208002.25</v>
      </c>
      <c r="E285" s="134">
        <v>86416602.079999983</v>
      </c>
      <c r="F285" s="134">
        <v>25338149.630000003</v>
      </c>
      <c r="G285" s="134">
        <v>370064386.22999996</v>
      </c>
      <c r="H285" s="134">
        <v>172912496.76000002</v>
      </c>
      <c r="I285" s="134">
        <v>36766476.039999999</v>
      </c>
      <c r="J285" s="134">
        <v>34418525.43</v>
      </c>
      <c r="K285" s="134">
        <v>322650828.68000001</v>
      </c>
      <c r="L285" s="134">
        <v>606795854.18000019</v>
      </c>
      <c r="M285" s="134">
        <v>513618312.21999997</v>
      </c>
      <c r="N285" s="134">
        <v>621660994.06999981</v>
      </c>
      <c r="O285" s="134">
        <v>423354101.13999999</v>
      </c>
      <c r="P285" s="134">
        <v>243034021.40999997</v>
      </c>
      <c r="Q285" s="134">
        <f t="shared" si="4"/>
        <v>3457030747.8699994</v>
      </c>
      <c r="R285" s="3"/>
      <c r="S285" s="7"/>
      <c r="T285" s="118"/>
      <c r="U285" s="118"/>
      <c r="V285" s="118"/>
      <c r="W285" s="118"/>
    </row>
    <row r="286" spans="1:34" x14ac:dyDescent="0.25">
      <c r="B286" s="150" t="s">
        <v>565</v>
      </c>
      <c r="C286" s="134">
        <v>99062719</v>
      </c>
      <c r="D286" s="134">
        <v>135957204.99000001</v>
      </c>
      <c r="E286" s="134">
        <v>1655234.62</v>
      </c>
      <c r="F286" s="134">
        <v>1842091.8900000001</v>
      </c>
      <c r="G286" s="134">
        <v>6103914.4699999997</v>
      </c>
      <c r="H286" s="134">
        <v>1454910.49</v>
      </c>
      <c r="I286" s="134">
        <v>7543652.4800000004</v>
      </c>
      <c r="J286" s="134">
        <v>3291349.6500000004</v>
      </c>
      <c r="K286" s="134">
        <v>6821955.5600000005</v>
      </c>
      <c r="L286" s="134">
        <v>1530407.93</v>
      </c>
      <c r="M286" s="134">
        <v>12309964.389999999</v>
      </c>
      <c r="N286" s="134">
        <v>20939283.910000004</v>
      </c>
      <c r="O286" s="134">
        <v>3393409.9699999997</v>
      </c>
      <c r="P286" s="134">
        <v>30755709.359999999</v>
      </c>
      <c r="Q286" s="134">
        <f t="shared" si="4"/>
        <v>97641884.719999999</v>
      </c>
      <c r="R286" s="3"/>
      <c r="S286" s="7"/>
      <c r="T286" s="118"/>
      <c r="U286" s="118"/>
      <c r="V286" s="118"/>
      <c r="W286" s="118"/>
    </row>
    <row r="287" spans="1:34" x14ac:dyDescent="0.25">
      <c r="B287" s="151" t="s">
        <v>566</v>
      </c>
      <c r="C287" s="125">
        <v>67049638</v>
      </c>
      <c r="D287" s="125">
        <v>119572683.39</v>
      </c>
      <c r="E287" s="125">
        <v>1571189.04</v>
      </c>
      <c r="F287" s="125">
        <v>1464469.6</v>
      </c>
      <c r="G287" s="125">
        <v>5480675.3200000003</v>
      </c>
      <c r="H287" s="125">
        <v>1344133.03</v>
      </c>
      <c r="I287" s="125">
        <v>6806770.3900000006</v>
      </c>
      <c r="J287" s="125">
        <v>2586434.77</v>
      </c>
      <c r="K287" s="125">
        <v>6607826.5600000005</v>
      </c>
      <c r="L287" s="125">
        <v>1285100.5899999999</v>
      </c>
      <c r="M287" s="125">
        <v>11654898.949999999</v>
      </c>
      <c r="N287" s="125">
        <v>20001677.98</v>
      </c>
      <c r="O287" s="125">
        <v>2896202.85</v>
      </c>
      <c r="P287" s="125">
        <v>24786520.59</v>
      </c>
      <c r="Q287" s="125">
        <f t="shared" si="4"/>
        <v>86485899.670000002</v>
      </c>
      <c r="R287" s="3"/>
      <c r="S287" s="7"/>
      <c r="T287" s="118"/>
      <c r="U287" s="118"/>
      <c r="V287" s="118"/>
      <c r="W287" s="118"/>
    </row>
    <row r="288" spans="1:34" x14ac:dyDescent="0.25">
      <c r="B288" s="151" t="s">
        <v>567</v>
      </c>
      <c r="C288" s="125">
        <v>4048000</v>
      </c>
      <c r="D288" s="125">
        <v>567327.75</v>
      </c>
      <c r="E288" s="125">
        <v>2500</v>
      </c>
      <c r="F288" s="125">
        <v>0</v>
      </c>
      <c r="G288" s="125">
        <v>15000</v>
      </c>
      <c r="H288" s="125">
        <v>7500</v>
      </c>
      <c r="I288" s="125">
        <v>185599.76</v>
      </c>
      <c r="J288" s="125">
        <v>7500</v>
      </c>
      <c r="K288" s="125">
        <v>8927.75</v>
      </c>
      <c r="L288" s="125">
        <v>7500</v>
      </c>
      <c r="M288" s="125">
        <v>7500</v>
      </c>
      <c r="N288" s="125">
        <v>9166.67</v>
      </c>
      <c r="O288" s="125">
        <v>9166.67</v>
      </c>
      <c r="P288" s="125">
        <v>9166.66</v>
      </c>
      <c r="Q288" s="125">
        <f t="shared" si="4"/>
        <v>269527.51</v>
      </c>
      <c r="R288" s="3"/>
      <c r="S288" s="7"/>
      <c r="T288" s="118"/>
      <c r="U288" s="118"/>
      <c r="V288" s="118"/>
      <c r="W288" s="118"/>
    </row>
    <row r="289" spans="1:34" s="67" customFormat="1" x14ac:dyDescent="0.25">
      <c r="A289"/>
      <c r="B289" s="151" t="s">
        <v>568</v>
      </c>
      <c r="C289" s="125">
        <v>1810000</v>
      </c>
      <c r="D289" s="125">
        <v>71499.989999999991</v>
      </c>
      <c r="E289" s="125">
        <v>0</v>
      </c>
      <c r="F289" s="125"/>
      <c r="G289" s="125"/>
      <c r="H289" s="125"/>
      <c r="I289" s="125"/>
      <c r="J289" s="125">
        <v>0</v>
      </c>
      <c r="K289" s="125"/>
      <c r="L289" s="125"/>
      <c r="M289" s="125">
        <v>0</v>
      </c>
      <c r="N289" s="125">
        <v>0</v>
      </c>
      <c r="O289" s="125">
        <v>0</v>
      </c>
      <c r="P289" s="125">
        <v>12627.98</v>
      </c>
      <c r="Q289" s="125">
        <f t="shared" si="4"/>
        <v>12627.98</v>
      </c>
      <c r="R289" s="3"/>
      <c r="S289" s="7"/>
      <c r="T289" s="118"/>
      <c r="U289" s="141"/>
      <c r="V289" s="141"/>
      <c r="W289" s="141"/>
      <c r="X289"/>
      <c r="Y289"/>
      <c r="Z289"/>
      <c r="AA289"/>
      <c r="AB289"/>
      <c r="AC289"/>
      <c r="AD289"/>
      <c r="AE289"/>
      <c r="AF289"/>
      <c r="AG289"/>
      <c r="AH289"/>
    </row>
    <row r="290" spans="1:34" x14ac:dyDescent="0.25">
      <c r="B290" s="151" t="s">
        <v>569</v>
      </c>
      <c r="C290" s="125">
        <v>9620556</v>
      </c>
      <c r="D290" s="125">
        <v>7747739.4499999983</v>
      </c>
      <c r="E290" s="125">
        <v>40650</v>
      </c>
      <c r="F290" s="125">
        <v>224524.79</v>
      </c>
      <c r="G290" s="125">
        <v>534290.93999999994</v>
      </c>
      <c r="H290" s="125">
        <v>61610.8</v>
      </c>
      <c r="I290" s="125">
        <v>229743.69</v>
      </c>
      <c r="J290" s="125">
        <v>628857.55000000005</v>
      </c>
      <c r="K290" s="125">
        <v>178896.14</v>
      </c>
      <c r="L290" s="125">
        <v>163736.29</v>
      </c>
      <c r="M290" s="125">
        <v>303299.02</v>
      </c>
      <c r="N290" s="125">
        <v>338393.42</v>
      </c>
      <c r="O290" s="125">
        <v>161548.60999999999</v>
      </c>
      <c r="P290" s="125">
        <v>1634761.48</v>
      </c>
      <c r="Q290" s="125">
        <f t="shared" si="4"/>
        <v>4500312.7300000004</v>
      </c>
      <c r="R290" s="3"/>
      <c r="S290" s="7"/>
      <c r="T290" s="118"/>
      <c r="U290" s="118"/>
      <c r="V290" s="118"/>
      <c r="W290" s="118"/>
    </row>
    <row r="291" spans="1:34" x14ac:dyDescent="0.25">
      <c r="B291" s="151" t="s">
        <v>570</v>
      </c>
      <c r="C291" s="125">
        <v>16534525</v>
      </c>
      <c r="D291" s="125">
        <v>7997954.4100000001</v>
      </c>
      <c r="E291" s="125">
        <v>40895.58</v>
      </c>
      <c r="F291" s="125">
        <v>153097.5</v>
      </c>
      <c r="G291" s="125">
        <v>73948.210000000006</v>
      </c>
      <c r="H291" s="125">
        <v>41666.660000000003</v>
      </c>
      <c r="I291" s="125">
        <v>321538.64</v>
      </c>
      <c r="J291" s="125">
        <v>68557.33</v>
      </c>
      <c r="K291" s="125">
        <v>26305.11</v>
      </c>
      <c r="L291" s="125">
        <v>74071.05</v>
      </c>
      <c r="M291" s="125">
        <v>344266.42</v>
      </c>
      <c r="N291" s="125">
        <v>590045.84</v>
      </c>
      <c r="O291" s="125">
        <v>326491.84000000003</v>
      </c>
      <c r="P291" s="125">
        <v>4312632.6500000004</v>
      </c>
      <c r="Q291" s="125">
        <f t="shared" si="4"/>
        <v>6373516.8300000001</v>
      </c>
      <c r="R291" s="3"/>
      <c r="S291" s="7"/>
      <c r="T291" s="118"/>
      <c r="U291" s="118"/>
      <c r="V291" s="118"/>
      <c r="W291" s="118"/>
    </row>
    <row r="292" spans="1:34" x14ac:dyDescent="0.25">
      <c r="B292" s="150" t="s">
        <v>571</v>
      </c>
      <c r="C292" s="134">
        <v>72952753</v>
      </c>
      <c r="D292" s="134">
        <v>72037190.799999982</v>
      </c>
      <c r="E292" s="134">
        <v>1331734.32</v>
      </c>
      <c r="F292" s="134">
        <v>1723723.53</v>
      </c>
      <c r="G292" s="134">
        <v>4559721.8</v>
      </c>
      <c r="H292" s="134">
        <v>3140090.1100000003</v>
      </c>
      <c r="I292" s="134">
        <v>3220846.1900000004</v>
      </c>
      <c r="J292" s="134">
        <v>11994611.17</v>
      </c>
      <c r="K292" s="134">
        <v>7909589.0099999998</v>
      </c>
      <c r="L292" s="134">
        <v>3114334.3499999996</v>
      </c>
      <c r="M292" s="134">
        <v>4902399.54</v>
      </c>
      <c r="N292" s="134">
        <v>6238510.4500000002</v>
      </c>
      <c r="O292" s="134">
        <v>2477776.4699999997</v>
      </c>
      <c r="P292" s="134">
        <v>7994826.3200000003</v>
      </c>
      <c r="Q292" s="134">
        <f t="shared" si="4"/>
        <v>58608163.260000005</v>
      </c>
      <c r="R292" s="3"/>
      <c r="S292" s="7"/>
      <c r="T292" s="118"/>
      <c r="U292" s="118"/>
      <c r="V292" s="118"/>
      <c r="W292" s="118"/>
    </row>
    <row r="293" spans="1:34" s="67" customFormat="1" x14ac:dyDescent="0.25">
      <c r="A293"/>
      <c r="B293" s="151" t="s">
        <v>572</v>
      </c>
      <c r="C293" s="125">
        <v>35389989</v>
      </c>
      <c r="D293" s="125">
        <v>38176026.969999991</v>
      </c>
      <c r="E293" s="125">
        <v>1091233.6599999999</v>
      </c>
      <c r="F293" s="125">
        <v>1332211.55</v>
      </c>
      <c r="G293" s="125">
        <v>1731501.48</v>
      </c>
      <c r="H293" s="125">
        <v>1191645.93</v>
      </c>
      <c r="I293" s="125">
        <v>1889443.78</v>
      </c>
      <c r="J293" s="125">
        <v>2237263.5499999998</v>
      </c>
      <c r="K293" s="125">
        <v>5253740.93</v>
      </c>
      <c r="L293" s="125">
        <v>2368329.0299999998</v>
      </c>
      <c r="M293" s="125">
        <v>3131776.09</v>
      </c>
      <c r="N293" s="125">
        <v>4739403.1399999997</v>
      </c>
      <c r="O293" s="125">
        <v>1485904.95</v>
      </c>
      <c r="P293" s="125">
        <v>4630536.9400000004</v>
      </c>
      <c r="Q293" s="125">
        <f t="shared" si="4"/>
        <v>31082991.030000001</v>
      </c>
      <c r="R293" s="3"/>
      <c r="S293" s="7"/>
      <c r="T293" s="118"/>
      <c r="U293" s="141"/>
      <c r="V293" s="141"/>
      <c r="W293" s="141"/>
      <c r="X293"/>
      <c r="Y293"/>
      <c r="Z293"/>
      <c r="AA293"/>
      <c r="AB293"/>
      <c r="AC293"/>
      <c r="AD293"/>
      <c r="AE293"/>
      <c r="AF293"/>
      <c r="AG293"/>
      <c r="AH293"/>
    </row>
    <row r="294" spans="1:34" x14ac:dyDescent="0.25">
      <c r="B294" s="151" t="s">
        <v>573</v>
      </c>
      <c r="C294" s="125">
        <v>29783076</v>
      </c>
      <c r="D294" s="125">
        <v>29867185.73</v>
      </c>
      <c r="E294" s="125">
        <v>73100.33</v>
      </c>
      <c r="F294" s="125">
        <v>349144.98</v>
      </c>
      <c r="G294" s="125">
        <v>2531619.65</v>
      </c>
      <c r="H294" s="125">
        <v>1785210.85</v>
      </c>
      <c r="I294" s="125">
        <v>1149315.4100000001</v>
      </c>
      <c r="J294" s="125">
        <v>9697241.0899999999</v>
      </c>
      <c r="K294" s="125">
        <v>2469055.4300000002</v>
      </c>
      <c r="L294" s="125">
        <v>555839.67000000004</v>
      </c>
      <c r="M294" s="125">
        <v>1583250.8</v>
      </c>
      <c r="N294" s="125">
        <v>1306076.33</v>
      </c>
      <c r="O294" s="125">
        <v>796101.56</v>
      </c>
      <c r="P294" s="125">
        <v>3171058.4</v>
      </c>
      <c r="Q294" s="125">
        <f t="shared" si="4"/>
        <v>25467014.500000004</v>
      </c>
      <c r="R294" s="3"/>
      <c r="S294" s="7"/>
      <c r="T294" s="118"/>
      <c r="U294" s="118"/>
      <c r="V294" s="118"/>
      <c r="W294" s="118"/>
    </row>
    <row r="295" spans="1:34" x14ac:dyDescent="0.25">
      <c r="B295" s="151" t="s">
        <v>574</v>
      </c>
      <c r="C295" s="125">
        <v>7779688</v>
      </c>
      <c r="D295" s="125">
        <v>3993978.0999999996</v>
      </c>
      <c r="E295" s="125">
        <v>167400.32999999999</v>
      </c>
      <c r="F295" s="125">
        <v>42367</v>
      </c>
      <c r="G295" s="125">
        <v>296600.67</v>
      </c>
      <c r="H295" s="125">
        <v>163233.32999999999</v>
      </c>
      <c r="I295" s="125">
        <v>182087</v>
      </c>
      <c r="J295" s="125">
        <v>60106.53</v>
      </c>
      <c r="K295" s="125">
        <v>186792.65</v>
      </c>
      <c r="L295" s="125">
        <v>190165.65</v>
      </c>
      <c r="M295" s="125">
        <v>187372.65</v>
      </c>
      <c r="N295" s="125">
        <v>193030.98</v>
      </c>
      <c r="O295" s="125">
        <v>195769.96</v>
      </c>
      <c r="P295" s="125">
        <v>193230.98</v>
      </c>
      <c r="Q295" s="125">
        <f t="shared" si="4"/>
        <v>2058157.7299999997</v>
      </c>
      <c r="R295" s="3"/>
      <c r="S295" s="7"/>
      <c r="T295" s="118"/>
      <c r="U295" s="118"/>
      <c r="V295" s="118"/>
      <c r="W295" s="118"/>
    </row>
    <row r="296" spans="1:34" x14ac:dyDescent="0.25">
      <c r="B296" s="150" t="s">
        <v>575</v>
      </c>
      <c r="C296" s="134">
        <v>580994719</v>
      </c>
      <c r="D296" s="134">
        <v>787363444.98999989</v>
      </c>
      <c r="E296" s="134">
        <v>32441316.939999998</v>
      </c>
      <c r="F296" s="134">
        <v>16846963.280000001</v>
      </c>
      <c r="G296" s="134">
        <v>24837627.119999997</v>
      </c>
      <c r="H296" s="134">
        <v>24805714.170000002</v>
      </c>
      <c r="I296" s="134">
        <v>16551490.169999998</v>
      </c>
      <c r="J296" s="134">
        <v>18171270.280000001</v>
      </c>
      <c r="K296" s="134">
        <v>26579976.469999999</v>
      </c>
      <c r="L296" s="134">
        <v>24958708.949999999</v>
      </c>
      <c r="M296" s="134">
        <v>52464264.849999994</v>
      </c>
      <c r="N296" s="134">
        <v>66269737.899999991</v>
      </c>
      <c r="O296" s="134">
        <v>45109531.269999996</v>
      </c>
      <c r="P296" s="134">
        <v>187087414.64000002</v>
      </c>
      <c r="Q296" s="134">
        <f t="shared" si="4"/>
        <v>536124016.03999996</v>
      </c>
      <c r="R296" s="3"/>
      <c r="S296" s="7"/>
      <c r="T296" s="118"/>
      <c r="U296" s="118"/>
      <c r="V296" s="118"/>
      <c r="W296" s="118"/>
    </row>
    <row r="297" spans="1:34" s="67" customFormat="1" x14ac:dyDescent="0.25">
      <c r="A297"/>
      <c r="B297" s="151" t="s">
        <v>579</v>
      </c>
      <c r="C297" s="125">
        <v>143572897</v>
      </c>
      <c r="D297" s="125">
        <v>147087930.72999999</v>
      </c>
      <c r="E297" s="125">
        <v>3240558.39</v>
      </c>
      <c r="F297" s="125">
        <v>11626550.66</v>
      </c>
      <c r="G297" s="125">
        <v>11730956.09</v>
      </c>
      <c r="H297" s="125">
        <v>9038625.5500000007</v>
      </c>
      <c r="I297" s="125">
        <v>8071317.1099999994</v>
      </c>
      <c r="J297" s="125">
        <v>5805073.5300000003</v>
      </c>
      <c r="K297" s="125">
        <v>5743813.2799999993</v>
      </c>
      <c r="L297" s="125">
        <v>5439483.8000000007</v>
      </c>
      <c r="M297" s="125">
        <v>9316188.9700000007</v>
      </c>
      <c r="N297" s="125">
        <v>17090778.260000002</v>
      </c>
      <c r="O297" s="125">
        <v>5528926.2200000007</v>
      </c>
      <c r="P297" s="125">
        <v>15384538.209999999</v>
      </c>
      <c r="Q297" s="125">
        <f t="shared" si="4"/>
        <v>108016810.06999999</v>
      </c>
      <c r="R297" s="3"/>
      <c r="S297" s="7"/>
      <c r="T297" s="118"/>
      <c r="U297" s="141"/>
      <c r="V297" s="141"/>
      <c r="W297" s="141"/>
      <c r="X297"/>
      <c r="Y297"/>
      <c r="Z297"/>
      <c r="AA297"/>
      <c r="AB297"/>
      <c r="AC297"/>
      <c r="AD297"/>
      <c r="AE297"/>
      <c r="AF297"/>
      <c r="AG297"/>
      <c r="AH297"/>
    </row>
    <row r="298" spans="1:34" x14ac:dyDescent="0.25">
      <c r="B298" s="151" t="s">
        <v>580</v>
      </c>
      <c r="C298" s="125">
        <v>3033198</v>
      </c>
      <c r="D298" s="125">
        <v>533503</v>
      </c>
      <c r="E298" s="125">
        <v>2950</v>
      </c>
      <c r="F298" s="125">
        <v>0</v>
      </c>
      <c r="G298" s="125">
        <v>0</v>
      </c>
      <c r="H298" s="125">
        <v>0</v>
      </c>
      <c r="I298" s="125">
        <v>3681.6</v>
      </c>
      <c r="J298" s="125">
        <v>10974</v>
      </c>
      <c r="K298" s="125">
        <v>0</v>
      </c>
      <c r="L298" s="125">
        <v>0</v>
      </c>
      <c r="M298" s="125">
        <v>0</v>
      </c>
      <c r="N298" s="125">
        <v>0</v>
      </c>
      <c r="O298" s="125">
        <v>2906.78</v>
      </c>
      <c r="P298" s="125">
        <v>1185</v>
      </c>
      <c r="Q298" s="125">
        <f t="shared" si="4"/>
        <v>21697.379999999997</v>
      </c>
      <c r="R298" s="3"/>
      <c r="S298" s="7"/>
      <c r="T298" s="118"/>
      <c r="U298" s="118"/>
      <c r="V298" s="118"/>
      <c r="W298" s="118"/>
    </row>
    <row r="299" spans="1:34" x14ac:dyDescent="0.25">
      <c r="B299" s="151" t="s">
        <v>581</v>
      </c>
      <c r="C299" s="125">
        <v>434388624</v>
      </c>
      <c r="D299" s="125">
        <v>639742011.25999987</v>
      </c>
      <c r="E299" s="125">
        <v>29197808.549999997</v>
      </c>
      <c r="F299" s="125">
        <v>5220412.62</v>
      </c>
      <c r="G299" s="125">
        <v>13106671.029999999</v>
      </c>
      <c r="H299" s="125">
        <v>15767088.620000001</v>
      </c>
      <c r="I299" s="125">
        <v>8476491.459999999</v>
      </c>
      <c r="J299" s="125">
        <v>12355222.750000002</v>
      </c>
      <c r="K299" s="125">
        <v>20836163.189999998</v>
      </c>
      <c r="L299" s="125">
        <v>19519225.149999999</v>
      </c>
      <c r="M299" s="125">
        <v>43148075.879999995</v>
      </c>
      <c r="N299" s="125">
        <v>49178959.639999993</v>
      </c>
      <c r="O299" s="125">
        <v>39577698.269999996</v>
      </c>
      <c r="P299" s="125">
        <v>171701691.43000001</v>
      </c>
      <c r="Q299" s="125">
        <f t="shared" si="4"/>
        <v>428085508.58999997</v>
      </c>
      <c r="R299" s="3"/>
      <c r="S299" s="7"/>
      <c r="T299" s="118"/>
      <c r="U299" s="118"/>
      <c r="V299" s="118"/>
      <c r="W299" s="118"/>
    </row>
    <row r="300" spans="1:34" x14ac:dyDescent="0.25">
      <c r="B300" s="150" t="s">
        <v>583</v>
      </c>
      <c r="C300" s="134">
        <v>3777470884</v>
      </c>
      <c r="D300" s="134">
        <v>2808386883.5500002</v>
      </c>
      <c r="E300" s="134">
        <v>50973816.200000003</v>
      </c>
      <c r="F300" s="134">
        <v>4916970.93</v>
      </c>
      <c r="G300" s="134">
        <v>334541522.82999998</v>
      </c>
      <c r="H300" s="134">
        <v>143496781.99000001</v>
      </c>
      <c r="I300" s="134">
        <v>9438820.5300000012</v>
      </c>
      <c r="J300" s="134">
        <v>954627.66</v>
      </c>
      <c r="K300" s="134">
        <v>281322363.19</v>
      </c>
      <c r="L300" s="134">
        <v>577175458.50000012</v>
      </c>
      <c r="M300" s="134">
        <v>443916822.31999999</v>
      </c>
      <c r="N300" s="134">
        <v>528198989.59999996</v>
      </c>
      <c r="O300" s="134">
        <v>372358911.22000003</v>
      </c>
      <c r="P300" s="134">
        <v>17181598.879999999</v>
      </c>
      <c r="Q300" s="134">
        <f t="shared" si="4"/>
        <v>2764476683.8500004</v>
      </c>
      <c r="R300" s="3"/>
      <c r="S300" s="7"/>
      <c r="T300" s="118"/>
      <c r="U300" s="118"/>
      <c r="V300" s="118"/>
      <c r="W300" s="118"/>
    </row>
    <row r="301" spans="1:34" x14ac:dyDescent="0.25">
      <c r="B301" s="151" t="s">
        <v>584</v>
      </c>
      <c r="C301" s="143">
        <v>2643083</v>
      </c>
      <c r="D301" s="143">
        <v>578176.23</v>
      </c>
      <c r="E301" s="143">
        <v>0</v>
      </c>
      <c r="F301" s="143">
        <v>0</v>
      </c>
      <c r="G301" s="143">
        <v>41400.629999999997</v>
      </c>
      <c r="H301" s="143">
        <v>8850</v>
      </c>
      <c r="I301" s="143">
        <v>7806.88</v>
      </c>
      <c r="J301" s="143">
        <v>33800</v>
      </c>
      <c r="K301" s="143">
        <v>12470</v>
      </c>
      <c r="L301" s="143">
        <v>0</v>
      </c>
      <c r="M301" s="125">
        <v>23600</v>
      </c>
      <c r="N301" s="125">
        <v>26150</v>
      </c>
      <c r="O301" s="125">
        <v>9020</v>
      </c>
      <c r="P301" s="125">
        <v>1974.73</v>
      </c>
      <c r="Q301" s="125">
        <f t="shared" si="4"/>
        <v>165072.24000000002</v>
      </c>
      <c r="R301" s="3"/>
      <c r="S301" s="7"/>
      <c r="T301" s="118"/>
      <c r="U301" s="118"/>
      <c r="V301" s="118"/>
      <c r="W301" s="118"/>
    </row>
    <row r="302" spans="1:34" x14ac:dyDescent="0.25">
      <c r="B302" s="151" t="s">
        <v>585</v>
      </c>
      <c r="C302" s="125">
        <v>3680958268</v>
      </c>
      <c r="D302" s="125">
        <v>2678631979.1000004</v>
      </c>
      <c r="E302" s="125">
        <v>35389420.109999999</v>
      </c>
      <c r="F302" s="125"/>
      <c r="G302" s="125">
        <v>332659947.13</v>
      </c>
      <c r="H302" s="125">
        <v>134402709.37</v>
      </c>
      <c r="I302" s="125">
        <v>0</v>
      </c>
      <c r="J302" s="125">
        <v>0</v>
      </c>
      <c r="K302" s="125">
        <v>273786743.76999998</v>
      </c>
      <c r="L302" s="125">
        <v>572285525.83000004</v>
      </c>
      <c r="M302" s="125">
        <v>438753011.89999998</v>
      </c>
      <c r="N302" s="125">
        <v>519311681.01999998</v>
      </c>
      <c r="O302" s="125">
        <v>369501961.01999998</v>
      </c>
      <c r="P302" s="125">
        <v>0</v>
      </c>
      <c r="Q302" s="125">
        <f t="shared" si="4"/>
        <v>2676091000.1500001</v>
      </c>
      <c r="R302" s="3"/>
      <c r="S302" s="7"/>
      <c r="T302" s="118"/>
      <c r="U302" s="118"/>
      <c r="V302" s="118"/>
      <c r="W302" s="118"/>
    </row>
    <row r="303" spans="1:34" x14ac:dyDescent="0.25">
      <c r="B303" s="151" t="s">
        <v>586</v>
      </c>
      <c r="C303" s="125">
        <v>391319</v>
      </c>
      <c r="D303" s="125">
        <v>379679.22</v>
      </c>
      <c r="E303" s="125">
        <v>9166.67</v>
      </c>
      <c r="F303" s="125">
        <v>0</v>
      </c>
      <c r="G303" s="125">
        <v>18333.34</v>
      </c>
      <c r="H303" s="125">
        <v>9166.67</v>
      </c>
      <c r="I303" s="125">
        <v>10487.09</v>
      </c>
      <c r="J303" s="125">
        <v>9166.67</v>
      </c>
      <c r="K303" s="125">
        <v>9166.67</v>
      </c>
      <c r="L303" s="125">
        <v>9166.67</v>
      </c>
      <c r="M303" s="125">
        <v>9166.67</v>
      </c>
      <c r="N303" s="125">
        <v>9166.66</v>
      </c>
      <c r="O303" s="125">
        <v>9166.66</v>
      </c>
      <c r="P303" s="125">
        <v>203131.15</v>
      </c>
      <c r="Q303" s="125">
        <f t="shared" si="4"/>
        <v>305284.92</v>
      </c>
      <c r="R303" s="3"/>
      <c r="S303" s="7"/>
      <c r="T303" s="118"/>
      <c r="U303" s="118"/>
      <c r="V303" s="118"/>
      <c r="W303" s="118"/>
    </row>
    <row r="304" spans="1:34" x14ac:dyDescent="0.25">
      <c r="B304" s="151" t="s">
        <v>587</v>
      </c>
      <c r="C304" s="125">
        <v>81209414</v>
      </c>
      <c r="D304" s="125">
        <v>73385900.049999982</v>
      </c>
      <c r="E304" s="125">
        <v>1990584.75</v>
      </c>
      <c r="F304" s="125">
        <v>209906.76</v>
      </c>
      <c r="G304" s="125">
        <v>1706436.2400000002</v>
      </c>
      <c r="H304" s="125">
        <v>1764508.83</v>
      </c>
      <c r="I304" s="125">
        <v>2820891.9000000004</v>
      </c>
      <c r="J304" s="125">
        <v>786650.73</v>
      </c>
      <c r="K304" s="125">
        <v>2701815.6</v>
      </c>
      <c r="L304" s="125">
        <v>899040.73</v>
      </c>
      <c r="M304" s="125">
        <v>4561797.42</v>
      </c>
      <c r="N304" s="125">
        <v>6050710.3100000005</v>
      </c>
      <c r="O304" s="125">
        <v>1501982.8</v>
      </c>
      <c r="P304" s="125">
        <v>14460846.469999999</v>
      </c>
      <c r="Q304" s="125">
        <f t="shared" si="4"/>
        <v>39455172.540000007</v>
      </c>
      <c r="R304" s="3"/>
      <c r="S304" s="7"/>
      <c r="T304" s="118"/>
      <c r="U304" s="118"/>
      <c r="V304" s="118"/>
      <c r="W304" s="118"/>
    </row>
    <row r="305" spans="1:34" s="67" customFormat="1" x14ac:dyDescent="0.25">
      <c r="A305"/>
      <c r="B305" s="151" t="s">
        <v>588</v>
      </c>
      <c r="C305" s="125">
        <v>2035000</v>
      </c>
      <c r="D305" s="125">
        <v>86000</v>
      </c>
      <c r="E305" s="125">
        <v>3333.33</v>
      </c>
      <c r="F305" s="125">
        <v>0</v>
      </c>
      <c r="G305" s="125">
        <v>11666.66</v>
      </c>
      <c r="H305" s="125">
        <v>5833.33</v>
      </c>
      <c r="I305" s="125">
        <v>5833.33</v>
      </c>
      <c r="J305" s="125">
        <v>5833.33</v>
      </c>
      <c r="K305" s="125">
        <v>5833.33</v>
      </c>
      <c r="L305" s="125">
        <v>5833.33</v>
      </c>
      <c r="M305" s="125">
        <v>5833.33</v>
      </c>
      <c r="N305" s="125">
        <v>6666.68</v>
      </c>
      <c r="O305" s="125">
        <v>7020.68</v>
      </c>
      <c r="P305" s="125">
        <v>6666.67</v>
      </c>
      <c r="Q305" s="125">
        <f t="shared" si="4"/>
        <v>70354.000000000015</v>
      </c>
      <c r="R305" s="3"/>
      <c r="S305" s="7"/>
      <c r="T305" s="118"/>
      <c r="U305" s="141"/>
      <c r="V305" s="141"/>
      <c r="W305" s="141"/>
      <c r="X305"/>
      <c r="Y305"/>
      <c r="Z305"/>
      <c r="AA305"/>
      <c r="AB305"/>
      <c r="AC305"/>
      <c r="AD305"/>
      <c r="AE305"/>
      <c r="AF305"/>
      <c r="AG305"/>
      <c r="AH305"/>
    </row>
    <row r="306" spans="1:34" x14ac:dyDescent="0.25">
      <c r="B306" s="151" t="s">
        <v>589</v>
      </c>
      <c r="C306" s="125">
        <v>3385541</v>
      </c>
      <c r="D306" s="125">
        <v>6115363.8699999992</v>
      </c>
      <c r="E306" s="125">
        <v>159056.95999999999</v>
      </c>
      <c r="F306" s="125">
        <v>282284.17</v>
      </c>
      <c r="G306" s="125">
        <v>87905.49</v>
      </c>
      <c r="H306" s="125">
        <v>906578.67</v>
      </c>
      <c r="I306" s="125">
        <v>196753.06</v>
      </c>
      <c r="J306" s="125">
        <v>111260.26</v>
      </c>
      <c r="K306" s="125">
        <v>81050.48</v>
      </c>
      <c r="L306" s="125">
        <v>72208.600000000006</v>
      </c>
      <c r="M306" s="125">
        <v>306446.33</v>
      </c>
      <c r="N306" s="125">
        <v>94503.28</v>
      </c>
      <c r="O306" s="125">
        <v>978025.89999999991</v>
      </c>
      <c r="P306" s="125">
        <v>897356.45000000007</v>
      </c>
      <c r="Q306" s="125">
        <f t="shared" si="4"/>
        <v>4173429.65</v>
      </c>
      <c r="R306" s="3"/>
      <c r="S306" s="7"/>
      <c r="T306" s="118"/>
      <c r="U306" s="118"/>
      <c r="V306" s="118"/>
      <c r="W306" s="118"/>
    </row>
    <row r="307" spans="1:34" s="67" customFormat="1" x14ac:dyDescent="0.25">
      <c r="A307"/>
      <c r="B307" s="151" t="s">
        <v>590</v>
      </c>
      <c r="C307" s="125">
        <v>6848259</v>
      </c>
      <c r="D307" s="125">
        <v>49209785.079999998</v>
      </c>
      <c r="E307" s="125">
        <v>13422254.380000001</v>
      </c>
      <c r="F307" s="125">
        <v>4424780</v>
      </c>
      <c r="G307" s="125">
        <v>15833.34</v>
      </c>
      <c r="H307" s="125">
        <v>6399135.1200000001</v>
      </c>
      <c r="I307" s="125">
        <v>6397048.2699999996</v>
      </c>
      <c r="J307" s="125">
        <v>7916.67</v>
      </c>
      <c r="K307" s="125">
        <v>4725283.34</v>
      </c>
      <c r="L307" s="125">
        <v>3903683.34</v>
      </c>
      <c r="M307" s="125">
        <v>256966.67</v>
      </c>
      <c r="N307" s="125">
        <v>2700111.65</v>
      </c>
      <c r="O307" s="125">
        <v>351734.16</v>
      </c>
      <c r="P307" s="125">
        <v>1611623.41</v>
      </c>
      <c r="Q307" s="125">
        <f t="shared" si="4"/>
        <v>44216370.350000001</v>
      </c>
      <c r="R307" s="3"/>
      <c r="S307" s="7"/>
      <c r="T307" s="118"/>
      <c r="U307" s="141"/>
      <c r="V307" s="141"/>
      <c r="W307" s="141"/>
      <c r="X307"/>
      <c r="Y307"/>
      <c r="Z307"/>
      <c r="AA307"/>
      <c r="AB307"/>
      <c r="AC307"/>
      <c r="AD307"/>
      <c r="AE307"/>
      <c r="AF307"/>
      <c r="AG307"/>
      <c r="AH307"/>
    </row>
    <row r="308" spans="1:34" s="67" customFormat="1" x14ac:dyDescent="0.25">
      <c r="A308"/>
      <c r="B308" s="150" t="s">
        <v>591</v>
      </c>
      <c r="C308" s="134">
        <v>3326000</v>
      </c>
      <c r="D308" s="134">
        <v>1463277.92</v>
      </c>
      <c r="E308" s="134">
        <v>14500</v>
      </c>
      <c r="F308" s="134">
        <v>8400</v>
      </c>
      <c r="G308" s="134">
        <v>21600.01</v>
      </c>
      <c r="H308" s="134">
        <v>15000</v>
      </c>
      <c r="I308" s="134">
        <v>11666.67</v>
      </c>
      <c r="J308" s="134">
        <v>6666.67</v>
      </c>
      <c r="K308" s="134">
        <v>16944.45</v>
      </c>
      <c r="L308" s="134">
        <v>16944.45</v>
      </c>
      <c r="M308" s="134">
        <v>24861.119999999999</v>
      </c>
      <c r="N308" s="134">
        <v>14472.21</v>
      </c>
      <c r="O308" s="134">
        <v>14472.21</v>
      </c>
      <c r="P308" s="134">
        <v>14472.21</v>
      </c>
      <c r="Q308" s="134">
        <f t="shared" si="4"/>
        <v>179999.99999999997</v>
      </c>
      <c r="R308" s="3"/>
      <c r="S308" s="7"/>
      <c r="T308" s="118"/>
      <c r="U308" s="141"/>
      <c r="V308" s="141"/>
      <c r="W308" s="141"/>
      <c r="X308"/>
      <c r="Y308"/>
      <c r="Z308"/>
      <c r="AA308"/>
      <c r="AB308"/>
      <c r="AC308"/>
      <c r="AD308"/>
      <c r="AE308"/>
      <c r="AF308"/>
      <c r="AG308"/>
      <c r="AH308"/>
    </row>
    <row r="309" spans="1:34" x14ac:dyDescent="0.25">
      <c r="B309" s="151" t="s">
        <v>592</v>
      </c>
      <c r="C309" s="125">
        <v>3326000</v>
      </c>
      <c r="D309" s="125">
        <v>1463277.92</v>
      </c>
      <c r="E309" s="125">
        <v>14500</v>
      </c>
      <c r="F309" s="125">
        <v>8400</v>
      </c>
      <c r="G309" s="125">
        <v>21600.01</v>
      </c>
      <c r="H309" s="125">
        <v>15000</v>
      </c>
      <c r="I309" s="125">
        <v>11666.67</v>
      </c>
      <c r="J309" s="125">
        <v>6666.67</v>
      </c>
      <c r="K309" s="125">
        <v>16944.45</v>
      </c>
      <c r="L309" s="125">
        <v>16944.45</v>
      </c>
      <c r="M309" s="125">
        <v>24861.119999999999</v>
      </c>
      <c r="N309" s="125">
        <v>14472.21</v>
      </c>
      <c r="O309" s="125">
        <v>14472.21</v>
      </c>
      <c r="P309" s="125">
        <v>14472.21</v>
      </c>
      <c r="Q309" s="125">
        <f t="shared" si="4"/>
        <v>179999.99999999997</v>
      </c>
      <c r="R309" s="3"/>
      <c r="S309" s="7"/>
      <c r="T309" s="118"/>
      <c r="U309" s="118"/>
      <c r="V309" s="118"/>
      <c r="W309" s="118"/>
    </row>
    <row r="310" spans="1:34" x14ac:dyDescent="0.25">
      <c r="B310" s="149" t="s">
        <v>161</v>
      </c>
      <c r="C310" s="134">
        <v>8986825154</v>
      </c>
      <c r="D310" s="134">
        <v>9633558908.7800007</v>
      </c>
      <c r="E310" s="134">
        <v>295315755.31999999</v>
      </c>
      <c r="F310" s="134">
        <v>403794350.19000006</v>
      </c>
      <c r="G310" s="134">
        <v>606189580.56999993</v>
      </c>
      <c r="H310" s="134">
        <v>638328897.62000012</v>
      </c>
      <c r="I310" s="134">
        <v>569145682.79000008</v>
      </c>
      <c r="J310" s="134">
        <v>637411927.23000014</v>
      </c>
      <c r="K310" s="134">
        <v>844345704.21999991</v>
      </c>
      <c r="L310" s="134">
        <v>685525069.34000003</v>
      </c>
      <c r="M310" s="134">
        <v>817789514.5200001</v>
      </c>
      <c r="N310" s="134">
        <v>877516442.72000015</v>
      </c>
      <c r="O310" s="134">
        <v>926003026.41000009</v>
      </c>
      <c r="P310" s="134">
        <v>1584616355.7399995</v>
      </c>
      <c r="Q310" s="134">
        <f t="shared" si="4"/>
        <v>8885982306.6700001</v>
      </c>
      <c r="R310" s="3"/>
      <c r="S310" s="7"/>
      <c r="T310" s="118"/>
      <c r="U310" s="118"/>
      <c r="V310" s="118"/>
      <c r="W310" s="118"/>
    </row>
    <row r="311" spans="1:34" x14ac:dyDescent="0.25">
      <c r="B311" s="150" t="s">
        <v>593</v>
      </c>
      <c r="C311" s="134">
        <v>7857213939</v>
      </c>
      <c r="D311" s="134">
        <v>7458200444.71</v>
      </c>
      <c r="E311" s="134">
        <v>282780425.10000002</v>
      </c>
      <c r="F311" s="134">
        <v>332677257.49000001</v>
      </c>
      <c r="G311" s="134">
        <v>569056428.03999996</v>
      </c>
      <c r="H311" s="134">
        <v>588137289.51000011</v>
      </c>
      <c r="I311" s="134">
        <v>522192054.8300001</v>
      </c>
      <c r="J311" s="134">
        <v>581313151.78999996</v>
      </c>
      <c r="K311" s="134">
        <v>555405861.31000006</v>
      </c>
      <c r="L311" s="134">
        <v>599433319.8499999</v>
      </c>
      <c r="M311" s="134">
        <v>721201128.35000014</v>
      </c>
      <c r="N311" s="134">
        <v>573399807.94000006</v>
      </c>
      <c r="O311" s="134">
        <v>572963046.42000008</v>
      </c>
      <c r="P311" s="134">
        <v>1142418929.9899998</v>
      </c>
      <c r="Q311" s="134">
        <f t="shared" si="4"/>
        <v>7040978700.6200008</v>
      </c>
      <c r="R311" s="3"/>
      <c r="S311" s="7"/>
      <c r="T311" s="118"/>
      <c r="U311" s="118"/>
      <c r="V311" s="118"/>
      <c r="W311" s="118"/>
    </row>
    <row r="312" spans="1:34" x14ac:dyDescent="0.25">
      <c r="B312" s="151" t="s">
        <v>594</v>
      </c>
      <c r="C312" s="125">
        <v>4044878857</v>
      </c>
      <c r="D312" s="125">
        <v>3897115737.4100003</v>
      </c>
      <c r="E312" s="125">
        <v>157282335.72999999</v>
      </c>
      <c r="F312" s="125">
        <v>169848954.33000001</v>
      </c>
      <c r="G312" s="125">
        <v>314855733.04000002</v>
      </c>
      <c r="H312" s="125">
        <v>294433279.02999997</v>
      </c>
      <c r="I312" s="125">
        <v>303383647.53000003</v>
      </c>
      <c r="J312" s="125">
        <v>303317793.15000004</v>
      </c>
      <c r="K312" s="125">
        <v>295276391.80000001</v>
      </c>
      <c r="L312" s="125">
        <v>326566816.29000002</v>
      </c>
      <c r="M312" s="125">
        <v>395589978.08999997</v>
      </c>
      <c r="N312" s="125">
        <v>275061711.63999999</v>
      </c>
      <c r="O312" s="125">
        <v>269019808.08000004</v>
      </c>
      <c r="P312" s="125">
        <v>593966971.92999995</v>
      </c>
      <c r="Q312" s="125">
        <f t="shared" si="4"/>
        <v>3698603420.6399999</v>
      </c>
      <c r="R312" s="3"/>
      <c r="S312" s="7"/>
      <c r="T312" s="118"/>
      <c r="U312" s="118"/>
      <c r="V312" s="118"/>
      <c r="W312" s="118"/>
    </row>
    <row r="313" spans="1:34" x14ac:dyDescent="0.25">
      <c r="B313" s="151" t="s">
        <v>595</v>
      </c>
      <c r="C313" s="125">
        <v>3309037778</v>
      </c>
      <c r="D313" s="125">
        <v>3142392242.999999</v>
      </c>
      <c r="E313" s="125">
        <v>120124581.55</v>
      </c>
      <c r="F313" s="125">
        <v>158376259.58000001</v>
      </c>
      <c r="G313" s="125">
        <v>236575590.48999998</v>
      </c>
      <c r="H313" s="125">
        <v>265235232</v>
      </c>
      <c r="I313" s="125">
        <v>192237468.69999999</v>
      </c>
      <c r="J313" s="125">
        <v>259299906.63</v>
      </c>
      <c r="K313" s="125">
        <v>232444348.22</v>
      </c>
      <c r="L313" s="125">
        <v>246773975.48000002</v>
      </c>
      <c r="M313" s="125">
        <v>262713723.30000001</v>
      </c>
      <c r="N313" s="125">
        <v>260924166.5</v>
      </c>
      <c r="O313" s="125">
        <v>272412751.79000002</v>
      </c>
      <c r="P313" s="125">
        <v>495088234.34999996</v>
      </c>
      <c r="Q313" s="125">
        <f t="shared" si="4"/>
        <v>3002206238.5899997</v>
      </c>
      <c r="R313" s="3"/>
      <c r="S313" s="7"/>
      <c r="T313" s="118"/>
      <c r="U313" s="118"/>
      <c r="V313" s="118"/>
      <c r="W313" s="118"/>
    </row>
    <row r="314" spans="1:34" x14ac:dyDescent="0.25">
      <c r="B314" s="151" t="s">
        <v>596</v>
      </c>
      <c r="C314" s="125">
        <v>468922</v>
      </c>
      <c r="D314" s="125">
        <v>368822</v>
      </c>
      <c r="E314" s="125">
        <v>6666.67</v>
      </c>
      <c r="F314" s="125">
        <v>0</v>
      </c>
      <c r="G314" s="125">
        <v>6666.67</v>
      </c>
      <c r="H314" s="125">
        <v>13333.34</v>
      </c>
      <c r="I314" s="125">
        <v>6666.67</v>
      </c>
      <c r="J314" s="125">
        <v>6666.67</v>
      </c>
      <c r="K314" s="125">
        <v>6666.67</v>
      </c>
      <c r="L314" s="125">
        <v>6666.67</v>
      </c>
      <c r="M314" s="125">
        <v>6666.67</v>
      </c>
      <c r="N314" s="125">
        <v>6666.66</v>
      </c>
      <c r="O314" s="125"/>
      <c r="P314" s="125">
        <v>13333.31</v>
      </c>
      <c r="Q314" s="125">
        <f t="shared" si="4"/>
        <v>79999.999999999985</v>
      </c>
      <c r="R314" s="3"/>
      <c r="S314" s="7"/>
      <c r="T314" s="118"/>
      <c r="U314" s="118"/>
      <c r="V314" s="118"/>
      <c r="W314" s="118"/>
    </row>
    <row r="315" spans="1:34" x14ac:dyDescent="0.25">
      <c r="B315" s="151" t="s">
        <v>597</v>
      </c>
      <c r="C315" s="125">
        <v>234288151</v>
      </c>
      <c r="D315" s="125">
        <v>126758144.84</v>
      </c>
      <c r="E315" s="125">
        <v>4496252.54</v>
      </c>
      <c r="F315" s="125">
        <v>2962440.62</v>
      </c>
      <c r="G315" s="125">
        <v>11218138.199999999</v>
      </c>
      <c r="H315" s="125">
        <v>13444697.569999998</v>
      </c>
      <c r="I315" s="125">
        <v>7753435.79</v>
      </c>
      <c r="J315" s="125">
        <v>6671183.9699999997</v>
      </c>
      <c r="K315" s="125">
        <v>7814610.9000000004</v>
      </c>
      <c r="L315" s="125">
        <v>6270784.6299999999</v>
      </c>
      <c r="M315" s="125">
        <v>21926877.209999997</v>
      </c>
      <c r="N315" s="125">
        <v>8437047.379999999</v>
      </c>
      <c r="O315" s="125">
        <v>6911914.8200000003</v>
      </c>
      <c r="P315" s="125">
        <v>16783655.539999999</v>
      </c>
      <c r="Q315" s="125">
        <f t="shared" si="4"/>
        <v>114691039.16999999</v>
      </c>
      <c r="R315" s="3"/>
      <c r="S315" s="7"/>
      <c r="T315" s="118"/>
      <c r="U315" s="118"/>
      <c r="V315" s="118"/>
      <c r="W315" s="118"/>
    </row>
    <row r="316" spans="1:34" x14ac:dyDescent="0.25">
      <c r="B316" s="151" t="s">
        <v>598</v>
      </c>
      <c r="C316" s="125">
        <v>81298952</v>
      </c>
      <c r="D316" s="125">
        <v>132735055.48</v>
      </c>
      <c r="E316" s="125">
        <v>312472.42</v>
      </c>
      <c r="F316" s="125">
        <v>886320.65</v>
      </c>
      <c r="G316" s="125">
        <v>5073422.71</v>
      </c>
      <c r="H316" s="125">
        <v>2436836.23</v>
      </c>
      <c r="I316" s="125">
        <v>9719420.3900000006</v>
      </c>
      <c r="J316" s="125">
        <v>4206277.6399999997</v>
      </c>
      <c r="K316" s="125">
        <v>9454168.3300000001</v>
      </c>
      <c r="L316" s="125">
        <v>4463299.3100000005</v>
      </c>
      <c r="M316" s="125">
        <v>22730408.969999999</v>
      </c>
      <c r="N316" s="125">
        <v>6828173.7700000005</v>
      </c>
      <c r="O316" s="125">
        <v>11201143.549999999</v>
      </c>
      <c r="P316" s="125">
        <v>23318685.18</v>
      </c>
      <c r="Q316" s="125">
        <f t="shared" si="4"/>
        <v>100630629.15000001</v>
      </c>
      <c r="R316" s="3"/>
      <c r="S316" s="7"/>
      <c r="T316" s="118"/>
      <c r="U316" s="118"/>
      <c r="V316" s="118"/>
      <c r="W316" s="118"/>
    </row>
    <row r="317" spans="1:34" s="67" customFormat="1" x14ac:dyDescent="0.25">
      <c r="A317"/>
      <c r="B317" s="151" t="s">
        <v>599</v>
      </c>
      <c r="C317" s="125">
        <v>81141579</v>
      </c>
      <c r="D317" s="125">
        <v>43367628.259999998</v>
      </c>
      <c r="E317" s="125">
        <v>83452.67</v>
      </c>
      <c r="F317" s="125">
        <v>216792.37</v>
      </c>
      <c r="G317" s="125">
        <v>1113064.55</v>
      </c>
      <c r="H317" s="125">
        <v>426803.36</v>
      </c>
      <c r="I317" s="125">
        <v>1214283.92</v>
      </c>
      <c r="J317" s="125">
        <v>623741.84</v>
      </c>
      <c r="K317" s="125">
        <v>525822.86</v>
      </c>
      <c r="L317" s="125">
        <v>1737174.94</v>
      </c>
      <c r="M317" s="125">
        <v>11361940.58</v>
      </c>
      <c r="N317" s="125">
        <v>842037.65</v>
      </c>
      <c r="O317" s="125">
        <v>2092177.6400000001</v>
      </c>
      <c r="P317" s="125">
        <v>2362279.75</v>
      </c>
      <c r="Q317" s="125">
        <f t="shared" si="4"/>
        <v>22599572.129999999</v>
      </c>
      <c r="R317" s="3"/>
      <c r="S317" s="7"/>
      <c r="T317" s="118"/>
      <c r="U317" s="141"/>
      <c r="V317" s="141"/>
      <c r="W317" s="141"/>
      <c r="X317"/>
      <c r="Y317"/>
      <c r="Z317"/>
      <c r="AA317"/>
      <c r="AB317"/>
      <c r="AC317"/>
      <c r="AD317"/>
      <c r="AE317"/>
      <c r="AF317"/>
      <c r="AG317"/>
      <c r="AH317"/>
    </row>
    <row r="318" spans="1:34" x14ac:dyDescent="0.25">
      <c r="B318" s="151" t="s">
        <v>600</v>
      </c>
      <c r="C318" s="125">
        <v>3272160</v>
      </c>
      <c r="D318" s="125">
        <v>2376265</v>
      </c>
      <c r="E318" s="125">
        <v>2083.33</v>
      </c>
      <c r="F318" s="125">
        <v>140458.12</v>
      </c>
      <c r="G318" s="125">
        <v>8333.33</v>
      </c>
      <c r="H318" s="125">
        <v>34515.61</v>
      </c>
      <c r="I318" s="125">
        <v>16666.66</v>
      </c>
      <c r="J318" s="125">
        <v>34988.730000000003</v>
      </c>
      <c r="K318" s="125">
        <v>8333.33</v>
      </c>
      <c r="L318" s="125">
        <v>19503.02</v>
      </c>
      <c r="M318" s="125">
        <v>70833.33</v>
      </c>
      <c r="N318" s="125">
        <v>0</v>
      </c>
      <c r="O318" s="125"/>
      <c r="P318" s="125">
        <v>13811.86</v>
      </c>
      <c r="Q318" s="125">
        <f t="shared" si="4"/>
        <v>349527.31999999995</v>
      </c>
      <c r="R318" s="3"/>
      <c r="S318" s="7"/>
      <c r="T318" s="118"/>
      <c r="U318" s="118"/>
      <c r="V318" s="118"/>
      <c r="W318" s="118"/>
    </row>
    <row r="319" spans="1:34" x14ac:dyDescent="0.25">
      <c r="B319" s="151" t="s">
        <v>601</v>
      </c>
      <c r="C319" s="125">
        <v>102827540</v>
      </c>
      <c r="D319" s="125">
        <v>113086548.72</v>
      </c>
      <c r="E319" s="125">
        <v>472580.19</v>
      </c>
      <c r="F319" s="125">
        <v>246031.82</v>
      </c>
      <c r="G319" s="125">
        <v>205479.05</v>
      </c>
      <c r="H319" s="125">
        <v>12112592.369999999</v>
      </c>
      <c r="I319" s="125">
        <v>7860465.1699999999</v>
      </c>
      <c r="J319" s="125">
        <v>7152593.1600000001</v>
      </c>
      <c r="K319" s="125">
        <v>9875519.1999999993</v>
      </c>
      <c r="L319" s="125">
        <v>13595099.51</v>
      </c>
      <c r="M319" s="125">
        <v>6800700.2000000002</v>
      </c>
      <c r="N319" s="125">
        <v>21300004.34</v>
      </c>
      <c r="O319" s="125">
        <v>11325250.539999999</v>
      </c>
      <c r="P319" s="125">
        <v>10871958.07</v>
      </c>
      <c r="Q319" s="125">
        <f t="shared" si="4"/>
        <v>101818273.62</v>
      </c>
      <c r="R319" s="3"/>
      <c r="S319" s="7"/>
      <c r="T319" s="118"/>
      <c r="U319" s="118"/>
      <c r="V319" s="118"/>
      <c r="W319" s="118"/>
    </row>
    <row r="320" spans="1:34" x14ac:dyDescent="0.25">
      <c r="B320" s="150" t="s">
        <v>602</v>
      </c>
      <c r="C320" s="134">
        <v>1129611215</v>
      </c>
      <c r="D320" s="134">
        <v>2175358464.0700002</v>
      </c>
      <c r="E320" s="134">
        <v>12535330.219999999</v>
      </c>
      <c r="F320" s="134">
        <v>71117092.700000003</v>
      </c>
      <c r="G320" s="134">
        <v>37133152.530000001</v>
      </c>
      <c r="H320" s="134">
        <v>50191608.109999999</v>
      </c>
      <c r="I320" s="134">
        <v>46953627.960000001</v>
      </c>
      <c r="J320" s="134">
        <v>56098775.439999998</v>
      </c>
      <c r="K320" s="134">
        <v>288939842.91000003</v>
      </c>
      <c r="L320" s="134">
        <v>86091749.48999998</v>
      </c>
      <c r="M320" s="134">
        <v>96588386.169999987</v>
      </c>
      <c r="N320" s="134">
        <v>304116634.77999997</v>
      </c>
      <c r="O320" s="134">
        <v>353039979.99000001</v>
      </c>
      <c r="P320" s="134">
        <v>442197425.75</v>
      </c>
      <c r="Q320" s="134">
        <f t="shared" si="4"/>
        <v>1845003606.0500002</v>
      </c>
      <c r="R320" s="3"/>
      <c r="S320" s="7"/>
      <c r="T320" s="118"/>
      <c r="U320" s="118"/>
      <c r="V320" s="118"/>
      <c r="W320" s="118"/>
    </row>
    <row r="321" spans="1:34" x14ac:dyDescent="0.25">
      <c r="B321" s="151" t="s">
        <v>603</v>
      </c>
      <c r="C321" s="125">
        <v>9441958</v>
      </c>
      <c r="D321" s="125">
        <v>32297547.32</v>
      </c>
      <c r="E321" s="125">
        <v>2938013.27</v>
      </c>
      <c r="F321" s="125">
        <v>0</v>
      </c>
      <c r="G321" s="125">
        <v>1139935.8700000001</v>
      </c>
      <c r="H321" s="125">
        <v>825101</v>
      </c>
      <c r="I321" s="125">
        <v>623952.23</v>
      </c>
      <c r="J321" s="125">
        <v>1255564.8400000001</v>
      </c>
      <c r="K321" s="125">
        <v>366428.23</v>
      </c>
      <c r="L321" s="125">
        <v>1301870.33</v>
      </c>
      <c r="M321" s="125">
        <v>870996.91</v>
      </c>
      <c r="N321" s="125">
        <v>84514.60000000002</v>
      </c>
      <c r="O321" s="125">
        <v>1291543.6199999999</v>
      </c>
      <c r="P321" s="125">
        <v>3070621.97</v>
      </c>
      <c r="Q321" s="125">
        <f t="shared" si="4"/>
        <v>13768542.870000001</v>
      </c>
      <c r="R321" s="3"/>
      <c r="S321" s="7"/>
      <c r="T321" s="118"/>
      <c r="U321" s="118"/>
      <c r="V321" s="118"/>
      <c r="W321" s="118"/>
    </row>
    <row r="322" spans="1:34" x14ac:dyDescent="0.25">
      <c r="B322" s="151" t="s">
        <v>604</v>
      </c>
      <c r="C322" s="125">
        <v>3537795</v>
      </c>
      <c r="D322" s="125">
        <v>3797456</v>
      </c>
      <c r="E322" s="125">
        <v>138333.34</v>
      </c>
      <c r="F322" s="125">
        <v>8084.81</v>
      </c>
      <c r="G322" s="125">
        <v>523925.67</v>
      </c>
      <c r="H322" s="125">
        <v>112646.67</v>
      </c>
      <c r="I322" s="125">
        <v>209634.86</v>
      </c>
      <c r="J322" s="125">
        <v>125843.62</v>
      </c>
      <c r="K322" s="125">
        <v>446880.31</v>
      </c>
      <c r="L322" s="125">
        <v>53435.67</v>
      </c>
      <c r="M322" s="125">
        <v>44406.67</v>
      </c>
      <c r="N322" s="125">
        <v>29489.69</v>
      </c>
      <c r="O322" s="125">
        <v>86628.86</v>
      </c>
      <c r="P322" s="125">
        <v>593473.31000000006</v>
      </c>
      <c r="Q322" s="125">
        <f t="shared" si="4"/>
        <v>2372783.48</v>
      </c>
      <c r="R322" s="3"/>
      <c r="S322" s="7"/>
      <c r="T322" s="118"/>
      <c r="U322" s="118"/>
      <c r="V322" s="118"/>
      <c r="W322" s="118"/>
    </row>
    <row r="323" spans="1:34" x14ac:dyDescent="0.25">
      <c r="B323" s="151" t="s">
        <v>605</v>
      </c>
      <c r="C323" s="125">
        <v>435702023</v>
      </c>
      <c r="D323" s="125">
        <v>407953186.82999998</v>
      </c>
      <c r="E323" s="125">
        <v>1797318.83</v>
      </c>
      <c r="F323" s="125">
        <v>31994252.970000003</v>
      </c>
      <c r="G323" s="125">
        <v>7591119.0700000003</v>
      </c>
      <c r="H323" s="125">
        <v>31623791.350000001</v>
      </c>
      <c r="I323" s="125">
        <v>16369896.98</v>
      </c>
      <c r="J323" s="125">
        <v>26744662.799999997</v>
      </c>
      <c r="K323" s="125">
        <v>49704725.490000002</v>
      </c>
      <c r="L323" s="125">
        <v>11807553.199999999</v>
      </c>
      <c r="M323" s="125">
        <v>22272722.939999998</v>
      </c>
      <c r="N323" s="125">
        <v>3050210.32</v>
      </c>
      <c r="O323" s="125">
        <v>42742852.619999997</v>
      </c>
      <c r="P323" s="125">
        <v>48265581.330000006</v>
      </c>
      <c r="Q323" s="125">
        <f t="shared" si="4"/>
        <v>293964687.89999998</v>
      </c>
      <c r="R323" s="3"/>
      <c r="S323" s="7"/>
      <c r="T323" s="118"/>
      <c r="U323" s="118"/>
      <c r="V323" s="118"/>
      <c r="W323" s="118"/>
    </row>
    <row r="324" spans="1:34" x14ac:dyDescent="0.25">
      <c r="B324" s="151" t="s">
        <v>606</v>
      </c>
      <c r="C324" s="125">
        <v>54755030</v>
      </c>
      <c r="D324" s="125">
        <v>301551690.75999999</v>
      </c>
      <c r="E324" s="125">
        <v>8333.67</v>
      </c>
      <c r="F324" s="125">
        <v>218470.5</v>
      </c>
      <c r="G324" s="125">
        <v>173546.01</v>
      </c>
      <c r="H324" s="125">
        <v>88333.33</v>
      </c>
      <c r="I324" s="125">
        <v>296946.3</v>
      </c>
      <c r="J324" s="125">
        <v>666206.32999999996</v>
      </c>
      <c r="K324" s="125">
        <v>25624936.109999999</v>
      </c>
      <c r="L324" s="125">
        <v>5905986.8799999999</v>
      </c>
      <c r="M324" s="125">
        <v>464027.33</v>
      </c>
      <c r="N324" s="125">
        <v>80510451.469999999</v>
      </c>
      <c r="O324" s="125">
        <v>52687961.68</v>
      </c>
      <c r="P324" s="125">
        <v>92169423.529999986</v>
      </c>
      <c r="Q324" s="125">
        <f t="shared" si="4"/>
        <v>258814623.13999999</v>
      </c>
      <c r="R324" s="3"/>
      <c r="S324" s="7"/>
      <c r="T324" s="118"/>
      <c r="U324" s="118"/>
      <c r="V324" s="118"/>
      <c r="W324" s="118"/>
    </row>
    <row r="325" spans="1:34" x14ac:dyDescent="0.25">
      <c r="B325" s="151" t="s">
        <v>607</v>
      </c>
      <c r="C325" s="125">
        <v>240885532</v>
      </c>
      <c r="D325" s="125">
        <v>837132019.45999992</v>
      </c>
      <c r="E325" s="125">
        <v>78199.67</v>
      </c>
      <c r="F325" s="125">
        <v>117292.2</v>
      </c>
      <c r="G325" s="125">
        <v>2756108.18</v>
      </c>
      <c r="H325" s="125">
        <v>262619.59999999998</v>
      </c>
      <c r="I325" s="125">
        <v>786982.69</v>
      </c>
      <c r="J325" s="125">
        <v>666427.63</v>
      </c>
      <c r="K325" s="125">
        <v>181958139.06</v>
      </c>
      <c r="L325" s="125">
        <v>39914931.629999995</v>
      </c>
      <c r="M325" s="125">
        <v>843623.47</v>
      </c>
      <c r="N325" s="125">
        <v>195495381.56</v>
      </c>
      <c r="O325" s="125">
        <v>194047869.66999999</v>
      </c>
      <c r="P325" s="125">
        <v>138977183.37</v>
      </c>
      <c r="Q325" s="125">
        <f t="shared" si="4"/>
        <v>755904758.73000002</v>
      </c>
      <c r="R325" s="3"/>
      <c r="S325" s="7"/>
      <c r="T325" s="118"/>
      <c r="U325" s="118"/>
      <c r="V325" s="118"/>
      <c r="W325" s="118"/>
    </row>
    <row r="326" spans="1:34" s="67" customFormat="1" x14ac:dyDescent="0.25">
      <c r="A326"/>
      <c r="B326" s="151" t="s">
        <v>608</v>
      </c>
      <c r="C326" s="125">
        <v>201773794</v>
      </c>
      <c r="D326" s="125">
        <v>293655748.17000014</v>
      </c>
      <c r="E326" s="125">
        <v>5000753.8099999996</v>
      </c>
      <c r="F326" s="125">
        <v>35430303.340000004</v>
      </c>
      <c r="G326" s="125">
        <v>12496761.27</v>
      </c>
      <c r="H326" s="125">
        <v>11343301.01</v>
      </c>
      <c r="I326" s="125">
        <v>14396754.74</v>
      </c>
      <c r="J326" s="125">
        <v>17288381.449999999</v>
      </c>
      <c r="K326" s="125">
        <v>14189143.43</v>
      </c>
      <c r="L326" s="125">
        <v>15861957.939999999</v>
      </c>
      <c r="M326" s="125">
        <v>26930255.309999995</v>
      </c>
      <c r="N326" s="125">
        <v>17873412.780000001</v>
      </c>
      <c r="O326" s="125">
        <v>34913209.859999999</v>
      </c>
      <c r="P326" s="125">
        <v>56466442.700000003</v>
      </c>
      <c r="Q326" s="125">
        <f t="shared" si="4"/>
        <v>262190677.63999999</v>
      </c>
      <c r="R326" s="3"/>
      <c r="S326" s="7"/>
      <c r="T326" s="118"/>
      <c r="U326" s="141"/>
      <c r="V326" s="141"/>
      <c r="W326" s="141"/>
      <c r="X326"/>
      <c r="Y326"/>
      <c r="Z326"/>
      <c r="AA326"/>
      <c r="AB326"/>
      <c r="AC326"/>
      <c r="AD326"/>
      <c r="AE326"/>
      <c r="AF326"/>
      <c r="AG326"/>
      <c r="AH326"/>
    </row>
    <row r="327" spans="1:34" s="67" customFormat="1" x14ac:dyDescent="0.25">
      <c r="A327"/>
      <c r="B327" s="151" t="s">
        <v>609</v>
      </c>
      <c r="C327" s="125">
        <v>16123200</v>
      </c>
      <c r="D327" s="125">
        <v>9279956.1699999999</v>
      </c>
      <c r="E327" s="125">
        <v>27161.5</v>
      </c>
      <c r="F327" s="125">
        <v>0</v>
      </c>
      <c r="G327" s="125">
        <v>212137.12</v>
      </c>
      <c r="H327" s="125">
        <v>48499.91</v>
      </c>
      <c r="I327" s="125">
        <v>36800</v>
      </c>
      <c r="J327" s="125">
        <v>319317.7</v>
      </c>
      <c r="K327" s="125">
        <v>102701.73</v>
      </c>
      <c r="L327" s="125">
        <v>181429.02</v>
      </c>
      <c r="M327" s="125">
        <v>424777.91</v>
      </c>
      <c r="N327" s="125">
        <v>24860.240000000002</v>
      </c>
      <c r="O327" s="125">
        <v>1474383.32</v>
      </c>
      <c r="P327" s="125">
        <v>500496.93</v>
      </c>
      <c r="Q327" s="125">
        <f t="shared" si="4"/>
        <v>3352565.3800000004</v>
      </c>
      <c r="R327" s="3"/>
      <c r="S327" s="7"/>
      <c r="T327" s="118"/>
      <c r="U327" s="141"/>
      <c r="V327" s="141"/>
      <c r="W327" s="141"/>
      <c r="X327"/>
      <c r="Y327"/>
      <c r="Z327"/>
      <c r="AA327"/>
      <c r="AB327"/>
      <c r="AC327"/>
      <c r="AD327"/>
      <c r="AE327"/>
      <c r="AF327"/>
      <c r="AG327"/>
      <c r="AH327"/>
    </row>
    <row r="328" spans="1:34" x14ac:dyDescent="0.25">
      <c r="B328" s="151" t="s">
        <v>610</v>
      </c>
      <c r="C328" s="125">
        <v>167391883</v>
      </c>
      <c r="D328" s="125">
        <v>289690859.36000007</v>
      </c>
      <c r="E328" s="125">
        <v>2547216.13</v>
      </c>
      <c r="F328" s="125">
        <v>3348688.8800000004</v>
      </c>
      <c r="G328" s="125">
        <v>12239619.34</v>
      </c>
      <c r="H328" s="125">
        <v>5887315.2399999993</v>
      </c>
      <c r="I328" s="125">
        <v>14232660.159999998</v>
      </c>
      <c r="J328" s="125">
        <v>9032371.0700000003</v>
      </c>
      <c r="K328" s="125">
        <v>16546888.550000001</v>
      </c>
      <c r="L328" s="125">
        <v>11064584.82</v>
      </c>
      <c r="M328" s="125">
        <v>44737575.630000003</v>
      </c>
      <c r="N328" s="125">
        <v>7048314.1200000001</v>
      </c>
      <c r="O328" s="125">
        <v>25795530.359999999</v>
      </c>
      <c r="P328" s="125">
        <v>102154202.61</v>
      </c>
      <c r="Q328" s="125">
        <f t="shared" si="4"/>
        <v>254634966.91000003</v>
      </c>
      <c r="R328" s="3"/>
      <c r="S328" s="7"/>
      <c r="T328" s="118"/>
      <c r="U328" s="118"/>
      <c r="V328" s="118"/>
      <c r="W328" s="118"/>
    </row>
    <row r="329" spans="1:34" s="67" customFormat="1" x14ac:dyDescent="0.25">
      <c r="A329"/>
      <c r="B329" s="149" t="s">
        <v>162</v>
      </c>
      <c r="C329" s="134">
        <v>3801497018</v>
      </c>
      <c r="D329" s="134">
        <v>14177671.810000345</v>
      </c>
      <c r="E329" s="134">
        <v>0</v>
      </c>
      <c r="F329" s="134">
        <v>0</v>
      </c>
      <c r="G329" s="134">
        <v>0</v>
      </c>
      <c r="H329" s="134">
        <v>0</v>
      </c>
      <c r="I329" s="134">
        <v>0</v>
      </c>
      <c r="J329" s="134">
        <v>0</v>
      </c>
      <c r="K329" s="134">
        <v>0</v>
      </c>
      <c r="L329" s="134">
        <v>0</v>
      </c>
      <c r="M329" s="134">
        <v>0</v>
      </c>
      <c r="N329" s="134"/>
      <c r="O329" s="335">
        <v>0</v>
      </c>
      <c r="P329" s="134">
        <v>0</v>
      </c>
      <c r="Q329" s="134">
        <f t="shared" si="4"/>
        <v>0</v>
      </c>
      <c r="R329" s="3"/>
      <c r="S329" s="7"/>
      <c r="T329" s="118"/>
      <c r="U329" s="141"/>
      <c r="V329" s="141"/>
      <c r="W329" s="141"/>
      <c r="X329"/>
      <c r="Y329"/>
      <c r="Z329"/>
      <c r="AA329"/>
      <c r="AB329"/>
      <c r="AC329"/>
      <c r="AD329"/>
      <c r="AE329"/>
      <c r="AF329"/>
      <c r="AG329"/>
      <c r="AH329"/>
    </row>
    <row r="330" spans="1:34" x14ac:dyDescent="0.25">
      <c r="B330" s="150" t="s">
        <v>611</v>
      </c>
      <c r="C330" s="134">
        <v>3385145672</v>
      </c>
      <c r="D330" s="134">
        <v>14177671.810000345</v>
      </c>
      <c r="E330" s="134">
        <v>0</v>
      </c>
      <c r="F330" s="134">
        <v>0</v>
      </c>
      <c r="G330" s="134">
        <v>0</v>
      </c>
      <c r="H330" s="134">
        <v>0</v>
      </c>
      <c r="I330" s="134">
        <v>0</v>
      </c>
      <c r="J330" s="134">
        <v>0</v>
      </c>
      <c r="K330" s="134">
        <v>0</v>
      </c>
      <c r="L330" s="134">
        <v>0</v>
      </c>
      <c r="M330" s="134">
        <v>0</v>
      </c>
      <c r="N330" s="134"/>
      <c r="O330" s="335">
        <v>0</v>
      </c>
      <c r="P330" s="134">
        <v>0</v>
      </c>
      <c r="Q330" s="134">
        <f t="shared" si="4"/>
        <v>0</v>
      </c>
      <c r="R330" s="3"/>
      <c r="S330" s="7"/>
      <c r="T330" s="118"/>
      <c r="U330" s="118"/>
      <c r="V330" s="118"/>
      <c r="W330" s="118"/>
    </row>
    <row r="331" spans="1:34" s="67" customFormat="1" x14ac:dyDescent="0.25">
      <c r="A331"/>
      <c r="B331" s="151" t="s">
        <v>612</v>
      </c>
      <c r="C331" s="125">
        <v>3385145672</v>
      </c>
      <c r="D331" s="125">
        <v>14177671.810000345</v>
      </c>
      <c r="E331" s="134">
        <v>0</v>
      </c>
      <c r="F331" s="125">
        <v>0</v>
      </c>
      <c r="G331" s="125">
        <v>0</v>
      </c>
      <c r="H331" s="125">
        <v>0</v>
      </c>
      <c r="I331" s="125">
        <v>0</v>
      </c>
      <c r="J331" s="125">
        <v>0</v>
      </c>
      <c r="K331" s="125">
        <v>0</v>
      </c>
      <c r="L331" s="125">
        <v>0</v>
      </c>
      <c r="M331" s="125">
        <v>0</v>
      </c>
      <c r="N331" s="125"/>
      <c r="O331" s="336">
        <v>0</v>
      </c>
      <c r="P331" s="125">
        <v>0</v>
      </c>
      <c r="Q331" s="134">
        <f t="shared" ref="Q331:Q394" si="5">SUM(E331:P331)</f>
        <v>0</v>
      </c>
      <c r="R331" s="3"/>
      <c r="S331" s="7"/>
      <c r="T331" s="118"/>
      <c r="U331" s="141"/>
      <c r="V331" s="141"/>
      <c r="W331" s="141"/>
      <c r="X331"/>
      <c r="Y331"/>
      <c r="Z331"/>
      <c r="AA331"/>
      <c r="AB331"/>
      <c r="AC331"/>
      <c r="AD331"/>
      <c r="AE331"/>
      <c r="AF331"/>
      <c r="AG331"/>
      <c r="AH331"/>
    </row>
    <row r="332" spans="1:34" s="67" customFormat="1" x14ac:dyDescent="0.25">
      <c r="A332"/>
      <c r="B332" s="150" t="s">
        <v>613</v>
      </c>
      <c r="C332" s="134">
        <v>416351346</v>
      </c>
      <c r="D332" s="134">
        <v>0</v>
      </c>
      <c r="E332" s="134">
        <v>0</v>
      </c>
      <c r="F332" s="337"/>
      <c r="G332" s="337"/>
      <c r="H332" s="337"/>
      <c r="I332" s="337">
        <v>0</v>
      </c>
      <c r="J332" s="337"/>
      <c r="K332" s="337"/>
      <c r="L332" s="337">
        <v>0</v>
      </c>
      <c r="M332" s="337"/>
      <c r="N332" s="335"/>
      <c r="O332" s="335">
        <v>0</v>
      </c>
      <c r="P332" s="134"/>
      <c r="Q332" s="134">
        <f t="shared" si="5"/>
        <v>0</v>
      </c>
      <c r="R332" s="3"/>
      <c r="S332" s="7"/>
      <c r="T332" s="118"/>
      <c r="U332" s="141"/>
      <c r="V332" s="141"/>
      <c r="W332" s="141"/>
      <c r="X332"/>
      <c r="Y332"/>
      <c r="Z332"/>
      <c r="AA332"/>
      <c r="AB332"/>
      <c r="AC332"/>
      <c r="AD332"/>
      <c r="AE332"/>
      <c r="AF332"/>
      <c r="AG332"/>
      <c r="AH332"/>
    </row>
    <row r="333" spans="1:34" x14ac:dyDescent="0.25">
      <c r="B333" s="151" t="s">
        <v>614</v>
      </c>
      <c r="C333" s="125">
        <v>416351346</v>
      </c>
      <c r="D333" s="125">
        <v>0</v>
      </c>
      <c r="E333" s="134">
        <v>0</v>
      </c>
      <c r="F333" s="337"/>
      <c r="G333" s="337"/>
      <c r="H333" s="337"/>
      <c r="I333" s="337">
        <v>0</v>
      </c>
      <c r="J333" s="337"/>
      <c r="K333" s="337"/>
      <c r="L333" s="337">
        <v>0</v>
      </c>
      <c r="M333" s="337"/>
      <c r="N333" s="336"/>
      <c r="O333" s="336">
        <v>0</v>
      </c>
      <c r="P333" s="125"/>
      <c r="Q333" s="134">
        <f t="shared" si="5"/>
        <v>0</v>
      </c>
      <c r="R333" s="3"/>
      <c r="S333" s="7"/>
      <c r="T333" s="118"/>
      <c r="U333" s="118"/>
      <c r="V333" s="118"/>
      <c r="W333" s="118"/>
    </row>
    <row r="334" spans="1:34" x14ac:dyDescent="0.25">
      <c r="B334" s="149" t="s">
        <v>163</v>
      </c>
      <c r="C334" s="134">
        <v>16687805890</v>
      </c>
      <c r="D334" s="134">
        <v>10690010774.98</v>
      </c>
      <c r="E334" s="134">
        <v>208345419.71000004</v>
      </c>
      <c r="F334" s="134">
        <v>324011371.98999995</v>
      </c>
      <c r="G334" s="134">
        <v>523996918.20000011</v>
      </c>
      <c r="H334" s="134">
        <v>612058538.10000002</v>
      </c>
      <c r="I334" s="134">
        <v>482445103.44000006</v>
      </c>
      <c r="J334" s="134">
        <v>479670392.19000006</v>
      </c>
      <c r="K334" s="134">
        <v>756339452.98000002</v>
      </c>
      <c r="L334" s="134">
        <v>548956219.12</v>
      </c>
      <c r="M334" s="134">
        <v>903005934.69999993</v>
      </c>
      <c r="N334" s="134">
        <v>754069636.53999996</v>
      </c>
      <c r="O334" s="134">
        <v>716626275.97000015</v>
      </c>
      <c r="P334" s="134">
        <v>2416997426.4499998</v>
      </c>
      <c r="Q334" s="134">
        <f t="shared" si="5"/>
        <v>8726522689.3899994</v>
      </c>
      <c r="R334" s="3"/>
      <c r="S334" s="7"/>
      <c r="T334" s="118"/>
      <c r="U334" s="118"/>
      <c r="V334" s="118"/>
      <c r="W334" s="118"/>
    </row>
    <row r="335" spans="1:34" s="67" customFormat="1" x14ac:dyDescent="0.25">
      <c r="A335"/>
      <c r="B335" s="150" t="s">
        <v>615</v>
      </c>
      <c r="C335" s="134">
        <v>503980287</v>
      </c>
      <c r="D335" s="134">
        <v>377258301.48999995</v>
      </c>
      <c r="E335" s="134">
        <v>3166647.7</v>
      </c>
      <c r="F335" s="134">
        <v>14456061.879999999</v>
      </c>
      <c r="G335" s="134">
        <v>17583569.510000002</v>
      </c>
      <c r="H335" s="134">
        <v>13492707.220000003</v>
      </c>
      <c r="I335" s="134">
        <v>15934291.609999999</v>
      </c>
      <c r="J335" s="134">
        <v>21689247.77</v>
      </c>
      <c r="K335" s="134">
        <v>30137728.18</v>
      </c>
      <c r="L335" s="134">
        <v>13089696.969999999</v>
      </c>
      <c r="M335" s="134">
        <v>23540732.670000002</v>
      </c>
      <c r="N335" s="134">
        <v>16203705.09</v>
      </c>
      <c r="O335" s="134">
        <v>25472121.130000003</v>
      </c>
      <c r="P335" s="134">
        <v>50691113.469999999</v>
      </c>
      <c r="Q335" s="134">
        <f t="shared" si="5"/>
        <v>245457623.19999999</v>
      </c>
      <c r="R335" s="3"/>
      <c r="S335" s="7"/>
      <c r="T335" s="118"/>
      <c r="U335" s="141"/>
      <c r="V335" s="141"/>
      <c r="W335" s="141"/>
      <c r="X335"/>
      <c r="Y335"/>
      <c r="Z335"/>
      <c r="AA335"/>
      <c r="AB335"/>
      <c r="AC335"/>
      <c r="AD335"/>
      <c r="AE335"/>
      <c r="AF335"/>
      <c r="AG335"/>
      <c r="AH335"/>
    </row>
    <row r="336" spans="1:34" x14ac:dyDescent="0.25">
      <c r="B336" s="151" t="s">
        <v>616</v>
      </c>
      <c r="C336" s="125">
        <v>430551327</v>
      </c>
      <c r="D336" s="125">
        <v>336568807.48999995</v>
      </c>
      <c r="E336" s="125">
        <v>2441749.7000000002</v>
      </c>
      <c r="F336" s="125">
        <v>9160512.5199999996</v>
      </c>
      <c r="G336" s="125">
        <v>16262366.16</v>
      </c>
      <c r="H336" s="125">
        <v>12884974.010000002</v>
      </c>
      <c r="I336" s="125">
        <v>15071465.709999999</v>
      </c>
      <c r="J336" s="125">
        <v>20891728.690000001</v>
      </c>
      <c r="K336" s="125">
        <v>26988198.329999998</v>
      </c>
      <c r="L336" s="125">
        <v>10022136.26</v>
      </c>
      <c r="M336" s="125">
        <v>19044045.27</v>
      </c>
      <c r="N336" s="125">
        <v>10646733.35</v>
      </c>
      <c r="O336" s="125">
        <v>22319335.010000002</v>
      </c>
      <c r="P336" s="125">
        <v>46365610.490000002</v>
      </c>
      <c r="Q336" s="125">
        <f t="shared" si="5"/>
        <v>212098855.5</v>
      </c>
      <c r="R336" s="3"/>
      <c r="S336" s="7"/>
      <c r="T336" s="118"/>
      <c r="U336" s="118"/>
      <c r="V336" s="118"/>
      <c r="W336" s="118"/>
    </row>
    <row r="337" spans="1:34" x14ac:dyDescent="0.25">
      <c r="B337" s="151" t="s">
        <v>617</v>
      </c>
      <c r="C337" s="125">
        <v>73428960</v>
      </c>
      <c r="D337" s="125">
        <v>40689494</v>
      </c>
      <c r="E337" s="125">
        <v>724898</v>
      </c>
      <c r="F337" s="125">
        <v>5295549.3599999994</v>
      </c>
      <c r="G337" s="125">
        <v>1321203.3500000001</v>
      </c>
      <c r="H337" s="125">
        <v>607733.21</v>
      </c>
      <c r="I337" s="125">
        <v>862825.89999999991</v>
      </c>
      <c r="J337" s="125">
        <v>797519.08</v>
      </c>
      <c r="K337" s="125">
        <v>3149529.85</v>
      </c>
      <c r="L337" s="125">
        <v>3067560.71</v>
      </c>
      <c r="M337" s="125">
        <v>4496687.4000000004</v>
      </c>
      <c r="N337" s="125">
        <v>5556971.7400000002</v>
      </c>
      <c r="O337" s="125">
        <v>3152786.12</v>
      </c>
      <c r="P337" s="125">
        <v>4325502.9800000004</v>
      </c>
      <c r="Q337" s="125">
        <f t="shared" si="5"/>
        <v>33358767.700000003</v>
      </c>
      <c r="R337" s="3"/>
      <c r="S337" s="7"/>
      <c r="T337" s="118"/>
      <c r="U337" s="118"/>
      <c r="V337" s="118"/>
      <c r="W337" s="118"/>
    </row>
    <row r="338" spans="1:34" s="67" customFormat="1" x14ac:dyDescent="0.25">
      <c r="A338"/>
      <c r="B338" s="150" t="s">
        <v>618</v>
      </c>
      <c r="C338" s="134">
        <v>4297324085</v>
      </c>
      <c r="D338" s="134">
        <v>2200716262.77</v>
      </c>
      <c r="E338" s="134">
        <v>73308986.029999986</v>
      </c>
      <c r="F338" s="134">
        <v>79862766.769999996</v>
      </c>
      <c r="G338" s="134">
        <v>61232603.579999998</v>
      </c>
      <c r="H338" s="134">
        <v>234451986.72000003</v>
      </c>
      <c r="I338" s="134">
        <v>62943101.680000007</v>
      </c>
      <c r="J338" s="134">
        <v>67536920.109999999</v>
      </c>
      <c r="K338" s="134">
        <v>107430407.92</v>
      </c>
      <c r="L338" s="134">
        <v>77297382.469999999</v>
      </c>
      <c r="M338" s="134">
        <v>231025886.29000002</v>
      </c>
      <c r="N338" s="134">
        <v>157440938.49000001</v>
      </c>
      <c r="O338" s="134">
        <v>219180809.66</v>
      </c>
      <c r="P338" s="134">
        <v>642440496.96000004</v>
      </c>
      <c r="Q338" s="134">
        <f t="shared" si="5"/>
        <v>2014152286.6800001</v>
      </c>
      <c r="R338" s="3"/>
      <c r="S338" s="7"/>
      <c r="T338" s="118"/>
      <c r="U338" s="141"/>
      <c r="V338" s="141"/>
      <c r="W338" s="141"/>
      <c r="X338"/>
      <c r="Y338"/>
      <c r="Z338"/>
      <c r="AA338"/>
      <c r="AB338"/>
      <c r="AC338"/>
      <c r="AD338"/>
      <c r="AE338"/>
      <c r="AF338"/>
      <c r="AG338"/>
      <c r="AH338"/>
    </row>
    <row r="339" spans="1:34" x14ac:dyDescent="0.25">
      <c r="B339" s="151" t="s">
        <v>619</v>
      </c>
      <c r="C339" s="125">
        <v>1347021948</v>
      </c>
      <c r="D339" s="125">
        <v>1255500407.7800004</v>
      </c>
      <c r="E339" s="125">
        <v>14166096.16</v>
      </c>
      <c r="F339" s="125">
        <v>49402026.199999996</v>
      </c>
      <c r="G339" s="125">
        <v>41809376.019999996</v>
      </c>
      <c r="H339" s="125">
        <v>55569614.369999997</v>
      </c>
      <c r="I339" s="125">
        <v>53377146.100000001</v>
      </c>
      <c r="J339" s="125">
        <v>55892193.600000001</v>
      </c>
      <c r="K339" s="125">
        <v>58442682.280000001</v>
      </c>
      <c r="L339" s="125">
        <v>62198527.329999998</v>
      </c>
      <c r="M339" s="125">
        <v>62536357.390000001</v>
      </c>
      <c r="N339" s="125">
        <v>62473896.410000004</v>
      </c>
      <c r="O339" s="125">
        <v>57009355.229999997</v>
      </c>
      <c r="P339" s="125">
        <v>540254870.38</v>
      </c>
      <c r="Q339" s="125">
        <f t="shared" si="5"/>
        <v>1113132141.47</v>
      </c>
      <c r="R339" s="3"/>
      <c r="S339" s="7"/>
      <c r="T339" s="118"/>
      <c r="U339" s="118"/>
      <c r="V339" s="118"/>
      <c r="W339" s="118"/>
    </row>
    <row r="340" spans="1:34" s="67" customFormat="1" x14ac:dyDescent="0.25">
      <c r="A340"/>
      <c r="B340" s="151" t="s">
        <v>620</v>
      </c>
      <c r="C340" s="125">
        <v>2950302137</v>
      </c>
      <c r="D340" s="125">
        <v>945215854.98999965</v>
      </c>
      <c r="E340" s="125">
        <v>59142889.86999999</v>
      </c>
      <c r="F340" s="125">
        <v>30460740.569999997</v>
      </c>
      <c r="G340" s="125">
        <v>19423227.559999999</v>
      </c>
      <c r="H340" s="125">
        <v>178882372.35000002</v>
      </c>
      <c r="I340" s="125">
        <v>9565955.5800000019</v>
      </c>
      <c r="J340" s="125">
        <v>11644726.51</v>
      </c>
      <c r="K340" s="125">
        <v>48987725.640000001</v>
      </c>
      <c r="L340" s="125">
        <v>15098855.140000001</v>
      </c>
      <c r="M340" s="125">
        <v>168489528.90000001</v>
      </c>
      <c r="N340" s="125">
        <v>94967042.080000013</v>
      </c>
      <c r="O340" s="125">
        <v>162171454.43000001</v>
      </c>
      <c r="P340" s="125">
        <v>102185626.58</v>
      </c>
      <c r="Q340" s="125">
        <f t="shared" si="5"/>
        <v>901020145.21000016</v>
      </c>
      <c r="R340" s="3"/>
      <c r="S340" s="7"/>
      <c r="T340" s="118"/>
      <c r="U340" s="141"/>
      <c r="V340" s="141"/>
      <c r="W340" s="141"/>
      <c r="X340"/>
      <c r="Y340"/>
      <c r="Z340"/>
      <c r="AA340"/>
      <c r="AB340"/>
      <c r="AC340"/>
      <c r="AD340"/>
      <c r="AE340"/>
      <c r="AF340"/>
      <c r="AG340"/>
      <c r="AH340"/>
    </row>
    <row r="341" spans="1:34" x14ac:dyDescent="0.25">
      <c r="B341" s="150" t="s">
        <v>621</v>
      </c>
      <c r="C341" s="134">
        <v>2484567535</v>
      </c>
      <c r="D341" s="134">
        <v>2388835499.5400004</v>
      </c>
      <c r="E341" s="134">
        <v>34979757.240000002</v>
      </c>
      <c r="F341" s="134">
        <v>59586318.689999998</v>
      </c>
      <c r="G341" s="134">
        <v>74961067.079999998</v>
      </c>
      <c r="H341" s="134">
        <v>88337687.429999992</v>
      </c>
      <c r="I341" s="134">
        <v>111293672.36</v>
      </c>
      <c r="J341" s="134">
        <v>51862412.899999999</v>
      </c>
      <c r="K341" s="134">
        <v>194420278.29999998</v>
      </c>
      <c r="L341" s="134">
        <v>247361837.96999997</v>
      </c>
      <c r="M341" s="134">
        <v>350288272.56</v>
      </c>
      <c r="N341" s="134">
        <v>144518027.01999998</v>
      </c>
      <c r="O341" s="134">
        <v>92811188.679999992</v>
      </c>
      <c r="P341" s="134">
        <v>456933671.88000005</v>
      </c>
      <c r="Q341" s="134">
        <f t="shared" si="5"/>
        <v>1907354192.1100001</v>
      </c>
      <c r="R341" s="3"/>
      <c r="S341" s="7"/>
      <c r="T341" s="118"/>
      <c r="U341" s="118"/>
      <c r="V341" s="118"/>
      <c r="W341" s="118"/>
    </row>
    <row r="342" spans="1:34" s="67" customFormat="1" x14ac:dyDescent="0.25">
      <c r="A342"/>
      <c r="B342" s="151" t="s">
        <v>622</v>
      </c>
      <c r="C342" s="125">
        <v>2484567535</v>
      </c>
      <c r="D342" s="125">
        <v>2388835499.5400004</v>
      </c>
      <c r="E342" s="125">
        <v>34979757.240000002</v>
      </c>
      <c r="F342" s="125">
        <v>59586318.689999998</v>
      </c>
      <c r="G342" s="125">
        <v>74961067.079999998</v>
      </c>
      <c r="H342" s="125">
        <v>88337687.429999992</v>
      </c>
      <c r="I342" s="125">
        <v>111293672.36</v>
      </c>
      <c r="J342" s="125">
        <v>51862412.899999999</v>
      </c>
      <c r="K342" s="125">
        <v>194420278.29999998</v>
      </c>
      <c r="L342" s="125">
        <v>247361837.96999997</v>
      </c>
      <c r="M342" s="125">
        <v>350288272.56</v>
      </c>
      <c r="N342" s="125">
        <v>144518027.01999998</v>
      </c>
      <c r="O342" s="125">
        <v>92811188.679999992</v>
      </c>
      <c r="P342" s="125">
        <v>456933671.88000005</v>
      </c>
      <c r="Q342" s="125">
        <f t="shared" si="5"/>
        <v>1907354192.1100001</v>
      </c>
      <c r="R342" s="3"/>
      <c r="S342" s="7"/>
      <c r="T342" s="118"/>
      <c r="U342" s="141"/>
      <c r="V342" s="141"/>
      <c r="W342" s="141"/>
      <c r="X342"/>
      <c r="Y342"/>
      <c r="Z342"/>
      <c r="AA342"/>
      <c r="AB342"/>
      <c r="AC342"/>
      <c r="AD342"/>
      <c r="AE342"/>
      <c r="AF342"/>
      <c r="AG342"/>
      <c r="AH342"/>
    </row>
    <row r="343" spans="1:34" x14ac:dyDescent="0.25">
      <c r="B343" s="150" t="s">
        <v>623</v>
      </c>
      <c r="C343" s="134">
        <v>534933457</v>
      </c>
      <c r="D343" s="134">
        <v>295471460.14999998</v>
      </c>
      <c r="E343" s="134">
        <v>7190155.3300000001</v>
      </c>
      <c r="F343" s="134">
        <v>24445265.010000002</v>
      </c>
      <c r="G343" s="134">
        <v>6432045.9000000004</v>
      </c>
      <c r="H343" s="134">
        <v>17886790.93</v>
      </c>
      <c r="I343" s="134">
        <v>18728124.539999999</v>
      </c>
      <c r="J343" s="134">
        <v>15815343.220000001</v>
      </c>
      <c r="K343" s="134">
        <v>10928172.050000001</v>
      </c>
      <c r="L343" s="134">
        <v>20513652.810000002</v>
      </c>
      <c r="M343" s="134">
        <v>9470847.6799999997</v>
      </c>
      <c r="N343" s="134">
        <v>36995605.829999998</v>
      </c>
      <c r="O343" s="134">
        <v>25969970.469999999</v>
      </c>
      <c r="P343" s="134">
        <v>88279095.980000004</v>
      </c>
      <c r="Q343" s="134">
        <f t="shared" si="5"/>
        <v>282655069.75</v>
      </c>
      <c r="R343" s="3"/>
      <c r="S343" s="7"/>
      <c r="T343" s="118"/>
      <c r="U343" s="118"/>
      <c r="V343" s="118"/>
      <c r="W343" s="118"/>
    </row>
    <row r="344" spans="1:34" s="67" customFormat="1" x14ac:dyDescent="0.25">
      <c r="A344"/>
      <c r="B344" s="151" t="s">
        <v>624</v>
      </c>
      <c r="C344" s="125">
        <v>534933457</v>
      </c>
      <c r="D344" s="125">
        <v>295471460.14999998</v>
      </c>
      <c r="E344" s="125">
        <v>7190155.3300000001</v>
      </c>
      <c r="F344" s="125">
        <v>24445265.010000002</v>
      </c>
      <c r="G344" s="125">
        <v>6432045.9000000004</v>
      </c>
      <c r="H344" s="125">
        <v>17886790.93</v>
      </c>
      <c r="I344" s="125">
        <v>18728124.539999999</v>
      </c>
      <c r="J344" s="125">
        <v>15815343.220000001</v>
      </c>
      <c r="K344" s="125">
        <v>10928172.050000001</v>
      </c>
      <c r="L344" s="125">
        <v>20513652.810000002</v>
      </c>
      <c r="M344" s="125">
        <v>9470847.6799999997</v>
      </c>
      <c r="N344" s="125">
        <v>36995605.829999998</v>
      </c>
      <c r="O344" s="125">
        <v>25969970.469999999</v>
      </c>
      <c r="P344" s="125">
        <v>88279095.980000004</v>
      </c>
      <c r="Q344" s="125">
        <f t="shared" si="5"/>
        <v>282655069.75</v>
      </c>
      <c r="R344" s="3"/>
      <c r="S344" s="7"/>
      <c r="T344" s="118"/>
      <c r="U344" s="141"/>
      <c r="V344" s="141"/>
      <c r="W344" s="141"/>
      <c r="X344"/>
      <c r="Y344"/>
      <c r="Z344"/>
      <c r="AA344"/>
      <c r="AB344"/>
      <c r="AC344"/>
      <c r="AD344"/>
      <c r="AE344"/>
      <c r="AF344"/>
      <c r="AG344"/>
      <c r="AH344"/>
    </row>
    <row r="345" spans="1:34" x14ac:dyDescent="0.25">
      <c r="B345" s="150" t="s">
        <v>625</v>
      </c>
      <c r="C345" s="134">
        <v>416159951</v>
      </c>
      <c r="D345" s="134">
        <v>269597668.13000005</v>
      </c>
      <c r="E345" s="134">
        <v>4543688.87</v>
      </c>
      <c r="F345" s="134">
        <v>5535100.0999999996</v>
      </c>
      <c r="G345" s="134">
        <v>12338921.18</v>
      </c>
      <c r="H345" s="134">
        <v>6789633.3699999992</v>
      </c>
      <c r="I345" s="134">
        <v>12828107.359999999</v>
      </c>
      <c r="J345" s="134">
        <v>20491529.760000002</v>
      </c>
      <c r="K345" s="134">
        <v>11939464.82</v>
      </c>
      <c r="L345" s="134">
        <v>21807609.210000001</v>
      </c>
      <c r="M345" s="134">
        <v>15346088.779999999</v>
      </c>
      <c r="N345" s="134">
        <v>7596205.25</v>
      </c>
      <c r="O345" s="134">
        <v>11371925.220000001</v>
      </c>
      <c r="P345" s="134">
        <v>38295927.670000002</v>
      </c>
      <c r="Q345" s="134">
        <f t="shared" si="5"/>
        <v>168884201.59000003</v>
      </c>
      <c r="R345" s="3"/>
      <c r="S345" s="7"/>
      <c r="T345" s="118"/>
      <c r="U345" s="118"/>
      <c r="V345" s="118"/>
      <c r="W345" s="118"/>
    </row>
    <row r="346" spans="1:34" s="67" customFormat="1" x14ac:dyDescent="0.25">
      <c r="A346"/>
      <c r="B346" s="151" t="s">
        <v>626</v>
      </c>
      <c r="C346" s="125">
        <v>416159951</v>
      </c>
      <c r="D346" s="125">
        <v>269597668.13000005</v>
      </c>
      <c r="E346" s="125">
        <v>4543688.87</v>
      </c>
      <c r="F346" s="125">
        <v>5535100.0999999996</v>
      </c>
      <c r="G346" s="125">
        <v>12338921.18</v>
      </c>
      <c r="H346" s="125">
        <v>6789633.3699999992</v>
      </c>
      <c r="I346" s="125">
        <v>12828107.359999999</v>
      </c>
      <c r="J346" s="125">
        <v>20491529.760000002</v>
      </c>
      <c r="K346" s="125">
        <v>11939464.82</v>
      </c>
      <c r="L346" s="125">
        <v>21807609.210000001</v>
      </c>
      <c r="M346" s="125">
        <v>15346088.779999999</v>
      </c>
      <c r="N346" s="125">
        <v>7596205.25</v>
      </c>
      <c r="O346" s="125">
        <v>11371925.220000001</v>
      </c>
      <c r="P346" s="125">
        <v>38295927.670000002</v>
      </c>
      <c r="Q346" s="125">
        <f t="shared" si="5"/>
        <v>168884201.59000003</v>
      </c>
      <c r="R346" s="3"/>
      <c r="S346" s="7"/>
      <c r="T346" s="118"/>
      <c r="U346" s="141"/>
      <c r="V346" s="141"/>
      <c r="W346" s="141"/>
      <c r="X346"/>
      <c r="Y346"/>
      <c r="Z346"/>
      <c r="AA346"/>
      <c r="AB346"/>
      <c r="AC346"/>
      <c r="AD346"/>
      <c r="AE346"/>
      <c r="AF346"/>
      <c r="AG346"/>
      <c r="AH346"/>
    </row>
    <row r="347" spans="1:34" x14ac:dyDescent="0.25">
      <c r="B347" s="150" t="s">
        <v>627</v>
      </c>
      <c r="C347" s="134">
        <v>589863289</v>
      </c>
      <c r="D347" s="134">
        <v>828802388.19000006</v>
      </c>
      <c r="E347" s="134">
        <v>7115833.9500000002</v>
      </c>
      <c r="F347" s="134">
        <v>30800281.100000001</v>
      </c>
      <c r="G347" s="134">
        <v>59032818.450000003</v>
      </c>
      <c r="H347" s="134">
        <v>55354623.140000001</v>
      </c>
      <c r="I347" s="134">
        <v>39357104.400000006</v>
      </c>
      <c r="J347" s="134">
        <v>56452698.609999992</v>
      </c>
      <c r="K347" s="134">
        <v>55987988.640000001</v>
      </c>
      <c r="L347" s="134">
        <v>33468159.039999999</v>
      </c>
      <c r="M347" s="134">
        <v>45276102.530000009</v>
      </c>
      <c r="N347" s="134">
        <v>48117424.829999998</v>
      </c>
      <c r="O347" s="134">
        <v>61712650.550000004</v>
      </c>
      <c r="P347" s="134">
        <v>124797573.08000001</v>
      </c>
      <c r="Q347" s="134">
        <f t="shared" si="5"/>
        <v>617473258.32000005</v>
      </c>
      <c r="R347" s="3"/>
      <c r="S347" s="7"/>
      <c r="T347" s="118"/>
      <c r="U347" s="118"/>
      <c r="V347" s="118"/>
      <c r="W347" s="118"/>
    </row>
    <row r="348" spans="1:34" s="67" customFormat="1" x14ac:dyDescent="0.25">
      <c r="A348"/>
      <c r="B348" s="151" t="s">
        <v>628</v>
      </c>
      <c r="C348" s="125">
        <v>589863289</v>
      </c>
      <c r="D348" s="125">
        <v>828802388.19000006</v>
      </c>
      <c r="E348" s="125">
        <v>7115833.9500000002</v>
      </c>
      <c r="F348" s="125">
        <v>30800281.100000001</v>
      </c>
      <c r="G348" s="125">
        <v>59032818.450000003</v>
      </c>
      <c r="H348" s="125">
        <v>55354623.140000001</v>
      </c>
      <c r="I348" s="125">
        <v>39357104.400000006</v>
      </c>
      <c r="J348" s="125">
        <v>56452698.609999992</v>
      </c>
      <c r="K348" s="125">
        <v>55987988.640000001</v>
      </c>
      <c r="L348" s="125">
        <v>33468159.039999999</v>
      </c>
      <c r="M348" s="125">
        <v>45276102.530000009</v>
      </c>
      <c r="N348" s="125">
        <v>48117424.829999998</v>
      </c>
      <c r="O348" s="125">
        <v>61712650.550000004</v>
      </c>
      <c r="P348" s="125">
        <v>124797573.08000001</v>
      </c>
      <c r="Q348" s="125">
        <f t="shared" si="5"/>
        <v>617473258.32000005</v>
      </c>
      <c r="R348" s="3"/>
      <c r="S348" s="7"/>
      <c r="T348" s="118"/>
      <c r="U348" s="141"/>
      <c r="V348" s="141"/>
      <c r="W348" s="141"/>
      <c r="X348"/>
      <c r="Y348"/>
      <c r="Z348"/>
      <c r="AA348"/>
      <c r="AB348"/>
      <c r="AC348"/>
      <c r="AD348"/>
      <c r="AE348"/>
      <c r="AF348"/>
      <c r="AG348"/>
      <c r="AH348"/>
    </row>
    <row r="349" spans="1:34" x14ac:dyDescent="0.25">
      <c r="B349" s="150" t="s">
        <v>629</v>
      </c>
      <c r="C349" s="134">
        <v>4702624</v>
      </c>
      <c r="D349" s="134">
        <v>7363460.0800000001</v>
      </c>
      <c r="E349" s="134">
        <v>1916.67</v>
      </c>
      <c r="F349" s="134">
        <v>22500</v>
      </c>
      <c r="G349" s="134">
        <v>297203.33</v>
      </c>
      <c r="H349" s="134">
        <v>639570.62</v>
      </c>
      <c r="I349" s="134">
        <v>36726.660000000003</v>
      </c>
      <c r="J349" s="134">
        <v>449242.5</v>
      </c>
      <c r="K349" s="134">
        <v>70616.259999999995</v>
      </c>
      <c r="L349" s="134">
        <v>218618.33</v>
      </c>
      <c r="M349" s="134">
        <v>116844.95</v>
      </c>
      <c r="N349" s="134">
        <v>132768.88</v>
      </c>
      <c r="O349" s="134">
        <v>298960.23</v>
      </c>
      <c r="P349" s="134">
        <v>1090726.6100000001</v>
      </c>
      <c r="Q349" s="134">
        <f t="shared" si="5"/>
        <v>3375695.04</v>
      </c>
      <c r="R349" s="3"/>
      <c r="S349" s="7"/>
      <c r="T349" s="118"/>
      <c r="U349" s="118"/>
      <c r="V349" s="118"/>
      <c r="W349" s="118"/>
    </row>
    <row r="350" spans="1:34" x14ac:dyDescent="0.25">
      <c r="B350" s="151" t="s">
        <v>630</v>
      </c>
      <c r="C350" s="125">
        <v>4702624</v>
      </c>
      <c r="D350" s="125">
        <v>7363460.0800000001</v>
      </c>
      <c r="E350" s="125">
        <v>1916.67</v>
      </c>
      <c r="F350" s="125">
        <v>22500</v>
      </c>
      <c r="G350" s="125">
        <v>297203.33</v>
      </c>
      <c r="H350" s="125">
        <v>639570.62</v>
      </c>
      <c r="I350" s="125">
        <v>36726.660000000003</v>
      </c>
      <c r="J350" s="125">
        <v>449242.5</v>
      </c>
      <c r="K350" s="125">
        <v>70616.259999999995</v>
      </c>
      <c r="L350" s="125">
        <v>218618.33</v>
      </c>
      <c r="M350" s="125">
        <v>116844.95</v>
      </c>
      <c r="N350" s="125">
        <v>132768.88</v>
      </c>
      <c r="O350" s="125">
        <v>298960.23</v>
      </c>
      <c r="P350" s="125">
        <v>1090726.6100000001</v>
      </c>
      <c r="Q350" s="125">
        <f t="shared" si="5"/>
        <v>3375695.04</v>
      </c>
      <c r="R350" s="3"/>
      <c r="S350" s="7"/>
      <c r="T350" s="118"/>
      <c r="U350" s="118"/>
      <c r="V350" s="118"/>
      <c r="W350" s="118"/>
    </row>
    <row r="351" spans="1:34" s="67" customFormat="1" x14ac:dyDescent="0.25">
      <c r="A351"/>
      <c r="B351" s="150" t="s">
        <v>631</v>
      </c>
      <c r="C351" s="134">
        <v>718900931</v>
      </c>
      <c r="D351" s="134">
        <v>1269398344.9000001</v>
      </c>
      <c r="E351" s="134">
        <v>4746646.5200000005</v>
      </c>
      <c r="F351" s="134">
        <v>36744923.210000001</v>
      </c>
      <c r="G351" s="134">
        <v>89102072.75999999</v>
      </c>
      <c r="H351" s="134">
        <v>81398100.790000007</v>
      </c>
      <c r="I351" s="134">
        <v>111931237.51000001</v>
      </c>
      <c r="J351" s="134">
        <v>79785055.390000001</v>
      </c>
      <c r="K351" s="134">
        <v>78376761.199999988</v>
      </c>
      <c r="L351" s="134">
        <v>35716393.649999999</v>
      </c>
      <c r="M351" s="134">
        <v>146615375.38</v>
      </c>
      <c r="N351" s="134">
        <v>219406552.96000001</v>
      </c>
      <c r="O351" s="134">
        <v>41994683.120000005</v>
      </c>
      <c r="P351" s="134">
        <v>222746807.60999998</v>
      </c>
      <c r="Q351" s="134">
        <f t="shared" si="5"/>
        <v>1148564610.0999999</v>
      </c>
      <c r="R351" s="3"/>
      <c r="S351" s="7"/>
      <c r="T351" s="118"/>
      <c r="U351" s="141"/>
      <c r="V351" s="141"/>
      <c r="W351" s="141"/>
      <c r="X351"/>
      <c r="Y351"/>
      <c r="Z351"/>
      <c r="AA351"/>
      <c r="AB351"/>
      <c r="AC351"/>
      <c r="AD351"/>
      <c r="AE351"/>
      <c r="AF351"/>
      <c r="AG351"/>
      <c r="AH351"/>
    </row>
    <row r="352" spans="1:34" x14ac:dyDescent="0.25">
      <c r="B352" s="151" t="s">
        <v>632</v>
      </c>
      <c r="C352" s="125">
        <v>533086804</v>
      </c>
      <c r="D352" s="125">
        <v>918049960.61000001</v>
      </c>
      <c r="E352" s="125">
        <v>764547.82</v>
      </c>
      <c r="F352" s="125">
        <v>31499175.140000001</v>
      </c>
      <c r="G352" s="125">
        <v>82801090.639999986</v>
      </c>
      <c r="H352" s="125">
        <v>71244945.230000004</v>
      </c>
      <c r="I352" s="125">
        <v>100434830.81</v>
      </c>
      <c r="J352" s="125">
        <v>45838008.700000003</v>
      </c>
      <c r="K352" s="125">
        <v>61823994.669999994</v>
      </c>
      <c r="L352" s="125">
        <v>18840968.16</v>
      </c>
      <c r="M352" s="125">
        <v>115890304.78</v>
      </c>
      <c r="N352" s="125">
        <v>206291503.28</v>
      </c>
      <c r="O352" s="125">
        <v>21827672.949999999</v>
      </c>
      <c r="P352" s="125">
        <v>163076079.78999999</v>
      </c>
      <c r="Q352" s="125">
        <f t="shared" si="5"/>
        <v>920333121.97000003</v>
      </c>
      <c r="R352" s="3"/>
      <c r="S352" s="7"/>
      <c r="T352" s="118"/>
      <c r="U352" s="118"/>
      <c r="V352" s="118"/>
      <c r="W352" s="118"/>
    </row>
    <row r="353" spans="1:34" x14ac:dyDescent="0.25">
      <c r="B353" s="151" t="s">
        <v>633</v>
      </c>
      <c r="C353" s="125">
        <v>185814127</v>
      </c>
      <c r="D353" s="125">
        <v>351348384.29000002</v>
      </c>
      <c r="E353" s="125">
        <v>3982098.7</v>
      </c>
      <c r="F353" s="125">
        <v>5245748.07</v>
      </c>
      <c r="G353" s="125">
        <v>6300982.120000001</v>
      </c>
      <c r="H353" s="125">
        <v>10153155.560000001</v>
      </c>
      <c r="I353" s="125">
        <v>11496406.700000001</v>
      </c>
      <c r="J353" s="125">
        <v>33947046.689999998</v>
      </c>
      <c r="K353" s="125">
        <v>16552766.529999999</v>
      </c>
      <c r="L353" s="125">
        <v>16875425.489999998</v>
      </c>
      <c r="M353" s="125">
        <v>30725070.600000001</v>
      </c>
      <c r="N353" s="125">
        <v>13115049.680000002</v>
      </c>
      <c r="O353" s="125">
        <v>20167010.170000002</v>
      </c>
      <c r="P353" s="125">
        <v>59670727.82</v>
      </c>
      <c r="Q353" s="125">
        <f t="shared" si="5"/>
        <v>228231488.13</v>
      </c>
      <c r="R353" s="3"/>
      <c r="S353" s="7"/>
      <c r="T353" s="118"/>
      <c r="U353" s="118"/>
      <c r="V353" s="118"/>
      <c r="W353" s="118"/>
    </row>
    <row r="354" spans="1:34" x14ac:dyDescent="0.25">
      <c r="B354" s="150" t="s">
        <v>634</v>
      </c>
      <c r="C354" s="134">
        <v>7137373731</v>
      </c>
      <c r="D354" s="134">
        <v>3052567389.7299995</v>
      </c>
      <c r="E354" s="134">
        <v>73291787.400000006</v>
      </c>
      <c r="F354" s="134">
        <v>72558155.230000004</v>
      </c>
      <c r="G354" s="134">
        <v>203016616.41000003</v>
      </c>
      <c r="H354" s="134">
        <v>113707437.88</v>
      </c>
      <c r="I354" s="134">
        <v>109392737.31999999</v>
      </c>
      <c r="J354" s="134">
        <v>165587941.92999998</v>
      </c>
      <c r="K354" s="134">
        <v>267048035.61000001</v>
      </c>
      <c r="L354" s="134">
        <v>99482868.670000017</v>
      </c>
      <c r="M354" s="134">
        <v>81325783.859999999</v>
      </c>
      <c r="N354" s="134">
        <v>123658408.18999998</v>
      </c>
      <c r="O354" s="134">
        <v>237813966.91000003</v>
      </c>
      <c r="P354" s="134">
        <v>791722013.19000006</v>
      </c>
      <c r="Q354" s="134">
        <f t="shared" si="5"/>
        <v>2338605752.6000004</v>
      </c>
      <c r="R354" s="3"/>
      <c r="S354" s="7"/>
      <c r="T354" s="118"/>
      <c r="U354" s="118"/>
      <c r="V354" s="118"/>
      <c r="W354" s="118"/>
    </row>
    <row r="355" spans="1:34" x14ac:dyDescent="0.25">
      <c r="B355" s="151" t="s">
        <v>635</v>
      </c>
      <c r="C355" s="125">
        <v>6243387451</v>
      </c>
      <c r="D355" s="125">
        <v>919377914.47999978</v>
      </c>
      <c r="E355" s="125">
        <v>65504822.670000002</v>
      </c>
      <c r="F355" s="125">
        <v>22299374.120000001</v>
      </c>
      <c r="G355" s="125">
        <v>28983641.449999999</v>
      </c>
      <c r="H355" s="125">
        <v>41133984.019999996</v>
      </c>
      <c r="I355" s="125">
        <v>33628887.689999998</v>
      </c>
      <c r="J355" s="125">
        <v>28755691.789999999</v>
      </c>
      <c r="K355" s="125">
        <v>48407775.759999998</v>
      </c>
      <c r="L355" s="125">
        <v>33171844.73</v>
      </c>
      <c r="M355" s="125">
        <v>29858943.639999997</v>
      </c>
      <c r="N355" s="125">
        <v>19152345.210000001</v>
      </c>
      <c r="O355" s="125">
        <v>27435119.43</v>
      </c>
      <c r="P355" s="125">
        <v>60013652.239999995</v>
      </c>
      <c r="Q355" s="125">
        <f t="shared" si="5"/>
        <v>438346082.75</v>
      </c>
      <c r="R355" s="3"/>
      <c r="S355" s="7"/>
      <c r="T355" s="118"/>
      <c r="U355" s="118"/>
      <c r="V355" s="118"/>
      <c r="W355" s="118"/>
    </row>
    <row r="356" spans="1:34" x14ac:dyDescent="0.25">
      <c r="B356" s="151" t="s">
        <v>636</v>
      </c>
      <c r="C356" s="125">
        <v>169180588</v>
      </c>
      <c r="D356" s="125">
        <v>542345994.84000003</v>
      </c>
      <c r="E356" s="125">
        <v>2216667</v>
      </c>
      <c r="F356" s="125">
        <v>2216667</v>
      </c>
      <c r="G356" s="125">
        <v>6256867</v>
      </c>
      <c r="H356" s="125">
        <v>0</v>
      </c>
      <c r="I356" s="125">
        <v>9688000</v>
      </c>
      <c r="J356" s="125">
        <v>8376000</v>
      </c>
      <c r="K356" s="125">
        <v>79169000</v>
      </c>
      <c r="L356" s="125">
        <v>4161000</v>
      </c>
      <c r="M356" s="125">
        <v>775000</v>
      </c>
      <c r="N356" s="125">
        <v>9275000</v>
      </c>
      <c r="O356" s="125">
        <v>10740000</v>
      </c>
      <c r="P356" s="125">
        <v>331049599</v>
      </c>
      <c r="Q356" s="125">
        <f t="shared" si="5"/>
        <v>463923800</v>
      </c>
      <c r="R356" s="3"/>
      <c r="S356" s="7"/>
      <c r="T356" s="118"/>
      <c r="U356" s="118"/>
      <c r="V356" s="118"/>
      <c r="W356" s="118"/>
    </row>
    <row r="357" spans="1:34" x14ac:dyDescent="0.25">
      <c r="B357" s="151" t="s">
        <v>637</v>
      </c>
      <c r="C357" s="125">
        <v>600000</v>
      </c>
      <c r="D357" s="125">
        <v>600000</v>
      </c>
      <c r="E357" s="125">
        <v>0</v>
      </c>
      <c r="F357" s="125"/>
      <c r="G357" s="125"/>
      <c r="H357" s="125"/>
      <c r="I357" s="125"/>
      <c r="J357" s="125"/>
      <c r="K357" s="125"/>
      <c r="L357" s="125"/>
      <c r="M357" s="125"/>
      <c r="N357" s="125"/>
      <c r="O357" s="125"/>
      <c r="P357" s="125"/>
      <c r="Q357" s="125">
        <f t="shared" si="5"/>
        <v>0</v>
      </c>
      <c r="R357" s="3"/>
      <c r="S357" s="7"/>
      <c r="T357" s="118"/>
      <c r="U357" s="118"/>
      <c r="V357" s="118"/>
      <c r="W357" s="118"/>
    </row>
    <row r="358" spans="1:34" s="67" customFormat="1" x14ac:dyDescent="0.25">
      <c r="A358"/>
      <c r="B358" s="151" t="s">
        <v>638</v>
      </c>
      <c r="C358" s="125">
        <v>364155572</v>
      </c>
      <c r="D358" s="125">
        <v>1179002024.6399999</v>
      </c>
      <c r="E358" s="129">
        <v>2350064.6800000002</v>
      </c>
      <c r="F358" s="129">
        <v>30714343.73</v>
      </c>
      <c r="G358" s="191">
        <v>146370239.78</v>
      </c>
      <c r="H358" s="191">
        <v>26130054.960000001</v>
      </c>
      <c r="I358" s="191">
        <v>26737619.91</v>
      </c>
      <c r="J358" s="191">
        <v>105175513.53999999</v>
      </c>
      <c r="K358" s="191">
        <v>117409299.48</v>
      </c>
      <c r="L358" s="191">
        <v>21759930.780000001</v>
      </c>
      <c r="M358" s="125">
        <v>29220505.52</v>
      </c>
      <c r="N358" s="125">
        <v>74859681.339999989</v>
      </c>
      <c r="O358" s="125">
        <v>162220063.21000001</v>
      </c>
      <c r="P358" s="125">
        <v>327556108.23000002</v>
      </c>
      <c r="Q358" s="125">
        <f t="shared" si="5"/>
        <v>1070503425.1600001</v>
      </c>
      <c r="R358" s="3"/>
      <c r="S358" s="7"/>
      <c r="T358" s="118"/>
      <c r="U358" s="141"/>
      <c r="V358" s="141"/>
      <c r="W358" s="141"/>
      <c r="X358"/>
      <c r="Y358"/>
      <c r="Z358"/>
      <c r="AA358"/>
      <c r="AB358"/>
      <c r="AC358"/>
      <c r="AD358"/>
      <c r="AE358"/>
      <c r="AF358"/>
      <c r="AG358"/>
      <c r="AH358"/>
    </row>
    <row r="359" spans="1:34" s="67" customFormat="1" x14ac:dyDescent="0.25">
      <c r="A359"/>
      <c r="B359" s="151" t="s">
        <v>639</v>
      </c>
      <c r="C359" s="125">
        <v>360050120</v>
      </c>
      <c r="D359" s="125">
        <v>411241455.76999986</v>
      </c>
      <c r="E359" s="125">
        <v>3220233.05</v>
      </c>
      <c r="F359" s="125">
        <v>17327770.379999999</v>
      </c>
      <c r="G359" s="125">
        <v>21405868.179999996</v>
      </c>
      <c r="H359" s="125">
        <v>46443398.899999999</v>
      </c>
      <c r="I359" s="125">
        <v>39338229.719999999</v>
      </c>
      <c r="J359" s="125">
        <v>23280736.600000001</v>
      </c>
      <c r="K359" s="125">
        <v>22061960.370000001</v>
      </c>
      <c r="L359" s="125">
        <v>40390093.160000004</v>
      </c>
      <c r="M359" s="125">
        <v>21471334.700000003</v>
      </c>
      <c r="N359" s="125">
        <v>20371381.640000001</v>
      </c>
      <c r="O359" s="125">
        <v>37418784.269999996</v>
      </c>
      <c r="P359" s="125">
        <v>73102653.720000014</v>
      </c>
      <c r="Q359" s="125">
        <f t="shared" si="5"/>
        <v>365832444.69</v>
      </c>
      <c r="R359" s="3"/>
      <c r="S359" s="7"/>
      <c r="T359" s="118"/>
      <c r="U359" s="141"/>
      <c r="V359" s="141"/>
      <c r="W359" s="141"/>
      <c r="X359"/>
      <c r="Y359"/>
      <c r="Z359"/>
      <c r="AA359"/>
      <c r="AB359"/>
      <c r="AC359"/>
      <c r="AD359"/>
      <c r="AE359"/>
      <c r="AF359"/>
      <c r="AG359"/>
      <c r="AH359"/>
    </row>
    <row r="360" spans="1:34" x14ac:dyDescent="0.25">
      <c r="B360" s="23" t="s">
        <v>164</v>
      </c>
      <c r="C360" s="124">
        <v>492738209581</v>
      </c>
      <c r="D360" s="124">
        <v>523802293960.46997</v>
      </c>
      <c r="E360" s="124">
        <v>40623417984.229996</v>
      </c>
      <c r="F360" s="124">
        <v>35283562546.220024</v>
      </c>
      <c r="G360" s="124">
        <v>44255149490.150002</v>
      </c>
      <c r="H360" s="124">
        <v>40121365817.239998</v>
      </c>
      <c r="I360" s="124">
        <v>60303315690.109993</v>
      </c>
      <c r="J360" s="124">
        <v>36677306181.770004</v>
      </c>
      <c r="K360" s="124">
        <v>40734635555.519997</v>
      </c>
      <c r="L360" s="124">
        <v>52431008818.23999</v>
      </c>
      <c r="M360" s="124">
        <v>29175245721.180008</v>
      </c>
      <c r="N360" s="124">
        <v>39087507679.780006</v>
      </c>
      <c r="O360" s="124">
        <v>54544537229.389992</v>
      </c>
      <c r="P360" s="124">
        <v>47928358162.590004</v>
      </c>
      <c r="Q360" s="124">
        <f t="shared" si="5"/>
        <v>521165410876.42004</v>
      </c>
      <c r="R360" s="3"/>
      <c r="S360" s="7"/>
      <c r="T360" s="118"/>
      <c r="U360" s="118"/>
      <c r="V360" s="118"/>
      <c r="W360" s="118"/>
    </row>
    <row r="361" spans="1:34" x14ac:dyDescent="0.25">
      <c r="B361" s="149" t="s">
        <v>165</v>
      </c>
      <c r="C361" s="134">
        <v>158377967357</v>
      </c>
      <c r="D361" s="134">
        <v>154720950304.25</v>
      </c>
      <c r="E361" s="134">
        <v>12638136853.089998</v>
      </c>
      <c r="F361" s="134">
        <v>11194315552.82</v>
      </c>
      <c r="G361" s="134">
        <v>11660224728.340004</v>
      </c>
      <c r="H361" s="134">
        <v>9634431020.6000004</v>
      </c>
      <c r="I361" s="134">
        <v>13468218166.269999</v>
      </c>
      <c r="J361" s="134">
        <v>12067633984.969999</v>
      </c>
      <c r="K361" s="134">
        <v>11843368845.279999</v>
      </c>
      <c r="L361" s="134">
        <v>12650743306.689999</v>
      </c>
      <c r="M361" s="134">
        <v>11321387637.889999</v>
      </c>
      <c r="N361" s="134">
        <v>11626465596.16</v>
      </c>
      <c r="O361" s="134">
        <v>22255615144.299992</v>
      </c>
      <c r="P361" s="134">
        <v>13402779645.600002</v>
      </c>
      <c r="Q361" s="134">
        <f t="shared" si="5"/>
        <v>153763320482.01001</v>
      </c>
      <c r="R361" s="3"/>
      <c r="S361" s="7"/>
      <c r="T361" s="118"/>
      <c r="U361" s="118"/>
      <c r="V361" s="118"/>
      <c r="W361" s="118"/>
    </row>
    <row r="362" spans="1:34" x14ac:dyDescent="0.25">
      <c r="B362" s="150" t="s">
        <v>640</v>
      </c>
      <c r="C362" s="134">
        <v>90986168678</v>
      </c>
      <c r="D362" s="134">
        <v>87523447135.860001</v>
      </c>
      <c r="E362" s="134">
        <v>6413528462.0799999</v>
      </c>
      <c r="F362" s="134">
        <v>6464772005.0300007</v>
      </c>
      <c r="G362" s="134">
        <v>6535528703.3100004</v>
      </c>
      <c r="H362" s="134">
        <v>6533241048.0699997</v>
      </c>
      <c r="I362" s="134">
        <v>6713963635.3999996</v>
      </c>
      <c r="J362" s="134">
        <v>6769094721.0599995</v>
      </c>
      <c r="K362" s="134">
        <v>6832313726.0999994</v>
      </c>
      <c r="L362" s="134">
        <v>6824163281.5900002</v>
      </c>
      <c r="M362" s="134">
        <v>6845246539.1300001</v>
      </c>
      <c r="N362" s="134">
        <v>6887454847.3500004</v>
      </c>
      <c r="O362" s="134">
        <v>13478129363.489998</v>
      </c>
      <c r="P362" s="134">
        <v>7086077774.5599995</v>
      </c>
      <c r="Q362" s="134">
        <f t="shared" si="5"/>
        <v>87383514107.169983</v>
      </c>
      <c r="R362" s="3"/>
      <c r="S362" s="7"/>
      <c r="T362" s="118"/>
      <c r="U362" s="118"/>
      <c r="V362" s="118"/>
      <c r="W362" s="118"/>
    </row>
    <row r="363" spans="1:34" x14ac:dyDescent="0.25">
      <c r="B363" s="151" t="s">
        <v>641</v>
      </c>
      <c r="C363" s="125">
        <v>47850279338</v>
      </c>
      <c r="D363" s="125">
        <v>46600065845.389999</v>
      </c>
      <c r="E363" s="125">
        <v>3457628670.75</v>
      </c>
      <c r="F363" s="125">
        <v>3487578377.5700002</v>
      </c>
      <c r="G363" s="125">
        <v>3521439555.79</v>
      </c>
      <c r="H363" s="125">
        <v>3554198551.6999998</v>
      </c>
      <c r="I363" s="125">
        <v>3559795516.8699999</v>
      </c>
      <c r="J363" s="125">
        <v>3551679327.9899998</v>
      </c>
      <c r="K363" s="125">
        <v>3600780488.9899998</v>
      </c>
      <c r="L363" s="125">
        <v>3601264638.1900001</v>
      </c>
      <c r="M363" s="125">
        <v>3620751355.0799999</v>
      </c>
      <c r="N363" s="125">
        <v>3664451110.3800001</v>
      </c>
      <c r="O363" s="125">
        <v>7151605675.5299997</v>
      </c>
      <c r="P363" s="125">
        <v>3822710536.0300002</v>
      </c>
      <c r="Q363" s="125">
        <f t="shared" si="5"/>
        <v>46593883804.869987</v>
      </c>
      <c r="R363" s="3"/>
      <c r="S363" s="7"/>
      <c r="T363" s="118"/>
      <c r="U363" s="118"/>
      <c r="V363" s="118"/>
      <c r="W363" s="118"/>
    </row>
    <row r="364" spans="1:34" x14ac:dyDescent="0.25">
      <c r="B364" s="151" t="s">
        <v>642</v>
      </c>
      <c r="C364" s="125">
        <v>24324008572</v>
      </c>
      <c r="D364" s="125">
        <v>25925069486.860001</v>
      </c>
      <c r="E364" s="125">
        <v>1882823551.96</v>
      </c>
      <c r="F364" s="125">
        <v>1883195526.5699999</v>
      </c>
      <c r="G364" s="125">
        <v>1876694845.8099999</v>
      </c>
      <c r="H364" s="125">
        <v>1878563240.22</v>
      </c>
      <c r="I364" s="125">
        <v>2054545888.8</v>
      </c>
      <c r="J364" s="125">
        <v>2056320997.7</v>
      </c>
      <c r="K364" s="125">
        <v>2050292074.5899999</v>
      </c>
      <c r="L364" s="125">
        <v>2048771744.6500001</v>
      </c>
      <c r="M364" s="125">
        <v>2050877590.77</v>
      </c>
      <c r="N364" s="125">
        <v>2048510356.97</v>
      </c>
      <c r="O364" s="125">
        <v>4025206314.9099998</v>
      </c>
      <c r="P364" s="125">
        <v>2040125543.1800001</v>
      </c>
      <c r="Q364" s="125">
        <f t="shared" si="5"/>
        <v>25895927676.130001</v>
      </c>
      <c r="R364" s="3"/>
      <c r="S364" s="7"/>
      <c r="T364" s="118"/>
      <c r="U364" s="118"/>
      <c r="V364" s="118"/>
      <c r="W364" s="118"/>
    </row>
    <row r="365" spans="1:34" x14ac:dyDescent="0.25">
      <c r="B365" s="151" t="s">
        <v>643</v>
      </c>
      <c r="C365" s="125">
        <v>37500000</v>
      </c>
      <c r="D365" s="125">
        <v>37500000</v>
      </c>
      <c r="E365" s="125">
        <v>3125000</v>
      </c>
      <c r="F365" s="125"/>
      <c r="G365" s="125">
        <v>3125000</v>
      </c>
      <c r="H365" s="125">
        <v>480000</v>
      </c>
      <c r="I365" s="125">
        <v>7427581.9500000002</v>
      </c>
      <c r="J365" s="125">
        <v>5324667</v>
      </c>
      <c r="K365" s="125">
        <v>7655549.2300000004</v>
      </c>
      <c r="L365" s="125">
        <v>1338333</v>
      </c>
      <c r="M365" s="125">
        <v>1300000</v>
      </c>
      <c r="N365" s="125">
        <v>3000000</v>
      </c>
      <c r="O365" s="125">
        <v>2361934.41</v>
      </c>
      <c r="P365" s="125">
        <v>2361934.41</v>
      </c>
      <c r="Q365" s="125">
        <f t="shared" si="5"/>
        <v>37500000</v>
      </c>
      <c r="R365" s="3"/>
      <c r="S365" s="7"/>
      <c r="T365" s="118"/>
      <c r="U365" s="118"/>
      <c r="V365" s="118"/>
      <c r="W365" s="118"/>
    </row>
    <row r="366" spans="1:34" s="67" customFormat="1" x14ac:dyDescent="0.25">
      <c r="A366"/>
      <c r="B366" s="151" t="s">
        <v>644</v>
      </c>
      <c r="C366" s="125">
        <v>4604954332</v>
      </c>
      <c r="D366" s="125">
        <v>86713879</v>
      </c>
      <c r="E366" s="125">
        <v>0</v>
      </c>
      <c r="F366" s="125"/>
      <c r="G366" s="125"/>
      <c r="H366" s="125">
        <v>0</v>
      </c>
      <c r="I366" s="125">
        <v>0</v>
      </c>
      <c r="J366" s="125">
        <v>0</v>
      </c>
      <c r="K366" s="125">
        <v>0</v>
      </c>
      <c r="L366" s="125"/>
      <c r="M366" s="125">
        <v>0</v>
      </c>
      <c r="N366" s="125">
        <v>0</v>
      </c>
      <c r="O366" s="125">
        <v>0</v>
      </c>
      <c r="P366" s="125">
        <v>0</v>
      </c>
      <c r="Q366" s="125">
        <f t="shared" si="5"/>
        <v>0</v>
      </c>
      <c r="R366" s="3"/>
      <c r="S366" s="7"/>
      <c r="T366" s="118"/>
      <c r="U366" s="141"/>
      <c r="V366" s="141"/>
      <c r="W366" s="141"/>
      <c r="X366"/>
      <c r="Y366"/>
      <c r="Z366"/>
      <c r="AA366"/>
      <c r="AB366"/>
      <c r="AC366"/>
      <c r="AD366"/>
      <c r="AE366"/>
      <c r="AF366"/>
      <c r="AG366"/>
      <c r="AH366"/>
    </row>
    <row r="367" spans="1:34" x14ac:dyDescent="0.25">
      <c r="B367" s="151" t="s">
        <v>645</v>
      </c>
      <c r="C367" s="125">
        <v>9180949578</v>
      </c>
      <c r="D367" s="125">
        <v>10581583115.120001</v>
      </c>
      <c r="E367" s="125">
        <v>757879239.37</v>
      </c>
      <c r="F367" s="125">
        <v>781938100.88999999</v>
      </c>
      <c r="G367" s="125">
        <v>823079301.71000004</v>
      </c>
      <c r="H367" s="125">
        <v>788251256.14999998</v>
      </c>
      <c r="I367" s="125">
        <v>778694647.77999997</v>
      </c>
      <c r="J367" s="125">
        <v>824497728.37</v>
      </c>
      <c r="K367" s="125">
        <v>833800472.23000002</v>
      </c>
      <c r="L367" s="125">
        <v>830073616.70000005</v>
      </c>
      <c r="M367" s="125">
        <v>829357593.27999997</v>
      </c>
      <c r="N367" s="125">
        <v>827837160.99000001</v>
      </c>
      <c r="O367" s="125">
        <v>1628400938.6400001</v>
      </c>
      <c r="P367" s="125">
        <v>866663760.94000006</v>
      </c>
      <c r="Q367" s="125">
        <f t="shared" si="5"/>
        <v>10570473817.049999</v>
      </c>
      <c r="R367" s="3"/>
      <c r="S367" s="7"/>
      <c r="T367" s="118"/>
      <c r="U367" s="118"/>
      <c r="V367" s="118"/>
      <c r="W367" s="118"/>
    </row>
    <row r="368" spans="1:34" x14ac:dyDescent="0.25">
      <c r="B368" s="151" t="s">
        <v>646</v>
      </c>
      <c r="C368" s="125">
        <v>4988476858</v>
      </c>
      <c r="D368" s="125">
        <v>4292514809.4899998</v>
      </c>
      <c r="E368" s="125">
        <v>312072000</v>
      </c>
      <c r="F368" s="125">
        <v>312060000</v>
      </c>
      <c r="G368" s="125">
        <v>311190000</v>
      </c>
      <c r="H368" s="125">
        <v>311748000</v>
      </c>
      <c r="I368" s="125">
        <v>313500000</v>
      </c>
      <c r="J368" s="125">
        <v>331272000</v>
      </c>
      <c r="K368" s="125">
        <v>339785141.06</v>
      </c>
      <c r="L368" s="125">
        <v>342714949.05000001</v>
      </c>
      <c r="M368" s="125">
        <v>342960000</v>
      </c>
      <c r="N368" s="125">
        <v>343656219.00999999</v>
      </c>
      <c r="O368" s="125">
        <v>670554500</v>
      </c>
      <c r="P368" s="125">
        <v>354216000</v>
      </c>
      <c r="Q368" s="125">
        <f t="shared" si="5"/>
        <v>4285728809.1199999</v>
      </c>
      <c r="R368" s="3"/>
      <c r="S368" s="7"/>
      <c r="T368" s="118"/>
      <c r="U368" s="118"/>
      <c r="V368" s="118"/>
      <c r="W368" s="118"/>
    </row>
    <row r="369" spans="1:34" x14ac:dyDescent="0.25">
      <c r="B369" s="150" t="s">
        <v>647</v>
      </c>
      <c r="C369" s="134">
        <v>52393804401</v>
      </c>
      <c r="D369" s="134">
        <v>52273380164.519997</v>
      </c>
      <c r="E369" s="134">
        <v>5611123302.8799992</v>
      </c>
      <c r="F369" s="134">
        <v>3872068367.73</v>
      </c>
      <c r="G369" s="134">
        <v>3822752667.6599998</v>
      </c>
      <c r="H369" s="134">
        <v>2043853391.0500002</v>
      </c>
      <c r="I369" s="134">
        <v>5397558985.9099998</v>
      </c>
      <c r="J369" s="134">
        <v>3678440561.9899998</v>
      </c>
      <c r="K369" s="134">
        <v>3818966415.3400002</v>
      </c>
      <c r="L369" s="134">
        <v>4469102169.04</v>
      </c>
      <c r="M369" s="134">
        <v>3268860971.8000002</v>
      </c>
      <c r="N369" s="134">
        <v>3631007918.8000002</v>
      </c>
      <c r="O369" s="134">
        <v>7654928352.6300001</v>
      </c>
      <c r="P369" s="134">
        <v>4428923448.8200006</v>
      </c>
      <c r="Q369" s="134">
        <f t="shared" si="5"/>
        <v>51697586553.650002</v>
      </c>
      <c r="R369" s="3"/>
      <c r="S369" s="7"/>
      <c r="T369" s="118"/>
      <c r="U369" s="118"/>
      <c r="V369" s="118"/>
      <c r="W369" s="118"/>
    </row>
    <row r="370" spans="1:34" x14ac:dyDescent="0.25">
      <c r="B370" s="151" t="s">
        <v>648</v>
      </c>
      <c r="C370" s="125">
        <v>49794503733</v>
      </c>
      <c r="D370" s="125">
        <v>46768442348.229996</v>
      </c>
      <c r="E370" s="125">
        <v>4266952201.4699998</v>
      </c>
      <c r="F370" s="125">
        <v>3828278790.23</v>
      </c>
      <c r="G370" s="125">
        <v>3723450605.2199998</v>
      </c>
      <c r="H370" s="125">
        <v>2004149742.6500001</v>
      </c>
      <c r="I370" s="125">
        <v>3822106707.6700001</v>
      </c>
      <c r="J370" s="125">
        <v>3820371505.9299998</v>
      </c>
      <c r="K370" s="125">
        <v>3713353713.75</v>
      </c>
      <c r="L370" s="125">
        <v>3047341543.1199999</v>
      </c>
      <c r="M370" s="125">
        <v>3340233998.71</v>
      </c>
      <c r="N370" s="125">
        <v>3576342271.71</v>
      </c>
      <c r="O370" s="125">
        <v>7557601131.1000004</v>
      </c>
      <c r="P370" s="125">
        <v>3900779947.3600001</v>
      </c>
      <c r="Q370" s="125">
        <f t="shared" si="5"/>
        <v>46600962158.919998</v>
      </c>
      <c r="R370" s="3"/>
      <c r="S370" s="7"/>
      <c r="T370" s="118"/>
      <c r="U370" s="118"/>
      <c r="V370" s="118"/>
      <c r="W370" s="118"/>
    </row>
    <row r="371" spans="1:34" s="67" customFormat="1" x14ac:dyDescent="0.25">
      <c r="A371"/>
      <c r="B371" s="151" t="s">
        <v>649</v>
      </c>
      <c r="C371" s="125">
        <v>2298086382</v>
      </c>
      <c r="D371" s="125">
        <v>5020872802.8199997</v>
      </c>
      <c r="E371" s="125">
        <v>1344171101.4099998</v>
      </c>
      <c r="F371" s="125">
        <v>43789577.5</v>
      </c>
      <c r="G371" s="125">
        <v>99302062.439999998</v>
      </c>
      <c r="H371" s="125">
        <v>39703648.400000006</v>
      </c>
      <c r="I371" s="125">
        <v>1575452278.24</v>
      </c>
      <c r="J371" s="125">
        <v>-152630943.94</v>
      </c>
      <c r="K371" s="125">
        <v>105612701.59</v>
      </c>
      <c r="L371" s="125">
        <v>1419990625.9200001</v>
      </c>
      <c r="M371" s="125">
        <v>-77498026.909999996</v>
      </c>
      <c r="N371" s="125">
        <v>54665647.089999996</v>
      </c>
      <c r="O371" s="125">
        <v>97327221.530000001</v>
      </c>
      <c r="P371" s="125">
        <v>72393508.859999985</v>
      </c>
      <c r="Q371" s="125">
        <f t="shared" si="5"/>
        <v>4622279402.1299992</v>
      </c>
      <c r="R371" s="3"/>
      <c r="S371" s="7"/>
      <c r="T371" s="118"/>
      <c r="U371" s="141"/>
      <c r="V371" s="141"/>
      <c r="W371" s="141"/>
      <c r="X371"/>
      <c r="Y371"/>
      <c r="Z371"/>
      <c r="AA371"/>
      <c r="AB371"/>
      <c r="AC371"/>
      <c r="AD371"/>
      <c r="AE371"/>
      <c r="AF371"/>
      <c r="AG371"/>
      <c r="AH371"/>
    </row>
    <row r="372" spans="1:34" x14ac:dyDescent="0.25">
      <c r="B372" s="151" t="s">
        <v>650</v>
      </c>
      <c r="C372" s="125">
        <v>300000000</v>
      </c>
      <c r="D372" s="125">
        <v>300000000</v>
      </c>
      <c r="E372" s="125">
        <v>0</v>
      </c>
      <c r="F372" s="125"/>
      <c r="G372" s="125"/>
      <c r="H372" s="125"/>
      <c r="I372" s="125"/>
      <c r="J372" s="125"/>
      <c r="K372" s="125"/>
      <c r="L372" s="125"/>
      <c r="M372" s="125"/>
      <c r="N372" s="125"/>
      <c r="O372" s="125"/>
      <c r="P372" s="125">
        <v>300000000</v>
      </c>
      <c r="Q372" s="125">
        <f t="shared" si="5"/>
        <v>300000000</v>
      </c>
      <c r="R372" s="3"/>
      <c r="S372" s="7"/>
      <c r="T372" s="118"/>
      <c r="U372" s="118"/>
      <c r="V372" s="118"/>
      <c r="W372" s="118"/>
    </row>
    <row r="373" spans="1:34" s="67" customFormat="1" x14ac:dyDescent="0.25">
      <c r="A373"/>
      <c r="B373" s="151" t="s">
        <v>651</v>
      </c>
      <c r="C373" s="125">
        <v>1200000</v>
      </c>
      <c r="D373" s="125">
        <v>1200000</v>
      </c>
      <c r="E373" s="125">
        <v>0</v>
      </c>
      <c r="F373" s="125"/>
      <c r="G373" s="125"/>
      <c r="H373" s="125"/>
      <c r="I373" s="125"/>
      <c r="J373" s="125"/>
      <c r="K373" s="125"/>
      <c r="L373" s="125"/>
      <c r="M373" s="125"/>
      <c r="N373" s="125"/>
      <c r="O373" s="125"/>
      <c r="P373" s="125"/>
      <c r="Q373" s="125">
        <f t="shared" si="5"/>
        <v>0</v>
      </c>
      <c r="R373" s="3"/>
      <c r="S373" s="7"/>
      <c r="T373" s="118"/>
      <c r="U373" s="141"/>
      <c r="V373" s="141"/>
      <c r="W373" s="141"/>
      <c r="X373"/>
      <c r="Y373"/>
      <c r="Z373"/>
      <c r="AA373"/>
      <c r="AB373"/>
      <c r="AC373"/>
      <c r="AD373"/>
      <c r="AE373"/>
      <c r="AF373"/>
      <c r="AG373"/>
      <c r="AH373"/>
    </row>
    <row r="374" spans="1:34" x14ac:dyDescent="0.25">
      <c r="B374" s="151" t="s">
        <v>991</v>
      </c>
      <c r="C374" s="125">
        <v>14286</v>
      </c>
      <c r="D374" s="125">
        <v>182865013.47</v>
      </c>
      <c r="E374" s="125">
        <v>0</v>
      </c>
      <c r="F374" s="125">
        <v>0</v>
      </c>
      <c r="G374" s="125">
        <v>0</v>
      </c>
      <c r="H374" s="125"/>
      <c r="I374" s="125"/>
      <c r="J374" s="125">
        <v>10700000</v>
      </c>
      <c r="K374" s="125">
        <v>0</v>
      </c>
      <c r="L374" s="125">
        <v>1770000</v>
      </c>
      <c r="M374" s="125">
        <v>6125000</v>
      </c>
      <c r="N374" s="125">
        <v>0</v>
      </c>
      <c r="O374" s="125">
        <v>0</v>
      </c>
      <c r="P374" s="125">
        <v>155749992.59999999</v>
      </c>
      <c r="Q374" s="125">
        <f t="shared" si="5"/>
        <v>174344992.59999999</v>
      </c>
      <c r="R374" s="3"/>
      <c r="S374" s="7"/>
      <c r="T374" s="118"/>
      <c r="U374" s="118"/>
      <c r="V374" s="118"/>
      <c r="W374" s="118"/>
    </row>
    <row r="375" spans="1:34" x14ac:dyDescent="0.25">
      <c r="B375" s="150" t="s">
        <v>652</v>
      </c>
      <c r="C375" s="134">
        <v>42534750</v>
      </c>
      <c r="D375" s="134">
        <v>37753398.400000006</v>
      </c>
      <c r="E375" s="134">
        <v>79167</v>
      </c>
      <c r="F375" s="134">
        <v>1079167</v>
      </c>
      <c r="G375" s="134">
        <v>3070833.66</v>
      </c>
      <c r="H375" s="134">
        <v>4239164</v>
      </c>
      <c r="I375" s="134">
        <v>5109164</v>
      </c>
      <c r="J375" s="134">
        <v>6469164</v>
      </c>
      <c r="K375" s="134">
        <v>2054168</v>
      </c>
      <c r="L375" s="134">
        <v>79168</v>
      </c>
      <c r="M375" s="134">
        <v>179168</v>
      </c>
      <c r="N375" s="134">
        <v>3979168</v>
      </c>
      <c r="O375" s="134">
        <v>2079168</v>
      </c>
      <c r="P375" s="134">
        <v>6969167</v>
      </c>
      <c r="Q375" s="134">
        <f t="shared" si="5"/>
        <v>35386666.659999996</v>
      </c>
      <c r="R375" s="3"/>
      <c r="S375" s="7"/>
      <c r="T375" s="118"/>
      <c r="U375" s="118"/>
      <c r="V375" s="118"/>
      <c r="W375" s="118"/>
    </row>
    <row r="376" spans="1:34" s="67" customFormat="1" x14ac:dyDescent="0.25">
      <c r="A376"/>
      <c r="B376" s="151" t="s">
        <v>653</v>
      </c>
      <c r="C376" s="125">
        <v>42534750</v>
      </c>
      <c r="D376" s="125">
        <v>37753398.400000006</v>
      </c>
      <c r="E376" s="125">
        <v>79167</v>
      </c>
      <c r="F376" s="125">
        <v>1079167</v>
      </c>
      <c r="G376" s="125">
        <v>3070833.66</v>
      </c>
      <c r="H376" s="125">
        <v>4239164</v>
      </c>
      <c r="I376" s="125">
        <v>5109164</v>
      </c>
      <c r="J376" s="125">
        <v>6469164</v>
      </c>
      <c r="K376" s="125">
        <v>2054168</v>
      </c>
      <c r="L376" s="125">
        <v>79168</v>
      </c>
      <c r="M376" s="125">
        <v>179168</v>
      </c>
      <c r="N376" s="125">
        <v>3979168</v>
      </c>
      <c r="O376" s="125">
        <v>2079168</v>
      </c>
      <c r="P376" s="125">
        <v>6969167</v>
      </c>
      <c r="Q376" s="125">
        <f t="shared" si="5"/>
        <v>35386666.659999996</v>
      </c>
      <c r="R376" s="3"/>
      <c r="S376" s="7"/>
      <c r="T376" s="118"/>
      <c r="U376" s="141"/>
      <c r="V376" s="141"/>
      <c r="W376" s="141"/>
      <c r="X376"/>
      <c r="Y376"/>
      <c r="Z376"/>
      <c r="AA376"/>
      <c r="AB376"/>
      <c r="AC376"/>
      <c r="AD376"/>
      <c r="AE376"/>
      <c r="AF376"/>
      <c r="AG376"/>
      <c r="AH376"/>
    </row>
    <row r="377" spans="1:34" x14ac:dyDescent="0.25">
      <c r="B377" s="150" t="s">
        <v>654</v>
      </c>
      <c r="C377" s="134">
        <v>5827741088</v>
      </c>
      <c r="D377" s="134">
        <v>4973017651.5200005</v>
      </c>
      <c r="E377" s="134">
        <v>346734128.24000001</v>
      </c>
      <c r="F377" s="134">
        <v>181133885.19</v>
      </c>
      <c r="G377" s="134">
        <v>537872712.79999995</v>
      </c>
      <c r="H377" s="134">
        <v>373856982.25999999</v>
      </c>
      <c r="I377" s="134">
        <v>546967676.86000001</v>
      </c>
      <c r="J377" s="134">
        <v>637318956.30999994</v>
      </c>
      <c r="K377" s="134">
        <v>387488039</v>
      </c>
      <c r="L377" s="134">
        <v>468288692.20999998</v>
      </c>
      <c r="M377" s="134">
        <v>535600011.03000003</v>
      </c>
      <c r="N377" s="134">
        <v>238052219.91</v>
      </c>
      <c r="O377" s="134">
        <v>253701815.47999999</v>
      </c>
      <c r="P377" s="134">
        <v>429046444.15999997</v>
      </c>
      <c r="Q377" s="134">
        <f t="shared" si="5"/>
        <v>4936061563.4499998</v>
      </c>
      <c r="R377" s="3"/>
      <c r="S377" s="7"/>
      <c r="T377" s="118"/>
      <c r="U377" s="118"/>
      <c r="V377" s="118"/>
      <c r="W377" s="118"/>
    </row>
    <row r="378" spans="1:34" s="67" customFormat="1" x14ac:dyDescent="0.25">
      <c r="A378"/>
      <c r="B378" s="151" t="s">
        <v>655</v>
      </c>
      <c r="C378" s="125">
        <v>4463806528</v>
      </c>
      <c r="D378" s="125">
        <v>3603656215.8300004</v>
      </c>
      <c r="E378" s="125">
        <v>339900822.75999999</v>
      </c>
      <c r="F378" s="125">
        <v>174807367.97</v>
      </c>
      <c r="G378" s="125">
        <v>407858592.68000001</v>
      </c>
      <c r="H378" s="125">
        <v>245440188.59</v>
      </c>
      <c r="I378" s="125">
        <v>426247808.13</v>
      </c>
      <c r="J378" s="125">
        <v>525910792.25999999</v>
      </c>
      <c r="K378" s="125">
        <v>259983714.99000001</v>
      </c>
      <c r="L378" s="125">
        <v>346221909.5</v>
      </c>
      <c r="M378" s="125">
        <v>419953143.97000003</v>
      </c>
      <c r="N378" s="125">
        <v>107889782.89</v>
      </c>
      <c r="O378" s="125">
        <v>109946481.56999999</v>
      </c>
      <c r="P378" s="125">
        <v>207553425.84999999</v>
      </c>
      <c r="Q378" s="125">
        <f t="shared" si="5"/>
        <v>3571714031.1600003</v>
      </c>
      <c r="R378" s="3"/>
      <c r="S378" s="7"/>
      <c r="T378" s="118"/>
      <c r="U378" s="141"/>
      <c r="V378" s="141"/>
      <c r="W378" s="141"/>
      <c r="X378"/>
      <c r="Y378"/>
      <c r="Z378"/>
      <c r="AA378"/>
      <c r="AB378"/>
      <c r="AC378"/>
      <c r="AD378"/>
      <c r="AE378"/>
      <c r="AF378"/>
      <c r="AG378"/>
      <c r="AH378"/>
    </row>
    <row r="379" spans="1:34" x14ac:dyDescent="0.25">
      <c r="B379" s="151" t="s">
        <v>656</v>
      </c>
      <c r="C379" s="125">
        <v>1363934560</v>
      </c>
      <c r="D379" s="125">
        <v>1369361435.6900001</v>
      </c>
      <c r="E379" s="125">
        <v>6833305.4800000004</v>
      </c>
      <c r="F379" s="125">
        <v>6326517.2199999997</v>
      </c>
      <c r="G379" s="125">
        <v>130014120.12</v>
      </c>
      <c r="H379" s="125">
        <v>128416793.67</v>
      </c>
      <c r="I379" s="125">
        <v>120719868.73</v>
      </c>
      <c r="J379" s="125">
        <v>111408164.05</v>
      </c>
      <c r="K379" s="125">
        <v>127504324.01000001</v>
      </c>
      <c r="L379" s="125">
        <v>122066782.70999999</v>
      </c>
      <c r="M379" s="125">
        <v>115646867.06</v>
      </c>
      <c r="N379" s="125">
        <v>130162437.02</v>
      </c>
      <c r="O379" s="125">
        <v>143755333.91</v>
      </c>
      <c r="P379" s="125">
        <v>221493018.31</v>
      </c>
      <c r="Q379" s="125">
        <f t="shared" si="5"/>
        <v>1364347532.2900002</v>
      </c>
      <c r="R379" s="3"/>
      <c r="S379" s="7"/>
      <c r="T379" s="118"/>
      <c r="U379" s="118"/>
      <c r="V379" s="118"/>
      <c r="W379" s="118"/>
    </row>
    <row r="380" spans="1:34" x14ac:dyDescent="0.25">
      <c r="B380" s="150" t="s">
        <v>657</v>
      </c>
      <c r="C380" s="134">
        <v>1190333973</v>
      </c>
      <c r="D380" s="134">
        <v>1118308487.3499999</v>
      </c>
      <c r="E380" s="134">
        <v>0</v>
      </c>
      <c r="F380" s="134">
        <v>149900400</v>
      </c>
      <c r="G380" s="134">
        <v>75032280</v>
      </c>
      <c r="H380" s="134">
        <v>75968550</v>
      </c>
      <c r="I380" s="134">
        <v>77972534.400000006</v>
      </c>
      <c r="J380" s="134">
        <v>78129191.319999993</v>
      </c>
      <c r="K380" s="134">
        <v>121268067.52</v>
      </c>
      <c r="L380" s="134">
        <v>74950200</v>
      </c>
      <c r="M380" s="134">
        <v>78370200</v>
      </c>
      <c r="N380" s="134">
        <v>75627360</v>
      </c>
      <c r="O380" s="134">
        <v>76950200</v>
      </c>
      <c r="P380" s="134">
        <v>122903716.34999999</v>
      </c>
      <c r="Q380" s="134">
        <f t="shared" si="5"/>
        <v>1007072699.59</v>
      </c>
      <c r="R380" s="3"/>
      <c r="S380" s="7"/>
      <c r="T380" s="118"/>
      <c r="U380" s="118"/>
      <c r="V380" s="118"/>
      <c r="W380" s="118"/>
    </row>
    <row r="381" spans="1:34" x14ac:dyDescent="0.25">
      <c r="B381" s="151" t="s">
        <v>658</v>
      </c>
      <c r="C381" s="125">
        <v>1190333973</v>
      </c>
      <c r="D381" s="125">
        <v>1118308487.3499999</v>
      </c>
      <c r="E381" s="125">
        <v>0</v>
      </c>
      <c r="F381" s="125">
        <v>149900400</v>
      </c>
      <c r="G381" s="125">
        <v>75032280</v>
      </c>
      <c r="H381" s="125">
        <v>75968550</v>
      </c>
      <c r="I381" s="125">
        <v>77972534.400000006</v>
      </c>
      <c r="J381" s="125">
        <v>78129191.319999993</v>
      </c>
      <c r="K381" s="125">
        <v>121268067.52</v>
      </c>
      <c r="L381" s="125">
        <v>74950200</v>
      </c>
      <c r="M381" s="125">
        <v>78370200</v>
      </c>
      <c r="N381" s="125">
        <v>75627360</v>
      </c>
      <c r="O381" s="125">
        <v>76950200</v>
      </c>
      <c r="P381" s="125">
        <v>122903716.34999999</v>
      </c>
      <c r="Q381" s="125">
        <f t="shared" si="5"/>
        <v>1007072699.59</v>
      </c>
      <c r="R381" s="3"/>
      <c r="S381" s="7"/>
      <c r="T381" s="118"/>
      <c r="U381" s="118"/>
      <c r="V381" s="118"/>
      <c r="W381" s="118"/>
    </row>
    <row r="382" spans="1:34" x14ac:dyDescent="0.25">
      <c r="B382" s="150" t="s">
        <v>659</v>
      </c>
      <c r="C382" s="134">
        <v>7937384467</v>
      </c>
      <c r="D382" s="134">
        <v>8795043466.6000004</v>
      </c>
      <c r="E382" s="134">
        <v>266671792.89000002</v>
      </c>
      <c r="F382" s="134">
        <v>525361727.87</v>
      </c>
      <c r="G382" s="134">
        <v>685967530.90999997</v>
      </c>
      <c r="H382" s="134">
        <v>603271885.21999991</v>
      </c>
      <c r="I382" s="134">
        <v>726646169.70000005</v>
      </c>
      <c r="J382" s="134">
        <v>898181390.29000008</v>
      </c>
      <c r="K382" s="134">
        <v>681278429.31999993</v>
      </c>
      <c r="L382" s="134">
        <v>814159795.85000002</v>
      </c>
      <c r="M382" s="134">
        <v>593130747.92999995</v>
      </c>
      <c r="N382" s="134">
        <v>790344082.09999979</v>
      </c>
      <c r="O382" s="134">
        <v>789826244.69999993</v>
      </c>
      <c r="P382" s="134">
        <v>1328859094.7100003</v>
      </c>
      <c r="Q382" s="134">
        <f t="shared" si="5"/>
        <v>8703698891.4899998</v>
      </c>
      <c r="R382" s="3"/>
      <c r="S382" s="7"/>
      <c r="T382" s="118"/>
      <c r="U382" s="118"/>
      <c r="V382" s="118"/>
      <c r="W382" s="118"/>
    </row>
    <row r="383" spans="1:34" x14ac:dyDescent="0.25">
      <c r="B383" s="151" t="s">
        <v>660</v>
      </c>
      <c r="C383" s="125">
        <v>2002257613</v>
      </c>
      <c r="D383" s="125">
        <v>2040872012.76</v>
      </c>
      <c r="E383" s="125">
        <v>84881290.090000004</v>
      </c>
      <c r="F383" s="125">
        <v>152306798.59999999</v>
      </c>
      <c r="G383" s="125">
        <v>214512477.44</v>
      </c>
      <c r="H383" s="125">
        <v>153518318.77000001</v>
      </c>
      <c r="I383" s="125">
        <v>174649866.06</v>
      </c>
      <c r="J383" s="125">
        <v>219044674.97999999</v>
      </c>
      <c r="K383" s="125">
        <v>160566862.25</v>
      </c>
      <c r="L383" s="125">
        <v>190411489.66999999</v>
      </c>
      <c r="M383" s="125">
        <v>193090307.84999999</v>
      </c>
      <c r="N383" s="125">
        <v>165246025.16</v>
      </c>
      <c r="O383" s="125">
        <v>208466770.32000002</v>
      </c>
      <c r="P383" s="125">
        <v>213263527.02000001</v>
      </c>
      <c r="Q383" s="125">
        <f t="shared" si="5"/>
        <v>2129958408.21</v>
      </c>
      <c r="R383" s="3"/>
      <c r="S383" s="7"/>
      <c r="T383" s="118"/>
      <c r="U383" s="118"/>
      <c r="V383" s="118"/>
      <c r="W383" s="118"/>
    </row>
    <row r="384" spans="1:34" s="67" customFormat="1" x14ac:dyDescent="0.25">
      <c r="A384"/>
      <c r="B384" s="151" t="s">
        <v>662</v>
      </c>
      <c r="C384" s="125">
        <v>1500000000</v>
      </c>
      <c r="D384" s="125">
        <v>1500000000</v>
      </c>
      <c r="E384" s="125">
        <v>125000000</v>
      </c>
      <c r="F384" s="125">
        <v>125000000</v>
      </c>
      <c r="G384" s="125">
        <v>125000000</v>
      </c>
      <c r="H384" s="125">
        <v>125000000</v>
      </c>
      <c r="I384" s="125">
        <v>125000000</v>
      </c>
      <c r="J384" s="125">
        <v>125000000</v>
      </c>
      <c r="K384" s="125">
        <v>125000000</v>
      </c>
      <c r="L384" s="125">
        <v>125000000</v>
      </c>
      <c r="M384" s="125">
        <v>125000000</v>
      </c>
      <c r="N384" s="125">
        <v>125000000</v>
      </c>
      <c r="O384" s="125">
        <v>125000000</v>
      </c>
      <c r="P384" s="125">
        <v>125000000</v>
      </c>
      <c r="Q384" s="125">
        <f t="shared" si="5"/>
        <v>1500000000</v>
      </c>
      <c r="R384" s="3"/>
      <c r="S384" s="7"/>
      <c r="T384" s="118"/>
      <c r="U384" s="141"/>
      <c r="V384" s="141"/>
      <c r="W384" s="141"/>
      <c r="X384"/>
      <c r="Y384"/>
      <c r="Z384"/>
      <c r="AA384"/>
      <c r="AB384"/>
      <c r="AC384"/>
      <c r="AD384"/>
      <c r="AE384"/>
      <c r="AF384"/>
      <c r="AG384"/>
      <c r="AH384"/>
    </row>
    <row r="385" spans="1:34" s="67" customFormat="1" x14ac:dyDescent="0.25">
      <c r="A385"/>
      <c r="B385" s="151" t="s">
        <v>663</v>
      </c>
      <c r="C385" s="125">
        <v>353525275</v>
      </c>
      <c r="D385" s="125">
        <v>339913189.65999997</v>
      </c>
      <c r="E385" s="125">
        <v>0</v>
      </c>
      <c r="F385" s="125"/>
      <c r="G385" s="125">
        <v>64167399.449999996</v>
      </c>
      <c r="H385" s="125">
        <v>21404205.579999998</v>
      </c>
      <c r="I385" s="125">
        <v>27079452.82</v>
      </c>
      <c r="J385" s="125">
        <v>55716572.359999999</v>
      </c>
      <c r="K385" s="125">
        <v>33630630.460000001</v>
      </c>
      <c r="L385" s="125">
        <v>33439959.43</v>
      </c>
      <c r="M385" s="125">
        <v>26169099.030000001</v>
      </c>
      <c r="N385" s="125">
        <v>34108773.460000001</v>
      </c>
      <c r="O385" s="125">
        <v>35482424.030000001</v>
      </c>
      <c r="P385" s="125">
        <v>0</v>
      </c>
      <c r="Q385" s="125">
        <f t="shared" si="5"/>
        <v>331198516.62</v>
      </c>
      <c r="R385" s="3"/>
      <c r="S385" s="7"/>
      <c r="T385" s="118"/>
      <c r="U385" s="141"/>
      <c r="V385" s="141"/>
      <c r="W385" s="141"/>
      <c r="X385"/>
      <c r="Y385"/>
      <c r="Z385"/>
      <c r="AA385"/>
      <c r="AB385"/>
      <c r="AC385"/>
      <c r="AD385"/>
      <c r="AE385"/>
      <c r="AF385"/>
      <c r="AG385"/>
      <c r="AH385"/>
    </row>
    <row r="386" spans="1:34" x14ac:dyDescent="0.25">
      <c r="B386" s="151" t="s">
        <v>664</v>
      </c>
      <c r="C386" s="125">
        <v>1617313210</v>
      </c>
      <c r="D386" s="125">
        <v>4068314256.8400002</v>
      </c>
      <c r="E386" s="125">
        <v>25760502.800000001</v>
      </c>
      <c r="F386" s="125">
        <v>185904929.26999998</v>
      </c>
      <c r="G386" s="125">
        <v>228010362.53</v>
      </c>
      <c r="H386" s="125">
        <v>197660924.08000001</v>
      </c>
      <c r="I386" s="125">
        <v>321236654.62</v>
      </c>
      <c r="J386" s="125">
        <v>417117266.11000001</v>
      </c>
      <c r="K386" s="125">
        <v>291546907.11000001</v>
      </c>
      <c r="L386" s="125">
        <v>394685983.93000001</v>
      </c>
      <c r="M386" s="125">
        <v>181578130.88</v>
      </c>
      <c r="N386" s="125">
        <v>401089447.30999994</v>
      </c>
      <c r="O386" s="125">
        <v>336583340.19</v>
      </c>
      <c r="P386" s="125">
        <v>905757871.53000009</v>
      </c>
      <c r="Q386" s="125">
        <f t="shared" si="5"/>
        <v>3886932320.3600001</v>
      </c>
      <c r="R386" s="3"/>
      <c r="S386" s="7"/>
      <c r="T386" s="118"/>
    </row>
    <row r="387" spans="1:34" s="67" customFormat="1" x14ac:dyDescent="0.25">
      <c r="A387"/>
      <c r="B387" s="151" t="s">
        <v>665</v>
      </c>
      <c r="C387" s="143">
        <v>1947600000</v>
      </c>
      <c r="D387" s="143">
        <v>473363596.34000003</v>
      </c>
      <c r="E387" s="143">
        <v>31030000</v>
      </c>
      <c r="F387" s="143">
        <v>57150000</v>
      </c>
      <c r="G387" s="143">
        <v>40466641.549999997</v>
      </c>
      <c r="H387" s="143">
        <v>41526954.789999999</v>
      </c>
      <c r="I387" s="143">
        <v>34090000</v>
      </c>
      <c r="J387" s="143">
        <v>39500000</v>
      </c>
      <c r="K387" s="143">
        <v>45700000</v>
      </c>
      <c r="L387" s="143">
        <v>31900000</v>
      </c>
      <c r="M387" s="125">
        <v>34200000</v>
      </c>
      <c r="N387" s="125">
        <v>32883640</v>
      </c>
      <c r="O387" s="125">
        <v>47625000</v>
      </c>
      <c r="P387" s="125">
        <v>48062000</v>
      </c>
      <c r="Q387" s="125">
        <f t="shared" si="5"/>
        <v>484134236.34000003</v>
      </c>
      <c r="R387" s="3"/>
      <c r="S387" s="7"/>
      <c r="T387" s="118"/>
      <c r="U387" s="141"/>
      <c r="V387" s="141"/>
      <c r="W387" s="141"/>
      <c r="X387"/>
      <c r="Y387"/>
      <c r="Z387"/>
      <c r="AA387"/>
      <c r="AB387"/>
      <c r="AC387"/>
      <c r="AD387"/>
      <c r="AE387"/>
      <c r="AF387"/>
      <c r="AG387"/>
      <c r="AH387"/>
    </row>
    <row r="388" spans="1:34" x14ac:dyDescent="0.25">
      <c r="B388" s="151" t="s">
        <v>1020</v>
      </c>
      <c r="C388" s="143">
        <v>516688369</v>
      </c>
      <c r="D388" s="143">
        <v>372580411</v>
      </c>
      <c r="E388" s="143">
        <v>0</v>
      </c>
      <c r="F388" s="143">
        <v>5000000</v>
      </c>
      <c r="G388" s="143">
        <v>13810649.939999999</v>
      </c>
      <c r="H388" s="143">
        <v>64161482</v>
      </c>
      <c r="I388" s="143">
        <v>44590196.200000003</v>
      </c>
      <c r="J388" s="143">
        <v>41802876.840000004</v>
      </c>
      <c r="K388" s="143">
        <v>24834029.5</v>
      </c>
      <c r="L388" s="143">
        <v>38722362.82</v>
      </c>
      <c r="M388" s="125">
        <v>33093210.170000002</v>
      </c>
      <c r="N388" s="125">
        <v>32016196.170000002</v>
      </c>
      <c r="O388" s="125">
        <v>36668710.159999996</v>
      </c>
      <c r="P388" s="125">
        <v>36775696.159999996</v>
      </c>
      <c r="Q388" s="125">
        <f t="shared" si="5"/>
        <v>371475409.96000004</v>
      </c>
      <c r="R388" s="3"/>
      <c r="S388" s="7"/>
      <c r="T388" s="118"/>
      <c r="U388" s="118"/>
      <c r="V388" s="118"/>
      <c r="W388" s="118"/>
    </row>
    <row r="389" spans="1:34" x14ac:dyDescent="0.25">
      <c r="B389" s="149" t="s">
        <v>166</v>
      </c>
      <c r="C389" s="134">
        <v>155752820444</v>
      </c>
      <c r="D389" s="134">
        <v>163647390832.38998</v>
      </c>
      <c r="E389" s="134">
        <v>11694660549.959999</v>
      </c>
      <c r="F389" s="134">
        <v>13113732645.200001</v>
      </c>
      <c r="G389" s="134">
        <v>12792499126.950001</v>
      </c>
      <c r="H389" s="134">
        <v>16200662449.719997</v>
      </c>
      <c r="I389" s="134">
        <v>11703368006.450001</v>
      </c>
      <c r="J389" s="134">
        <v>12775775339.459999</v>
      </c>
      <c r="K389" s="134">
        <v>14586761019.980003</v>
      </c>
      <c r="L389" s="134">
        <v>14722708670.799999</v>
      </c>
      <c r="M389" s="134">
        <v>13064176363.110004</v>
      </c>
      <c r="N389" s="134">
        <v>12232039851.400002</v>
      </c>
      <c r="O389" s="134">
        <v>14948797955.42</v>
      </c>
      <c r="P389" s="134">
        <v>15055785477.110001</v>
      </c>
      <c r="Q389" s="134">
        <f t="shared" si="5"/>
        <v>162890967455.56</v>
      </c>
      <c r="R389" s="3"/>
      <c r="S389" s="7"/>
      <c r="T389" s="118"/>
      <c r="U389" s="118"/>
      <c r="V389" s="118"/>
      <c r="W389" s="118"/>
    </row>
    <row r="390" spans="1:34" x14ac:dyDescent="0.25">
      <c r="B390" s="150" t="s">
        <v>928</v>
      </c>
      <c r="C390" s="134">
        <v>100000</v>
      </c>
      <c r="D390" s="134">
        <v>100000</v>
      </c>
      <c r="E390" s="134">
        <v>0</v>
      </c>
      <c r="F390" s="134"/>
      <c r="G390" s="134"/>
      <c r="H390" s="134"/>
      <c r="I390" s="134"/>
      <c r="J390" s="134"/>
      <c r="K390" s="134"/>
      <c r="L390" s="134"/>
      <c r="M390" s="134"/>
      <c r="N390" s="134"/>
      <c r="O390" s="134"/>
      <c r="P390" s="134"/>
      <c r="Q390" s="134">
        <f t="shared" si="5"/>
        <v>0</v>
      </c>
      <c r="R390" s="3"/>
      <c r="S390" s="7"/>
      <c r="T390" s="118"/>
      <c r="U390" s="118"/>
      <c r="V390" s="118"/>
      <c r="W390" s="118"/>
    </row>
    <row r="391" spans="1:34" x14ac:dyDescent="0.25">
      <c r="B391" s="151" t="s">
        <v>929</v>
      </c>
      <c r="C391" s="192">
        <v>100000</v>
      </c>
      <c r="D391" s="192">
        <v>100000</v>
      </c>
      <c r="E391" s="192">
        <v>0</v>
      </c>
      <c r="F391" s="192"/>
      <c r="G391" s="192"/>
      <c r="H391" s="192"/>
      <c r="I391" s="192"/>
      <c r="J391" s="192"/>
      <c r="K391" s="192"/>
      <c r="L391" s="192"/>
      <c r="M391" s="191"/>
      <c r="N391" s="191"/>
      <c r="O391" s="191"/>
      <c r="P391" s="191"/>
      <c r="Q391" s="191">
        <f t="shared" si="5"/>
        <v>0</v>
      </c>
      <c r="R391" s="3"/>
      <c r="S391" s="7"/>
      <c r="T391" s="118"/>
      <c r="U391" s="118"/>
      <c r="V391" s="118"/>
      <c r="W391" s="118"/>
    </row>
    <row r="392" spans="1:34" s="67" customFormat="1" x14ac:dyDescent="0.25">
      <c r="A392"/>
      <c r="B392" s="150" t="s">
        <v>666</v>
      </c>
      <c r="C392" s="134">
        <v>132530595698</v>
      </c>
      <c r="D392" s="134">
        <v>137221120499.79997</v>
      </c>
      <c r="E392" s="134">
        <v>10050660476.809999</v>
      </c>
      <c r="F392" s="134">
        <v>10456218909.940001</v>
      </c>
      <c r="G392" s="134">
        <v>10592502823.99</v>
      </c>
      <c r="H392" s="134">
        <v>12365503471.239998</v>
      </c>
      <c r="I392" s="134">
        <v>9689283993.8500004</v>
      </c>
      <c r="J392" s="134">
        <v>10734609841.860001</v>
      </c>
      <c r="K392" s="134">
        <v>9969348136.3800011</v>
      </c>
      <c r="L392" s="134">
        <v>12679458163.280001</v>
      </c>
      <c r="M392" s="134">
        <v>11020894320.110003</v>
      </c>
      <c r="N392" s="134">
        <v>11295262075.400002</v>
      </c>
      <c r="O392" s="134">
        <v>14269129591.59</v>
      </c>
      <c r="P392" s="134">
        <v>13595202772.950001</v>
      </c>
      <c r="Q392" s="134">
        <f t="shared" si="5"/>
        <v>136718074577.39998</v>
      </c>
      <c r="R392" s="3"/>
      <c r="S392" s="7"/>
      <c r="T392" s="118"/>
      <c r="U392" s="141"/>
      <c r="V392" s="141"/>
      <c r="W392" s="141"/>
      <c r="X392"/>
      <c r="Y392"/>
      <c r="Z392"/>
      <c r="AA392"/>
      <c r="AB392"/>
      <c r="AC392"/>
      <c r="AD392"/>
      <c r="AE392"/>
      <c r="AF392"/>
      <c r="AG392"/>
      <c r="AH392"/>
    </row>
    <row r="393" spans="1:34" x14ac:dyDescent="0.25">
      <c r="B393" s="151" t="s">
        <v>667</v>
      </c>
      <c r="C393" s="125">
        <v>108491043045</v>
      </c>
      <c r="D393" s="125">
        <v>110215336772.98997</v>
      </c>
      <c r="E393" s="125">
        <v>8139529054.6099997</v>
      </c>
      <c r="F393" s="125">
        <v>8525355864.0200005</v>
      </c>
      <c r="G393" s="125">
        <v>8662564132.3600006</v>
      </c>
      <c r="H393" s="125">
        <v>10170034735.269999</v>
      </c>
      <c r="I393" s="125">
        <v>7667691168.6900005</v>
      </c>
      <c r="J393" s="125">
        <v>8983047288.9200001</v>
      </c>
      <c r="K393" s="125">
        <v>8241175605.29</v>
      </c>
      <c r="L393" s="125">
        <v>9536572528.3199997</v>
      </c>
      <c r="M393" s="125">
        <v>9314112092.9500008</v>
      </c>
      <c r="N393" s="125">
        <v>9118082818.4500008</v>
      </c>
      <c r="O393" s="125">
        <v>12312775070.66</v>
      </c>
      <c r="P393" s="125">
        <v>10516244818.15</v>
      </c>
      <c r="Q393" s="125">
        <f t="shared" si="5"/>
        <v>111187185177.69</v>
      </c>
      <c r="R393" s="3"/>
      <c r="S393" s="7"/>
      <c r="T393" s="118"/>
      <c r="U393" s="118"/>
      <c r="V393" s="118"/>
      <c r="W393" s="118"/>
    </row>
    <row r="394" spans="1:34" x14ac:dyDescent="0.25">
      <c r="B394" s="151" t="s">
        <v>668</v>
      </c>
      <c r="C394" s="125">
        <v>21807804985</v>
      </c>
      <c r="D394" s="125">
        <v>24546201058.810001</v>
      </c>
      <c r="E394" s="125">
        <v>1752444650.5300002</v>
      </c>
      <c r="F394" s="125">
        <v>1772176274.25</v>
      </c>
      <c r="G394" s="125">
        <v>1755425060.0799999</v>
      </c>
      <c r="H394" s="125">
        <v>2036781964.3</v>
      </c>
      <c r="I394" s="125">
        <v>1796050310.8399999</v>
      </c>
      <c r="J394" s="125">
        <v>1570745075.9300001</v>
      </c>
      <c r="K394" s="125">
        <v>1547125349.99</v>
      </c>
      <c r="L394" s="125">
        <v>2984198863.29</v>
      </c>
      <c r="M394" s="125">
        <v>1526118455.3800001</v>
      </c>
      <c r="N394" s="125">
        <v>2018492485.2900002</v>
      </c>
      <c r="O394" s="125">
        <v>1748816549.1600001</v>
      </c>
      <c r="P394" s="125">
        <v>2890439691.77</v>
      </c>
      <c r="Q394" s="125">
        <f t="shared" si="5"/>
        <v>23398814730.810001</v>
      </c>
      <c r="R394" s="3"/>
      <c r="S394" s="7"/>
      <c r="T394" s="118"/>
      <c r="U394" s="118"/>
      <c r="V394" s="118"/>
      <c r="W394" s="118"/>
    </row>
    <row r="395" spans="1:34" x14ac:dyDescent="0.25">
      <c r="B395" s="151" t="s">
        <v>669</v>
      </c>
      <c r="C395" s="125">
        <v>1904241260</v>
      </c>
      <c r="D395" s="125">
        <v>1904241260</v>
      </c>
      <c r="E395" s="125">
        <v>158686771.66999999</v>
      </c>
      <c r="F395" s="125">
        <v>158686771.66999999</v>
      </c>
      <c r="G395" s="125">
        <v>158686771.66999999</v>
      </c>
      <c r="H395" s="125">
        <v>158686771.66999999</v>
      </c>
      <c r="I395" s="125">
        <v>158686771.66999999</v>
      </c>
      <c r="J395" s="125">
        <v>158686771.66999999</v>
      </c>
      <c r="K395" s="125">
        <v>158686771.66999999</v>
      </c>
      <c r="L395" s="125">
        <v>158686771.66999999</v>
      </c>
      <c r="M395" s="125">
        <v>158686771.66</v>
      </c>
      <c r="N395" s="125">
        <v>158686771.66</v>
      </c>
      <c r="O395" s="125">
        <v>158686771.66</v>
      </c>
      <c r="P395" s="125">
        <v>158686771.66</v>
      </c>
      <c r="Q395" s="125">
        <f t="shared" ref="Q395:Q458" si="6">SUM(E395:P395)</f>
        <v>1904241260.0000002</v>
      </c>
      <c r="R395" s="3"/>
      <c r="S395" s="7"/>
      <c r="T395" s="118"/>
      <c r="U395" s="118"/>
      <c r="V395" s="118"/>
      <c r="W395" s="118"/>
    </row>
    <row r="396" spans="1:34" x14ac:dyDescent="0.25">
      <c r="B396" s="151" t="s">
        <v>930</v>
      </c>
      <c r="C396" s="125">
        <v>0</v>
      </c>
      <c r="D396" s="125">
        <v>227835000</v>
      </c>
      <c r="E396" s="125">
        <v>0</v>
      </c>
      <c r="F396" s="125"/>
      <c r="G396" s="125">
        <v>15826859.880000001</v>
      </c>
      <c r="H396" s="125"/>
      <c r="I396" s="125">
        <v>66855742.649999999</v>
      </c>
      <c r="J396" s="125">
        <v>22130705.34</v>
      </c>
      <c r="K396" s="125">
        <v>22360409.43</v>
      </c>
      <c r="L396" s="125">
        <v>0</v>
      </c>
      <c r="M396" s="125">
        <v>21977000.120000001</v>
      </c>
      <c r="N396" s="125"/>
      <c r="O396" s="125">
        <v>48851200.109999999</v>
      </c>
      <c r="P396" s="125">
        <v>29831491.370000001</v>
      </c>
      <c r="Q396" s="125">
        <f t="shared" si="6"/>
        <v>227833408.90000004</v>
      </c>
      <c r="R396" s="3"/>
      <c r="S396" s="7"/>
      <c r="T396" s="118"/>
      <c r="U396" s="118"/>
      <c r="V396" s="118"/>
      <c r="W396" s="118"/>
    </row>
    <row r="397" spans="1:34" s="67" customFormat="1" x14ac:dyDescent="0.25">
      <c r="A397"/>
      <c r="B397" s="151" t="s">
        <v>992</v>
      </c>
      <c r="C397" s="125">
        <v>327506408</v>
      </c>
      <c r="D397" s="125">
        <v>327506408</v>
      </c>
      <c r="E397" s="125">
        <v>0</v>
      </c>
      <c r="F397" s="125"/>
      <c r="G397" s="125"/>
      <c r="H397" s="125"/>
      <c r="I397" s="125"/>
      <c r="J397" s="125"/>
      <c r="K397" s="125"/>
      <c r="L397" s="125"/>
      <c r="M397" s="125"/>
      <c r="N397" s="125"/>
      <c r="O397" s="125"/>
      <c r="P397" s="125"/>
      <c r="Q397" s="125">
        <f t="shared" si="6"/>
        <v>0</v>
      </c>
      <c r="R397" s="3"/>
      <c r="S397" s="7"/>
      <c r="T397" s="118"/>
      <c r="U397" s="141"/>
      <c r="V397" s="141"/>
      <c r="W397" s="141"/>
      <c r="X397"/>
      <c r="Y397"/>
      <c r="Z397"/>
      <c r="AA397"/>
      <c r="AB397"/>
      <c r="AC397"/>
      <c r="AD397"/>
      <c r="AE397"/>
      <c r="AF397"/>
      <c r="AG397"/>
      <c r="AH397"/>
    </row>
    <row r="398" spans="1:34" s="67" customFormat="1" x14ac:dyDescent="0.25">
      <c r="A398"/>
      <c r="B398" s="150" t="s">
        <v>670</v>
      </c>
      <c r="C398" s="134">
        <v>23222124746</v>
      </c>
      <c r="D398" s="134">
        <v>26426170332.59</v>
      </c>
      <c r="E398" s="134">
        <v>1644000073.1499999</v>
      </c>
      <c r="F398" s="134">
        <v>2657513735.2599998</v>
      </c>
      <c r="G398" s="134">
        <v>2199996302.96</v>
      </c>
      <c r="H398" s="134">
        <v>3835158978.4799995</v>
      </c>
      <c r="I398" s="134">
        <v>2014084012.6000001</v>
      </c>
      <c r="J398" s="134">
        <v>2041165497.6000001</v>
      </c>
      <c r="K398" s="134">
        <v>4617412883.6000004</v>
      </c>
      <c r="L398" s="134">
        <v>2043250507.52</v>
      </c>
      <c r="M398" s="134">
        <v>2043282043</v>
      </c>
      <c r="N398" s="134">
        <v>936777776</v>
      </c>
      <c r="O398" s="134">
        <v>679668363.82999992</v>
      </c>
      <c r="P398" s="134">
        <v>1460582704.1600001</v>
      </c>
      <c r="Q398" s="134">
        <f t="shared" si="6"/>
        <v>26172892878.16</v>
      </c>
      <c r="R398" s="3"/>
      <c r="S398" s="7"/>
      <c r="T398" s="118"/>
      <c r="U398" s="141"/>
      <c r="V398" s="141"/>
      <c r="W398" s="141"/>
      <c r="X398"/>
      <c r="Y398"/>
      <c r="Z398"/>
      <c r="AA398"/>
      <c r="AB398"/>
      <c r="AC398"/>
      <c r="AD398"/>
      <c r="AE398"/>
      <c r="AF398"/>
      <c r="AG398"/>
      <c r="AH398"/>
    </row>
    <row r="399" spans="1:34" x14ac:dyDescent="0.25">
      <c r="B399" s="151" t="s">
        <v>671</v>
      </c>
      <c r="C399" s="125">
        <v>200000000</v>
      </c>
      <c r="D399" s="125">
        <v>200000000</v>
      </c>
      <c r="E399" s="125">
        <v>14997063</v>
      </c>
      <c r="F399" s="125">
        <v>14412135.949999999</v>
      </c>
      <c r="G399" s="125">
        <v>14496895.5</v>
      </c>
      <c r="H399" s="125">
        <v>14502260</v>
      </c>
      <c r="I399" s="125">
        <v>14982302.75</v>
      </c>
      <c r="J399" s="125">
        <v>14577628.66</v>
      </c>
      <c r="K399" s="125">
        <v>16971316.850000001</v>
      </c>
      <c r="L399" s="125">
        <v>16879096.829999998</v>
      </c>
      <c r="M399" s="125">
        <v>16921347.670000002</v>
      </c>
      <c r="N399" s="125">
        <v>17228539.600000001</v>
      </c>
      <c r="O399" s="125">
        <v>17300418.550000001</v>
      </c>
      <c r="P399" s="125">
        <v>29023582.48</v>
      </c>
      <c r="Q399" s="125">
        <f t="shared" si="6"/>
        <v>202292587.84</v>
      </c>
      <c r="R399" s="3"/>
      <c r="S399" s="7"/>
      <c r="T399" s="118"/>
      <c r="U399" s="118"/>
      <c r="V399" s="118"/>
      <c r="W399" s="118"/>
    </row>
    <row r="400" spans="1:34" x14ac:dyDescent="0.25">
      <c r="B400" s="151" t="s">
        <v>672</v>
      </c>
      <c r="C400" s="125">
        <v>3126071594</v>
      </c>
      <c r="D400" s="125">
        <v>3082399075</v>
      </c>
      <c r="E400" s="125">
        <v>54331914.159999996</v>
      </c>
      <c r="F400" s="125">
        <v>68430503.329999998</v>
      </c>
      <c r="G400" s="125">
        <v>610828311.46000004</v>
      </c>
      <c r="H400" s="125">
        <v>691964630.17999995</v>
      </c>
      <c r="I400" s="125">
        <v>34183969.560000002</v>
      </c>
      <c r="J400" s="125">
        <v>61670128.650000006</v>
      </c>
      <c r="K400" s="125">
        <v>635523826.46000004</v>
      </c>
      <c r="L400" s="125">
        <v>61453670.399999999</v>
      </c>
      <c r="M400" s="125">
        <v>61442955.020000003</v>
      </c>
      <c r="N400" s="125">
        <v>61146640.390000001</v>
      </c>
      <c r="O400" s="125">
        <v>637298682.60000002</v>
      </c>
      <c r="P400" s="125">
        <v>96271906.359999999</v>
      </c>
      <c r="Q400" s="125">
        <f t="shared" si="6"/>
        <v>3074547138.5700002</v>
      </c>
      <c r="R400" s="3"/>
      <c r="S400" s="7"/>
      <c r="T400" s="118"/>
      <c r="U400" s="118"/>
      <c r="V400" s="118"/>
      <c r="W400" s="118"/>
    </row>
    <row r="401" spans="1:34" s="67" customFormat="1" x14ac:dyDescent="0.25">
      <c r="A401"/>
      <c r="B401" s="151" t="s">
        <v>1021</v>
      </c>
      <c r="C401" s="125">
        <v>300831152</v>
      </c>
      <c r="D401" s="125">
        <v>300831152</v>
      </c>
      <c r="E401" s="125">
        <v>25069262.66</v>
      </c>
      <c r="F401" s="125">
        <v>25069262.649999999</v>
      </c>
      <c r="G401" s="125">
        <v>25069262.670000002</v>
      </c>
      <c r="H401" s="125">
        <v>25069262.66</v>
      </c>
      <c r="I401" s="125">
        <v>25069262.66</v>
      </c>
      <c r="J401" s="125">
        <v>25069262.66</v>
      </c>
      <c r="K401" s="125">
        <v>25069262.66</v>
      </c>
      <c r="L401" s="125">
        <v>25069262.66</v>
      </c>
      <c r="M401" s="125">
        <v>25069262.68</v>
      </c>
      <c r="N401" s="125">
        <v>25069262.68</v>
      </c>
      <c r="O401" s="125">
        <v>25069262.68</v>
      </c>
      <c r="P401" s="125">
        <v>25069262.66</v>
      </c>
      <c r="Q401" s="125">
        <f t="shared" si="6"/>
        <v>300831151.98000002</v>
      </c>
      <c r="R401" s="3"/>
      <c r="S401" s="7"/>
      <c r="T401" s="118"/>
      <c r="U401" s="141"/>
      <c r="V401" s="141"/>
      <c r="W401" s="141"/>
      <c r="X401"/>
      <c r="Y401"/>
      <c r="Z401"/>
      <c r="AA401"/>
      <c r="AB401"/>
      <c r="AC401"/>
      <c r="AD401"/>
      <c r="AE401"/>
      <c r="AF401"/>
      <c r="AG401"/>
      <c r="AH401"/>
    </row>
    <row r="402" spans="1:34" s="67" customFormat="1" x14ac:dyDescent="0.25">
      <c r="A402"/>
      <c r="B402" s="151" t="s">
        <v>993</v>
      </c>
      <c r="C402" s="125">
        <v>19595222000</v>
      </c>
      <c r="D402" s="125">
        <v>22842940105.59</v>
      </c>
      <c r="E402" s="125">
        <v>1549601833.3299999</v>
      </c>
      <c r="F402" s="125">
        <v>2549601833.3299999</v>
      </c>
      <c r="G402" s="125">
        <v>1549601833.3299999</v>
      </c>
      <c r="H402" s="125">
        <v>3103622825.6399999</v>
      </c>
      <c r="I402" s="125">
        <v>1939848477.6300001</v>
      </c>
      <c r="J402" s="125">
        <v>1939848477.6300001</v>
      </c>
      <c r="K402" s="125">
        <v>3939848477.6300001</v>
      </c>
      <c r="L402" s="125">
        <v>1939848477.6300001</v>
      </c>
      <c r="M402" s="125">
        <v>1939848477.6300001</v>
      </c>
      <c r="N402" s="125">
        <v>833333333.33000004</v>
      </c>
      <c r="O402" s="125"/>
      <c r="P402" s="125">
        <v>1310217952.6600001</v>
      </c>
      <c r="Q402" s="125">
        <f t="shared" si="6"/>
        <v>22595221999.770004</v>
      </c>
      <c r="R402" s="3"/>
      <c r="S402" s="7"/>
      <c r="T402" s="118"/>
      <c r="U402" s="141"/>
      <c r="V402" s="141"/>
      <c r="W402" s="141"/>
      <c r="X402"/>
      <c r="Y402"/>
      <c r="Z402"/>
      <c r="AA402"/>
      <c r="AB402"/>
      <c r="AC402"/>
      <c r="AD402"/>
      <c r="AE402"/>
      <c r="AF402"/>
      <c r="AG402"/>
      <c r="AH402"/>
    </row>
    <row r="403" spans="1:34" x14ac:dyDescent="0.25">
      <c r="B403" s="149" t="s">
        <v>167</v>
      </c>
      <c r="C403" s="134">
        <v>15862403949</v>
      </c>
      <c r="D403" s="134">
        <v>16721496446.040001</v>
      </c>
      <c r="E403" s="134">
        <v>1218358049.9000001</v>
      </c>
      <c r="F403" s="134">
        <v>1216150458.0900002</v>
      </c>
      <c r="G403" s="134">
        <v>1217237282.48</v>
      </c>
      <c r="H403" s="134">
        <v>1347923626.7800002</v>
      </c>
      <c r="I403" s="134">
        <v>1229295086.5799999</v>
      </c>
      <c r="J403" s="134">
        <v>1247472647.0699999</v>
      </c>
      <c r="K403" s="134">
        <v>1232749928.45</v>
      </c>
      <c r="L403" s="134">
        <v>1249912809.49</v>
      </c>
      <c r="M403" s="134">
        <v>1381094511.26</v>
      </c>
      <c r="N403" s="134">
        <v>1230991512.6499999</v>
      </c>
      <c r="O403" s="134">
        <v>2777556733.73</v>
      </c>
      <c r="P403" s="134">
        <v>1342874903.75</v>
      </c>
      <c r="Q403" s="134">
        <f t="shared" si="6"/>
        <v>16691617550.23</v>
      </c>
      <c r="R403" s="3"/>
      <c r="S403" s="7"/>
      <c r="T403" s="118"/>
      <c r="U403" s="118"/>
      <c r="V403" s="118"/>
      <c r="W403" s="118"/>
    </row>
    <row r="404" spans="1:34" x14ac:dyDescent="0.25">
      <c r="B404" s="150" t="s">
        <v>673</v>
      </c>
      <c r="C404" s="134">
        <v>15862403949</v>
      </c>
      <c r="D404" s="134">
        <v>16721496446.040001</v>
      </c>
      <c r="E404" s="134">
        <v>1218358049.9000001</v>
      </c>
      <c r="F404" s="134">
        <v>1216150458.0900002</v>
      </c>
      <c r="G404" s="134">
        <v>1217237282.48</v>
      </c>
      <c r="H404" s="134">
        <v>1347923626.7800002</v>
      </c>
      <c r="I404" s="134">
        <v>1229295086.5799999</v>
      </c>
      <c r="J404" s="134">
        <v>1247472647.0699999</v>
      </c>
      <c r="K404" s="134">
        <v>1232749928.45</v>
      </c>
      <c r="L404" s="134">
        <v>1249912809.49</v>
      </c>
      <c r="M404" s="134">
        <v>1381094511.26</v>
      </c>
      <c r="N404" s="134">
        <v>1230991512.6499999</v>
      </c>
      <c r="O404" s="134">
        <v>2777556733.73</v>
      </c>
      <c r="P404" s="134">
        <v>1342874903.75</v>
      </c>
      <c r="Q404" s="134">
        <f t="shared" si="6"/>
        <v>16691617550.23</v>
      </c>
      <c r="R404" s="3"/>
      <c r="S404" s="7"/>
      <c r="T404" s="118"/>
      <c r="U404" s="118"/>
      <c r="V404" s="118"/>
      <c r="W404" s="118"/>
    </row>
    <row r="405" spans="1:34" x14ac:dyDescent="0.25">
      <c r="B405" s="151" t="s">
        <v>674</v>
      </c>
      <c r="C405" s="125">
        <v>15379314608</v>
      </c>
      <c r="D405" s="125">
        <v>15568783178.360001</v>
      </c>
      <c r="E405" s="125">
        <v>1206515341.1600001</v>
      </c>
      <c r="F405" s="125">
        <v>1207442482.1800001</v>
      </c>
      <c r="G405" s="125">
        <v>1207894453.5899999</v>
      </c>
      <c r="H405" s="125">
        <v>1338890484.1300001</v>
      </c>
      <c r="I405" s="125">
        <v>1208409257.96</v>
      </c>
      <c r="J405" s="125">
        <v>1207456079.22</v>
      </c>
      <c r="K405" s="125">
        <v>1207627323.02</v>
      </c>
      <c r="L405" s="125">
        <v>1207813013</v>
      </c>
      <c r="M405" s="125">
        <v>1210623023.54</v>
      </c>
      <c r="N405" s="125">
        <v>1207991103.53</v>
      </c>
      <c r="O405" s="125">
        <v>2062066263.8900001</v>
      </c>
      <c r="P405" s="125">
        <v>1295881007.4400001</v>
      </c>
      <c r="Q405" s="125">
        <f t="shared" si="6"/>
        <v>15568609832.66</v>
      </c>
      <c r="R405" s="3"/>
      <c r="S405" s="7"/>
      <c r="T405" s="118"/>
      <c r="U405" s="118"/>
      <c r="V405" s="118"/>
      <c r="W405" s="118"/>
    </row>
    <row r="406" spans="1:34" x14ac:dyDescent="0.25">
      <c r="B406" s="151" t="s">
        <v>675</v>
      </c>
      <c r="C406" s="125">
        <v>483089341</v>
      </c>
      <c r="D406" s="125">
        <v>1152713267.6800001</v>
      </c>
      <c r="E406" s="125">
        <v>11842708.74</v>
      </c>
      <c r="F406" s="125">
        <v>8707975.9100000001</v>
      </c>
      <c r="G406" s="125">
        <v>9342828.8900000006</v>
      </c>
      <c r="H406" s="125">
        <v>9033142.6500000004</v>
      </c>
      <c r="I406" s="125">
        <v>20885828.620000001</v>
      </c>
      <c r="J406" s="125">
        <v>40016567.850000001</v>
      </c>
      <c r="K406" s="125">
        <v>25122605.43</v>
      </c>
      <c r="L406" s="125">
        <v>42099796.490000002</v>
      </c>
      <c r="M406" s="125">
        <v>170471487.72</v>
      </c>
      <c r="N406" s="125">
        <v>23000409.120000001</v>
      </c>
      <c r="O406" s="125">
        <v>715490469.84000003</v>
      </c>
      <c r="P406" s="125">
        <v>46993896.310000002</v>
      </c>
      <c r="Q406" s="125">
        <f t="shared" si="6"/>
        <v>1123007717.5699999</v>
      </c>
      <c r="R406" s="3"/>
      <c r="S406" s="7"/>
      <c r="T406" s="118"/>
      <c r="U406" s="118"/>
      <c r="V406" s="118"/>
      <c r="W406" s="118"/>
    </row>
    <row r="407" spans="1:34" s="67" customFormat="1" x14ac:dyDescent="0.25">
      <c r="A407"/>
      <c r="B407" s="149" t="s">
        <v>1033</v>
      </c>
      <c r="C407" s="134">
        <v>96748493755</v>
      </c>
      <c r="D407" s="134">
        <v>122543732492.95</v>
      </c>
      <c r="E407" s="134">
        <v>7768097220.3100004</v>
      </c>
      <c r="F407" s="134">
        <v>7924724648.4899998</v>
      </c>
      <c r="G407" s="134">
        <v>8764036821.8099995</v>
      </c>
      <c r="H407" s="134">
        <v>9374341962.4099998</v>
      </c>
      <c r="I407" s="134">
        <v>8157248750.6199989</v>
      </c>
      <c r="J407" s="134">
        <v>7445216328.9299994</v>
      </c>
      <c r="K407" s="134">
        <v>10984033604.789999</v>
      </c>
      <c r="L407" s="134">
        <v>21245734825.490002</v>
      </c>
      <c r="M407" s="134">
        <v>1167990065.8099999</v>
      </c>
      <c r="N407" s="134">
        <v>11876990854.59</v>
      </c>
      <c r="O407" s="134">
        <v>12626199748.119999</v>
      </c>
      <c r="P407" s="134">
        <v>14522290980.629999</v>
      </c>
      <c r="Q407" s="134">
        <f t="shared" si="6"/>
        <v>121856905812</v>
      </c>
      <c r="R407" s="3"/>
      <c r="S407" s="7"/>
      <c r="T407" s="118"/>
      <c r="U407" s="141"/>
      <c r="V407" s="141"/>
      <c r="W407" s="141"/>
      <c r="X407"/>
      <c r="Y407"/>
      <c r="Z407"/>
      <c r="AA407"/>
      <c r="AB407"/>
      <c r="AC407"/>
      <c r="AD407"/>
      <c r="AE407"/>
      <c r="AF407"/>
      <c r="AG407"/>
      <c r="AH407"/>
    </row>
    <row r="408" spans="1:34" s="67" customFormat="1" x14ac:dyDescent="0.25">
      <c r="A408"/>
      <c r="B408" s="150" t="s">
        <v>678</v>
      </c>
      <c r="C408" s="134">
        <v>96748493755</v>
      </c>
      <c r="D408" s="134">
        <v>122543732492.95</v>
      </c>
      <c r="E408" s="134">
        <v>7768097220.3100004</v>
      </c>
      <c r="F408" s="134">
        <v>7924724648.4899998</v>
      </c>
      <c r="G408" s="134">
        <v>8764036821.8099995</v>
      </c>
      <c r="H408" s="134">
        <v>9374341962.4099998</v>
      </c>
      <c r="I408" s="134">
        <v>8157248750.6199989</v>
      </c>
      <c r="J408" s="134">
        <v>7445216328.9299994</v>
      </c>
      <c r="K408" s="134">
        <v>10984033604.789999</v>
      </c>
      <c r="L408" s="134">
        <v>21245734825.490002</v>
      </c>
      <c r="M408" s="134">
        <v>1167990065.8099999</v>
      </c>
      <c r="N408" s="134">
        <v>11876990854.59</v>
      </c>
      <c r="O408" s="134">
        <v>12626199748.119999</v>
      </c>
      <c r="P408" s="134">
        <v>14522290980.629999</v>
      </c>
      <c r="Q408" s="134">
        <f t="shared" si="6"/>
        <v>121856905812</v>
      </c>
      <c r="R408" s="3"/>
      <c r="S408" s="7"/>
      <c r="T408" s="118"/>
      <c r="U408" s="141"/>
      <c r="V408" s="141"/>
      <c r="W408" s="141"/>
      <c r="X408"/>
      <c r="Y408"/>
      <c r="Z408"/>
      <c r="AA408"/>
      <c r="AB408"/>
      <c r="AC408"/>
      <c r="AD408"/>
      <c r="AE408"/>
      <c r="AF408"/>
      <c r="AG408"/>
      <c r="AH408"/>
    </row>
    <row r="409" spans="1:34" x14ac:dyDescent="0.25">
      <c r="B409" s="151" t="s">
        <v>679</v>
      </c>
      <c r="C409" s="125">
        <v>6982940586</v>
      </c>
      <c r="D409" s="125">
        <v>7670226970.04</v>
      </c>
      <c r="E409" s="125">
        <v>517142860.81</v>
      </c>
      <c r="F409" s="125">
        <v>525508625.49000001</v>
      </c>
      <c r="G409" s="125">
        <v>553145328.64999998</v>
      </c>
      <c r="H409" s="125">
        <v>527187250.00999999</v>
      </c>
      <c r="I409" s="125">
        <v>1105427882.02</v>
      </c>
      <c r="J409" s="125">
        <v>550077862.33000004</v>
      </c>
      <c r="K409" s="125">
        <v>525229354.14999998</v>
      </c>
      <c r="L409" s="125">
        <v>533242174.14999998</v>
      </c>
      <c r="M409" s="125">
        <v>529235764.14999998</v>
      </c>
      <c r="N409" s="125">
        <v>576235764.14999998</v>
      </c>
      <c r="O409" s="125">
        <v>1021390525.73</v>
      </c>
      <c r="P409" s="125">
        <v>661744751</v>
      </c>
      <c r="Q409" s="125">
        <f t="shared" si="6"/>
        <v>7625568142.6399975</v>
      </c>
      <c r="R409" s="3"/>
      <c r="S409" s="7"/>
      <c r="T409" s="118"/>
      <c r="U409" s="118"/>
      <c r="V409" s="118"/>
      <c r="W409" s="118"/>
    </row>
    <row r="410" spans="1:34" x14ac:dyDescent="0.25">
      <c r="B410" s="151" t="s">
        <v>680</v>
      </c>
      <c r="C410" s="125">
        <v>85030238555</v>
      </c>
      <c r="D410" s="125">
        <v>107369912940.8</v>
      </c>
      <c r="E410" s="125">
        <v>6867455566.1700001</v>
      </c>
      <c r="F410" s="125">
        <v>7010162382.0100002</v>
      </c>
      <c r="G410" s="125">
        <v>7824615276</v>
      </c>
      <c r="H410" s="125">
        <v>8460878495.2399998</v>
      </c>
      <c r="I410" s="125">
        <v>6665544651.4399996</v>
      </c>
      <c r="J410" s="125">
        <v>6408862249.4399996</v>
      </c>
      <c r="K410" s="125">
        <v>9573420868.9799995</v>
      </c>
      <c r="L410" s="125">
        <v>20295323598.68</v>
      </c>
      <c r="M410" s="125">
        <v>252478084.5</v>
      </c>
      <c r="N410" s="125">
        <v>10914478873.280001</v>
      </c>
      <c r="O410" s="125">
        <v>11190980240.959999</v>
      </c>
      <c r="P410" s="125">
        <v>11236080012.469999</v>
      </c>
      <c r="Q410" s="125">
        <f t="shared" si="6"/>
        <v>106700280299.16998</v>
      </c>
      <c r="R410" s="3"/>
      <c r="S410" s="7"/>
      <c r="T410" s="118"/>
      <c r="U410" s="118"/>
      <c r="V410" s="118"/>
      <c r="W410" s="118"/>
    </row>
    <row r="411" spans="1:34" s="67" customFormat="1" x14ac:dyDescent="0.25">
      <c r="A411"/>
      <c r="B411" s="151" t="s">
        <v>931</v>
      </c>
      <c r="C411" s="125">
        <v>4635314614</v>
      </c>
      <c r="D411" s="125">
        <v>4635314614</v>
      </c>
      <c r="E411" s="125">
        <v>383498793.32999998</v>
      </c>
      <c r="F411" s="125">
        <v>389053640.99000001</v>
      </c>
      <c r="G411" s="125">
        <v>386276217.16000003</v>
      </c>
      <c r="H411" s="125">
        <v>386276217.16000003</v>
      </c>
      <c r="I411" s="125">
        <v>386276217.16000003</v>
      </c>
      <c r="J411" s="125">
        <v>386276217.16000003</v>
      </c>
      <c r="K411" s="125">
        <v>385383381.66000003</v>
      </c>
      <c r="L411" s="125">
        <v>387169052.66000003</v>
      </c>
      <c r="M411" s="125">
        <v>386276217.16000003</v>
      </c>
      <c r="N411" s="125">
        <v>386276217.16000003</v>
      </c>
      <c r="O411" s="125">
        <v>413828981.43000001</v>
      </c>
      <c r="P411" s="125">
        <v>386276217.16000003</v>
      </c>
      <c r="Q411" s="125">
        <f t="shared" si="6"/>
        <v>4662867370.1899996</v>
      </c>
      <c r="R411" s="3"/>
      <c r="S411" s="7"/>
      <c r="T411" s="118"/>
      <c r="U411" s="141"/>
      <c r="V411" s="141"/>
      <c r="W411" s="141"/>
      <c r="X411"/>
      <c r="Y411"/>
      <c r="Z411"/>
      <c r="AA411"/>
      <c r="AB411"/>
      <c r="AC411"/>
      <c r="AD411"/>
      <c r="AE411"/>
      <c r="AF411"/>
      <c r="AG411"/>
      <c r="AH411"/>
    </row>
    <row r="412" spans="1:34" x14ac:dyDescent="0.25">
      <c r="B412" s="151" t="s">
        <v>932</v>
      </c>
      <c r="C412" s="125">
        <v>100000000</v>
      </c>
      <c r="D412" s="125">
        <v>2868277968.1099997</v>
      </c>
      <c r="E412" s="125">
        <v>0</v>
      </c>
      <c r="F412" s="125"/>
      <c r="G412" s="125">
        <v>0</v>
      </c>
      <c r="H412" s="125"/>
      <c r="I412" s="125">
        <v>0</v>
      </c>
      <c r="J412" s="125">
        <v>100000000</v>
      </c>
      <c r="K412" s="125">
        <v>500000000</v>
      </c>
      <c r="L412" s="125">
        <v>30000000</v>
      </c>
      <c r="M412" s="125">
        <v>0</v>
      </c>
      <c r="N412" s="125">
        <v>0</v>
      </c>
      <c r="O412" s="125">
        <v>0</v>
      </c>
      <c r="P412" s="125">
        <v>2238190000</v>
      </c>
      <c r="Q412" s="125">
        <f t="shared" si="6"/>
        <v>2868190000</v>
      </c>
      <c r="R412" s="3"/>
      <c r="S412" s="7"/>
      <c r="T412" s="118"/>
      <c r="U412" s="118"/>
      <c r="V412" s="118"/>
      <c r="W412" s="118"/>
    </row>
    <row r="413" spans="1:34" x14ac:dyDescent="0.25">
      <c r="B413" s="149" t="s">
        <v>169</v>
      </c>
      <c r="C413" s="134">
        <v>35900368300</v>
      </c>
      <c r="D413" s="134">
        <v>35801389344.480003</v>
      </c>
      <c r="E413" s="134">
        <v>5852365680.8000002</v>
      </c>
      <c r="F413" s="134">
        <v>52395393.010000005</v>
      </c>
      <c r="G413" s="134">
        <v>5859691187.4099998</v>
      </c>
      <c r="H413" s="134">
        <v>97395393.010000005</v>
      </c>
      <c r="I413" s="134">
        <v>23460200893.009998</v>
      </c>
      <c r="J413" s="134">
        <v>52395393.010000005</v>
      </c>
      <c r="K413" s="134">
        <v>52395393.010000005</v>
      </c>
      <c r="L413" s="134">
        <v>52395393.010000005</v>
      </c>
      <c r="M413" s="134">
        <v>52395393.010000005</v>
      </c>
      <c r="N413" s="134">
        <v>52395393.009999998</v>
      </c>
      <c r="O413" s="134">
        <v>79322217.329999983</v>
      </c>
      <c r="P413" s="134">
        <v>76740825.739999995</v>
      </c>
      <c r="Q413" s="134">
        <f t="shared" si="6"/>
        <v>35740088555.360008</v>
      </c>
      <c r="R413" s="3"/>
      <c r="S413" s="7"/>
      <c r="T413" s="118"/>
      <c r="U413" s="118"/>
      <c r="V413" s="118"/>
      <c r="W413" s="118"/>
    </row>
    <row r="414" spans="1:34" x14ac:dyDescent="0.25">
      <c r="B414" s="150" t="s">
        <v>684</v>
      </c>
      <c r="C414" s="134">
        <v>788579879</v>
      </c>
      <c r="D414" s="134">
        <v>631324949.48000002</v>
      </c>
      <c r="E414" s="134">
        <v>48461150.160000004</v>
      </c>
      <c r="F414" s="134">
        <v>48490862.370000005</v>
      </c>
      <c r="G414" s="134">
        <v>55786656.770000003</v>
      </c>
      <c r="H414" s="134">
        <v>48490862.370000005</v>
      </c>
      <c r="I414" s="134">
        <v>48490862.370000005</v>
      </c>
      <c r="J414" s="134">
        <v>48490862.370000005</v>
      </c>
      <c r="K414" s="134">
        <v>48490862.370000005</v>
      </c>
      <c r="L414" s="134">
        <v>48490862.370000005</v>
      </c>
      <c r="M414" s="134">
        <v>48490862.370000005</v>
      </c>
      <c r="N414" s="134">
        <v>48490862.369999997</v>
      </c>
      <c r="O414" s="134">
        <v>71513159.36999999</v>
      </c>
      <c r="P414" s="134">
        <v>67336295.099999994</v>
      </c>
      <c r="Q414" s="134">
        <f t="shared" si="6"/>
        <v>631024160.36000001</v>
      </c>
      <c r="R414" s="3"/>
      <c r="S414" s="7"/>
      <c r="T414" s="118"/>
      <c r="U414" s="118"/>
      <c r="V414" s="118"/>
      <c r="W414" s="118"/>
    </row>
    <row r="415" spans="1:34" x14ac:dyDescent="0.25">
      <c r="B415" s="151" t="s">
        <v>685</v>
      </c>
      <c r="C415" s="125">
        <v>678452318</v>
      </c>
      <c r="D415" s="125">
        <v>588753104.08000004</v>
      </c>
      <c r="E415" s="125">
        <v>46493324.240000002</v>
      </c>
      <c r="F415" s="125">
        <v>46493324.240000002</v>
      </c>
      <c r="G415" s="125">
        <v>46493324.240000002</v>
      </c>
      <c r="H415" s="125">
        <v>46493324.240000002</v>
      </c>
      <c r="I415" s="125">
        <v>46493324.240000002</v>
      </c>
      <c r="J415" s="125">
        <v>46493324.240000002</v>
      </c>
      <c r="K415" s="125">
        <v>46493324.240000002</v>
      </c>
      <c r="L415" s="125">
        <v>46493324.240000002</v>
      </c>
      <c r="M415" s="125">
        <v>46493324.240000002</v>
      </c>
      <c r="N415" s="125">
        <v>46931694.369999997</v>
      </c>
      <c r="O415" s="125">
        <v>69515621.239999995</v>
      </c>
      <c r="P415" s="125">
        <v>65777127.100000001</v>
      </c>
      <c r="Q415" s="125">
        <f t="shared" si="6"/>
        <v>600664360.87</v>
      </c>
      <c r="R415" s="3"/>
      <c r="S415" s="7"/>
      <c r="T415" s="118"/>
      <c r="U415" s="118"/>
      <c r="V415" s="118"/>
      <c r="W415" s="118"/>
    </row>
    <row r="416" spans="1:34" x14ac:dyDescent="0.25">
      <c r="B416" s="151" t="s">
        <v>686</v>
      </c>
      <c r="C416" s="125">
        <v>110127561</v>
      </c>
      <c r="D416" s="125">
        <v>42571845.400000006</v>
      </c>
      <c r="E416" s="125">
        <v>1967825.9199999999</v>
      </c>
      <c r="F416" s="125">
        <v>1997538.13</v>
      </c>
      <c r="G416" s="125">
        <v>9293332.5299999993</v>
      </c>
      <c r="H416" s="125">
        <v>1997538.13</v>
      </c>
      <c r="I416" s="125">
        <v>1997538.13</v>
      </c>
      <c r="J416" s="125">
        <v>1997538.13</v>
      </c>
      <c r="K416" s="125">
        <v>1997538.13</v>
      </c>
      <c r="L416" s="125">
        <v>1997538.13</v>
      </c>
      <c r="M416" s="125">
        <v>1997538.13</v>
      </c>
      <c r="N416" s="125">
        <v>1559168</v>
      </c>
      <c r="O416" s="125">
        <v>1997538.13</v>
      </c>
      <c r="P416" s="125">
        <v>1559168</v>
      </c>
      <c r="Q416" s="125">
        <f t="shared" si="6"/>
        <v>30359799.489999991</v>
      </c>
      <c r="R416" s="3"/>
      <c r="S416" s="7"/>
      <c r="T416" s="118"/>
      <c r="U416" s="118"/>
      <c r="V416" s="118"/>
      <c r="W416" s="118"/>
    </row>
    <row r="417" spans="1:34" s="67" customFormat="1" x14ac:dyDescent="0.25">
      <c r="A417"/>
      <c r="B417" s="150" t="s">
        <v>687</v>
      </c>
      <c r="C417" s="134">
        <v>35111788421</v>
      </c>
      <c r="D417" s="134">
        <v>35170064395</v>
      </c>
      <c r="E417" s="134">
        <v>5803904530.6400003</v>
      </c>
      <c r="F417" s="134">
        <v>3904530.64</v>
      </c>
      <c r="G417" s="134">
        <v>5803904530.6400003</v>
      </c>
      <c r="H417" s="134">
        <v>48904530.640000001</v>
      </c>
      <c r="I417" s="134">
        <v>23411710030.639999</v>
      </c>
      <c r="J417" s="134">
        <v>3904530.64</v>
      </c>
      <c r="K417" s="134">
        <v>3904530.64</v>
      </c>
      <c r="L417" s="134">
        <v>3904530.64</v>
      </c>
      <c r="M417" s="134">
        <v>3904530.64</v>
      </c>
      <c r="N417" s="134">
        <v>3904530.64</v>
      </c>
      <c r="O417" s="134">
        <v>7809057.96</v>
      </c>
      <c r="P417" s="134">
        <v>9404530.6400000006</v>
      </c>
      <c r="Q417" s="134">
        <f t="shared" si="6"/>
        <v>35109064394.999992</v>
      </c>
      <c r="R417" s="3"/>
      <c r="S417" s="7"/>
      <c r="T417" s="118"/>
      <c r="U417" s="141"/>
      <c r="V417" s="141"/>
      <c r="W417" s="141"/>
      <c r="X417"/>
      <c r="Y417"/>
      <c r="Z417"/>
      <c r="AA417"/>
      <c r="AB417"/>
      <c r="AC417"/>
      <c r="AD417"/>
      <c r="AE417"/>
      <c r="AF417"/>
      <c r="AG417"/>
      <c r="AH417"/>
    </row>
    <row r="418" spans="1:34" s="67" customFormat="1" x14ac:dyDescent="0.25">
      <c r="A418"/>
      <c r="B418" s="151" t="s">
        <v>688</v>
      </c>
      <c r="C418" s="134">
        <v>50758895</v>
      </c>
      <c r="D418" s="134">
        <v>56258895</v>
      </c>
      <c r="E418" s="134">
        <v>3904530.64</v>
      </c>
      <c r="F418" s="134">
        <v>3904530.64</v>
      </c>
      <c r="G418" s="134">
        <v>3904530.64</v>
      </c>
      <c r="H418" s="134">
        <v>3904530.64</v>
      </c>
      <c r="I418" s="134">
        <v>3904530.64</v>
      </c>
      <c r="J418" s="134">
        <v>3904530.64</v>
      </c>
      <c r="K418" s="134">
        <v>3904530.64</v>
      </c>
      <c r="L418" s="134">
        <v>3904530.64</v>
      </c>
      <c r="M418" s="134">
        <v>3904530.64</v>
      </c>
      <c r="N418" s="134">
        <v>3904530.64</v>
      </c>
      <c r="O418" s="134">
        <v>7809057.96</v>
      </c>
      <c r="P418" s="134">
        <v>9404530.6400000006</v>
      </c>
      <c r="Q418" s="134">
        <f t="shared" si="6"/>
        <v>56258895</v>
      </c>
      <c r="R418" s="3"/>
      <c r="S418" s="7"/>
      <c r="T418" s="118"/>
      <c r="U418" s="141"/>
      <c r="V418" s="141"/>
      <c r="W418" s="141"/>
      <c r="X418"/>
      <c r="Y418"/>
      <c r="Z418"/>
      <c r="AA418"/>
      <c r="AB418"/>
      <c r="AC418"/>
      <c r="AD418"/>
      <c r="AE418"/>
      <c r="AF418"/>
      <c r="AG418"/>
      <c r="AH418"/>
    </row>
    <row r="419" spans="1:34" s="67" customFormat="1" x14ac:dyDescent="0.25">
      <c r="A419"/>
      <c r="B419" s="151" t="s">
        <v>689</v>
      </c>
      <c r="C419" s="143">
        <v>61000000</v>
      </c>
      <c r="D419" s="143">
        <v>106000000</v>
      </c>
      <c r="E419" s="143">
        <v>0</v>
      </c>
      <c r="F419" s="143"/>
      <c r="G419" s="143"/>
      <c r="H419" s="143">
        <v>45000000</v>
      </c>
      <c r="I419" s="143"/>
      <c r="J419" s="143"/>
      <c r="K419" s="143"/>
      <c r="L419" s="143"/>
      <c r="M419" s="143"/>
      <c r="N419" s="143"/>
      <c r="O419" s="143"/>
      <c r="P419" s="125"/>
      <c r="Q419" s="125">
        <f t="shared" si="6"/>
        <v>45000000</v>
      </c>
      <c r="R419" s="3"/>
      <c r="S419" s="7"/>
      <c r="T419" s="118"/>
      <c r="U419" s="141"/>
      <c r="V419" s="141"/>
      <c r="W419" s="141"/>
      <c r="X419"/>
      <c r="Y419"/>
      <c r="Z419"/>
      <c r="AA419"/>
      <c r="AB419"/>
      <c r="AC419"/>
      <c r="AD419"/>
      <c r="AE419"/>
      <c r="AF419"/>
      <c r="AG419"/>
      <c r="AH419"/>
    </row>
    <row r="420" spans="1:34" s="67" customFormat="1" x14ac:dyDescent="0.25">
      <c r="A420"/>
      <c r="B420" s="151" t="s">
        <v>933</v>
      </c>
      <c r="C420" s="143">
        <v>35000029526</v>
      </c>
      <c r="D420" s="143">
        <v>35007805500</v>
      </c>
      <c r="E420" s="143">
        <v>5800000000</v>
      </c>
      <c r="F420" s="143">
        <v>0</v>
      </c>
      <c r="G420" s="143">
        <v>5800000000</v>
      </c>
      <c r="H420" s="143">
        <v>0</v>
      </c>
      <c r="I420" s="143">
        <v>23407805500</v>
      </c>
      <c r="J420" s="143">
        <v>0</v>
      </c>
      <c r="K420" s="143"/>
      <c r="L420" s="143"/>
      <c r="M420" s="143"/>
      <c r="N420" s="143"/>
      <c r="O420" s="143">
        <v>0</v>
      </c>
      <c r="P420" s="125"/>
      <c r="Q420" s="125">
        <f t="shared" si="6"/>
        <v>35007805500</v>
      </c>
      <c r="R420" s="3"/>
      <c r="S420" s="7"/>
      <c r="T420" s="118"/>
      <c r="U420" s="141"/>
      <c r="V420" s="141"/>
      <c r="W420" s="141"/>
      <c r="X420"/>
      <c r="Y420"/>
      <c r="Z420"/>
      <c r="AA420"/>
      <c r="AB420"/>
      <c r="AC420"/>
      <c r="AD420"/>
      <c r="AE420"/>
      <c r="AF420"/>
      <c r="AG420"/>
      <c r="AH420"/>
    </row>
    <row r="421" spans="1:34" x14ac:dyDescent="0.25">
      <c r="B421" s="82" t="s">
        <v>170</v>
      </c>
      <c r="C421" s="134">
        <v>13500000000</v>
      </c>
      <c r="D421" s="134">
        <v>14969508789.050001</v>
      </c>
      <c r="E421" s="134">
        <v>1151803719.5699999</v>
      </c>
      <c r="F421" s="134">
        <v>1226609973.1700001</v>
      </c>
      <c r="G421" s="134">
        <v>2933669895.6799998</v>
      </c>
      <c r="H421" s="134">
        <v>1881022034.28</v>
      </c>
      <c r="I421" s="134">
        <v>1281026019.6199999</v>
      </c>
      <c r="J421" s="134">
        <v>565522645.67999995</v>
      </c>
      <c r="K421" s="134">
        <v>755645530.19000006</v>
      </c>
      <c r="L421" s="134">
        <v>931037744.88</v>
      </c>
      <c r="M421" s="134">
        <v>581071143.95000005</v>
      </c>
      <c r="N421" s="134">
        <v>1438555643.54</v>
      </c>
      <c r="O421" s="134">
        <v>578023908.90999997</v>
      </c>
      <c r="P421" s="134">
        <v>1541677478.0799999</v>
      </c>
      <c r="Q421" s="134">
        <f t="shared" si="6"/>
        <v>14865665737.550001</v>
      </c>
      <c r="R421" s="3"/>
      <c r="S421" s="7"/>
      <c r="T421" s="118"/>
      <c r="U421" s="118"/>
      <c r="V421" s="118"/>
      <c r="W421" s="118"/>
    </row>
    <row r="422" spans="1:34" s="67" customFormat="1" x14ac:dyDescent="0.25">
      <c r="A422"/>
      <c r="B422" s="183" t="s">
        <v>690</v>
      </c>
      <c r="C422" s="134">
        <v>13500000000</v>
      </c>
      <c r="D422" s="134">
        <v>14969508789.050001</v>
      </c>
      <c r="E422" s="134">
        <v>1151803719.5699999</v>
      </c>
      <c r="F422" s="134">
        <v>1226609973.1700001</v>
      </c>
      <c r="G422" s="134">
        <v>2933669895.6799998</v>
      </c>
      <c r="H422" s="134">
        <v>1881022034.28</v>
      </c>
      <c r="I422" s="134">
        <v>1281026019.6199999</v>
      </c>
      <c r="J422" s="134">
        <v>565522645.67999995</v>
      </c>
      <c r="K422" s="134">
        <v>755645530.19000006</v>
      </c>
      <c r="L422" s="134">
        <v>931037744.88</v>
      </c>
      <c r="M422" s="134">
        <v>581071143.95000005</v>
      </c>
      <c r="N422" s="134">
        <v>1438555643.54</v>
      </c>
      <c r="O422" s="134">
        <v>578023908.90999997</v>
      </c>
      <c r="P422" s="134">
        <v>1541677478.0799999</v>
      </c>
      <c r="Q422" s="134">
        <f t="shared" si="6"/>
        <v>14865665737.550001</v>
      </c>
      <c r="R422" s="3"/>
      <c r="S422" s="7"/>
      <c r="T422" s="118"/>
      <c r="U422" s="141"/>
      <c r="V422" s="141"/>
      <c r="W422" s="141"/>
      <c r="X422"/>
      <c r="Y422"/>
      <c r="Z422"/>
      <c r="AA422"/>
      <c r="AB422"/>
      <c r="AC422"/>
      <c r="AD422"/>
      <c r="AE422"/>
      <c r="AF422"/>
      <c r="AG422"/>
      <c r="AH422"/>
    </row>
    <row r="423" spans="1:34" x14ac:dyDescent="0.25">
      <c r="B423" s="81" t="s">
        <v>691</v>
      </c>
      <c r="C423" s="125">
        <v>13500000000</v>
      </c>
      <c r="D423" s="125">
        <v>14969508789.050001</v>
      </c>
      <c r="E423" s="125">
        <v>1151803719.5699999</v>
      </c>
      <c r="F423" s="125">
        <v>1226609973.1700001</v>
      </c>
      <c r="G423" s="125">
        <v>2933669895.6799998</v>
      </c>
      <c r="H423" s="125">
        <v>1881022034.28</v>
      </c>
      <c r="I423" s="125">
        <v>1281026019.6199999</v>
      </c>
      <c r="J423" s="125">
        <v>565522645.67999995</v>
      </c>
      <c r="K423" s="125">
        <v>755645530.19000006</v>
      </c>
      <c r="L423" s="125">
        <v>931037744.88</v>
      </c>
      <c r="M423" s="125">
        <v>581071143.95000005</v>
      </c>
      <c r="N423" s="125">
        <v>1438555643.54</v>
      </c>
      <c r="O423" s="125">
        <v>578023908.90999997</v>
      </c>
      <c r="P423" s="125">
        <v>1541677478.0799999</v>
      </c>
      <c r="Q423" s="125">
        <f t="shared" si="6"/>
        <v>14865665737.550001</v>
      </c>
      <c r="R423" s="3"/>
      <c r="S423" s="7"/>
      <c r="T423" s="118"/>
      <c r="U423" s="118"/>
      <c r="V423" s="118"/>
      <c r="W423" s="118"/>
    </row>
    <row r="424" spans="1:34" s="67" customFormat="1" x14ac:dyDescent="0.25">
      <c r="A424"/>
      <c r="B424" s="149" t="s">
        <v>171</v>
      </c>
      <c r="C424" s="134">
        <v>966938373</v>
      </c>
      <c r="D424" s="134">
        <v>1034476769.25</v>
      </c>
      <c r="E424" s="134">
        <v>41217527.93</v>
      </c>
      <c r="F424" s="134">
        <v>114857845.12</v>
      </c>
      <c r="G424" s="134">
        <v>99426505.75</v>
      </c>
      <c r="H424" s="134">
        <v>23012965.790000003</v>
      </c>
      <c r="I424" s="134">
        <v>82171257.090000004</v>
      </c>
      <c r="J424" s="134">
        <v>69214306.439999998</v>
      </c>
      <c r="K424" s="134">
        <v>125742542.72</v>
      </c>
      <c r="L424" s="134">
        <v>10190774.449999999</v>
      </c>
      <c r="M424" s="134">
        <v>32126277.190000001</v>
      </c>
      <c r="N424" s="134">
        <v>12078467.790000001</v>
      </c>
      <c r="O424" s="134">
        <v>213842504.55000001</v>
      </c>
      <c r="P424" s="134">
        <v>201609290.03</v>
      </c>
      <c r="Q424" s="134">
        <f t="shared" si="6"/>
        <v>1025490264.8500001</v>
      </c>
      <c r="R424" s="3"/>
      <c r="S424" s="7"/>
      <c r="T424" s="118"/>
      <c r="U424" s="141"/>
      <c r="V424" s="141"/>
      <c r="W424" s="141"/>
      <c r="X424"/>
      <c r="Y424"/>
      <c r="Z424"/>
      <c r="AA424"/>
      <c r="AB424"/>
      <c r="AC424"/>
      <c r="AD424"/>
      <c r="AE424"/>
      <c r="AF424"/>
      <c r="AG424"/>
      <c r="AH424"/>
    </row>
    <row r="425" spans="1:34" s="67" customFormat="1" x14ac:dyDescent="0.25">
      <c r="A425"/>
      <c r="B425" s="150" t="s">
        <v>995</v>
      </c>
      <c r="C425" s="192">
        <v>90000000</v>
      </c>
      <c r="D425" s="192">
        <v>610000</v>
      </c>
      <c r="E425" s="192">
        <v>0</v>
      </c>
      <c r="F425" s="192"/>
      <c r="G425" s="192"/>
      <c r="H425" s="192">
        <v>593011.85</v>
      </c>
      <c r="I425" s="192">
        <v>0</v>
      </c>
      <c r="J425" s="192"/>
      <c r="K425" s="192"/>
      <c r="L425" s="192">
        <v>0</v>
      </c>
      <c r="M425" s="192">
        <v>0</v>
      </c>
      <c r="N425" s="192"/>
      <c r="O425" s="192"/>
      <c r="P425" s="192">
        <v>0</v>
      </c>
      <c r="Q425" s="192">
        <f t="shared" si="6"/>
        <v>593011.85</v>
      </c>
      <c r="R425" s="3"/>
      <c r="S425" s="7"/>
      <c r="T425" s="118"/>
      <c r="U425" s="141"/>
      <c r="V425" s="141"/>
      <c r="W425" s="141"/>
      <c r="X425"/>
      <c r="Y425"/>
      <c r="Z425"/>
      <c r="AA425"/>
      <c r="AB425"/>
      <c r="AC425"/>
      <c r="AD425"/>
      <c r="AE425"/>
      <c r="AF425"/>
      <c r="AG425"/>
      <c r="AH425"/>
    </row>
    <row r="426" spans="1:34" x14ac:dyDescent="0.25">
      <c r="B426" s="151" t="s">
        <v>996</v>
      </c>
      <c r="C426" s="191">
        <v>90000000</v>
      </c>
      <c r="D426" s="191">
        <v>610000</v>
      </c>
      <c r="E426" s="192">
        <v>0</v>
      </c>
      <c r="F426" s="191"/>
      <c r="G426" s="191"/>
      <c r="H426" s="191">
        <v>593011.85</v>
      </c>
      <c r="I426" s="191">
        <v>0</v>
      </c>
      <c r="J426" s="191"/>
      <c r="K426" s="191"/>
      <c r="L426" s="191">
        <v>0</v>
      </c>
      <c r="M426" s="191">
        <v>0</v>
      </c>
      <c r="N426" s="191"/>
      <c r="O426" s="191"/>
      <c r="P426" s="191">
        <v>0</v>
      </c>
      <c r="Q426" s="192">
        <f t="shared" si="6"/>
        <v>593011.85</v>
      </c>
      <c r="R426" s="3"/>
      <c r="S426" s="7"/>
      <c r="T426" s="118"/>
      <c r="U426" s="118"/>
      <c r="V426" s="118"/>
      <c r="W426" s="118"/>
    </row>
    <row r="427" spans="1:34" x14ac:dyDescent="0.25">
      <c r="B427" s="150" t="s">
        <v>694</v>
      </c>
      <c r="C427" s="192">
        <v>864374373</v>
      </c>
      <c r="D427" s="192">
        <v>1012841731.25</v>
      </c>
      <c r="E427" s="192">
        <v>41217527.93</v>
      </c>
      <c r="F427" s="192">
        <v>114857845.12</v>
      </c>
      <c r="G427" s="192">
        <v>99426505.75</v>
      </c>
      <c r="H427" s="192">
        <v>22419953.940000001</v>
      </c>
      <c r="I427" s="192">
        <v>82171257.090000004</v>
      </c>
      <c r="J427" s="192">
        <v>69214306.439999998</v>
      </c>
      <c r="K427" s="192">
        <v>125742542.72</v>
      </c>
      <c r="L427" s="192">
        <v>10190774.449999999</v>
      </c>
      <c r="M427" s="192">
        <v>32126277.190000001</v>
      </c>
      <c r="N427" s="192">
        <v>12078467.790000001</v>
      </c>
      <c r="O427" s="192">
        <v>213842504.55000001</v>
      </c>
      <c r="P427" s="192">
        <v>201609290.03</v>
      </c>
      <c r="Q427" s="192">
        <f t="shared" si="6"/>
        <v>1024897253</v>
      </c>
      <c r="R427" s="3"/>
      <c r="S427" s="7"/>
      <c r="T427" s="118"/>
      <c r="U427" s="118"/>
      <c r="V427" s="118"/>
      <c r="W427" s="118"/>
    </row>
    <row r="428" spans="1:34" x14ac:dyDescent="0.25">
      <c r="B428" s="151" t="s">
        <v>695</v>
      </c>
      <c r="C428" s="191">
        <v>864374373</v>
      </c>
      <c r="D428" s="191">
        <v>1012841731.25</v>
      </c>
      <c r="E428" s="191">
        <v>41217527.93</v>
      </c>
      <c r="F428" s="191">
        <v>114857845.12</v>
      </c>
      <c r="G428" s="191">
        <v>99426505.75</v>
      </c>
      <c r="H428" s="191">
        <v>22419953.940000001</v>
      </c>
      <c r="I428" s="191">
        <v>82171257.090000004</v>
      </c>
      <c r="J428" s="191">
        <v>69214306.439999998</v>
      </c>
      <c r="K428" s="191">
        <v>125742542.72</v>
      </c>
      <c r="L428" s="191">
        <v>10190774.449999999</v>
      </c>
      <c r="M428" s="191">
        <v>32126277.190000001</v>
      </c>
      <c r="N428" s="191">
        <v>12078467.790000001</v>
      </c>
      <c r="O428" s="191">
        <v>213842504.55000001</v>
      </c>
      <c r="P428" s="191">
        <v>201609290.03</v>
      </c>
      <c r="Q428" s="191">
        <f t="shared" si="6"/>
        <v>1024897253</v>
      </c>
      <c r="R428" s="3"/>
      <c r="S428" s="7"/>
      <c r="T428" s="118"/>
      <c r="U428" s="118"/>
      <c r="V428" s="118"/>
      <c r="W428" s="118"/>
    </row>
    <row r="429" spans="1:34" s="67" customFormat="1" x14ac:dyDescent="0.25">
      <c r="A429"/>
      <c r="B429" s="150" t="s">
        <v>696</v>
      </c>
      <c r="C429" s="192">
        <v>12564000</v>
      </c>
      <c r="D429" s="192">
        <v>21025038</v>
      </c>
      <c r="E429" s="192">
        <v>0</v>
      </c>
      <c r="F429" s="192"/>
      <c r="G429" s="192"/>
      <c r="H429" s="192"/>
      <c r="I429" s="192"/>
      <c r="J429" s="192">
        <v>0</v>
      </c>
      <c r="K429" s="192"/>
      <c r="L429" s="192"/>
      <c r="M429" s="192"/>
      <c r="N429" s="192">
        <v>0</v>
      </c>
      <c r="O429" s="192">
        <v>0</v>
      </c>
      <c r="P429" s="192">
        <v>0</v>
      </c>
      <c r="Q429" s="192">
        <f t="shared" si="6"/>
        <v>0</v>
      </c>
      <c r="R429" s="3"/>
      <c r="S429" s="7"/>
      <c r="T429" s="118"/>
      <c r="U429" s="141"/>
      <c r="V429" s="141"/>
      <c r="W429" s="141"/>
      <c r="X429"/>
      <c r="Y429"/>
      <c r="Z429"/>
      <c r="AA429"/>
      <c r="AB429"/>
      <c r="AC429"/>
      <c r="AD429"/>
      <c r="AE429"/>
      <c r="AF429"/>
      <c r="AG429"/>
      <c r="AH429"/>
    </row>
    <row r="430" spans="1:34" x14ac:dyDescent="0.25">
      <c r="B430" s="151" t="s">
        <v>697</v>
      </c>
      <c r="C430" s="191">
        <v>12564000</v>
      </c>
      <c r="D430" s="191">
        <v>21025038</v>
      </c>
      <c r="E430" s="192">
        <v>0</v>
      </c>
      <c r="F430" s="191"/>
      <c r="G430" s="191"/>
      <c r="H430" s="191"/>
      <c r="I430" s="191"/>
      <c r="J430" s="191">
        <v>0</v>
      </c>
      <c r="K430" s="191"/>
      <c r="L430" s="191"/>
      <c r="M430" s="191"/>
      <c r="N430" s="191">
        <v>0</v>
      </c>
      <c r="O430" s="191">
        <v>0</v>
      </c>
      <c r="P430" s="191">
        <v>0</v>
      </c>
      <c r="Q430" s="192">
        <f t="shared" si="6"/>
        <v>0</v>
      </c>
      <c r="R430" s="3"/>
      <c r="S430" s="7"/>
      <c r="T430" s="118"/>
      <c r="U430" s="118"/>
      <c r="V430" s="118"/>
      <c r="W430" s="118"/>
    </row>
    <row r="431" spans="1:34" s="67" customFormat="1" x14ac:dyDescent="0.25">
      <c r="A431"/>
      <c r="B431" s="149" t="s">
        <v>172</v>
      </c>
      <c r="C431" s="192">
        <v>15629217403</v>
      </c>
      <c r="D431" s="192">
        <v>14363348982.060001</v>
      </c>
      <c r="E431" s="192">
        <v>258778382.67000002</v>
      </c>
      <c r="F431" s="192">
        <v>440776030.32000005</v>
      </c>
      <c r="G431" s="192">
        <v>928363941.7299999</v>
      </c>
      <c r="H431" s="192">
        <v>1562576364.6500001</v>
      </c>
      <c r="I431" s="192">
        <v>921787510.46999991</v>
      </c>
      <c r="J431" s="192">
        <v>2454075536.21</v>
      </c>
      <c r="K431" s="192">
        <v>1153938691.1000001</v>
      </c>
      <c r="L431" s="192">
        <v>1568285293.4299998</v>
      </c>
      <c r="M431" s="192">
        <v>1575004328.96</v>
      </c>
      <c r="N431" s="192">
        <v>617990360.63999987</v>
      </c>
      <c r="O431" s="192">
        <v>1065179017.03</v>
      </c>
      <c r="P431" s="192">
        <v>1784599561.6500001</v>
      </c>
      <c r="Q431" s="192">
        <f t="shared" si="6"/>
        <v>14331355018.860001</v>
      </c>
      <c r="R431" s="3"/>
      <c r="S431" s="7"/>
      <c r="T431" s="118"/>
      <c r="U431" s="141"/>
      <c r="V431" s="141"/>
      <c r="W431" s="141"/>
      <c r="X431"/>
      <c r="Y431"/>
      <c r="Z431"/>
      <c r="AA431"/>
      <c r="AB431"/>
      <c r="AC431"/>
      <c r="AD431"/>
      <c r="AE431"/>
      <c r="AF431"/>
      <c r="AG431"/>
      <c r="AH431"/>
    </row>
    <row r="432" spans="1:34" x14ac:dyDescent="0.25">
      <c r="B432" s="150" t="s">
        <v>934</v>
      </c>
      <c r="C432" s="192">
        <v>14864517249</v>
      </c>
      <c r="D432" s="192">
        <v>13425565076.200001</v>
      </c>
      <c r="E432" s="192">
        <v>204111383.67000002</v>
      </c>
      <c r="F432" s="192">
        <v>377356502.94000006</v>
      </c>
      <c r="G432" s="192">
        <v>869315678.53999984</v>
      </c>
      <c r="H432" s="192">
        <v>1477528101.46</v>
      </c>
      <c r="I432" s="192">
        <v>862739247.27999997</v>
      </c>
      <c r="J432" s="192">
        <v>2340590274.02</v>
      </c>
      <c r="K432" s="192">
        <v>1142587426.9100001</v>
      </c>
      <c r="L432" s="192">
        <v>1482150048.4199998</v>
      </c>
      <c r="M432" s="192">
        <v>1514456065.77</v>
      </c>
      <c r="N432" s="192">
        <v>557442097.44999993</v>
      </c>
      <c r="O432" s="192">
        <v>937130753.84000003</v>
      </c>
      <c r="P432" s="192">
        <v>1593163536.2</v>
      </c>
      <c r="Q432" s="192">
        <f t="shared" si="6"/>
        <v>13358571116.500002</v>
      </c>
      <c r="R432" s="3"/>
      <c r="S432" s="7"/>
      <c r="T432" s="118"/>
      <c r="U432" s="118"/>
      <c r="V432" s="118"/>
      <c r="W432" s="118"/>
    </row>
    <row r="433" spans="1:34" s="67" customFormat="1" x14ac:dyDescent="0.25">
      <c r="A433"/>
      <c r="B433" s="151" t="s">
        <v>699</v>
      </c>
      <c r="C433" s="191">
        <v>13662091829</v>
      </c>
      <c r="D433" s="191">
        <v>12096858027.320002</v>
      </c>
      <c r="E433" s="191">
        <v>109058210.61</v>
      </c>
      <c r="F433" s="191">
        <v>282117423.41000003</v>
      </c>
      <c r="G433" s="191">
        <v>774018035.66999984</v>
      </c>
      <c r="H433" s="191">
        <v>1366416622.6300001</v>
      </c>
      <c r="I433" s="191">
        <v>763726433.13999999</v>
      </c>
      <c r="J433" s="191">
        <v>2164860799.6100001</v>
      </c>
      <c r="K433" s="191">
        <v>1072682743.9399999</v>
      </c>
      <c r="L433" s="191">
        <v>1382005114.2199998</v>
      </c>
      <c r="M433" s="191">
        <v>1421742853.04</v>
      </c>
      <c r="N433" s="191">
        <v>461985704.40999997</v>
      </c>
      <c r="O433" s="191">
        <v>816138130.84000003</v>
      </c>
      <c r="P433" s="191">
        <v>1505811052.4000001</v>
      </c>
      <c r="Q433" s="191">
        <f t="shared" si="6"/>
        <v>12120563123.92</v>
      </c>
      <c r="R433" s="3"/>
      <c r="S433" s="7"/>
      <c r="T433" s="118"/>
      <c r="U433" s="141"/>
      <c r="V433" s="141"/>
      <c r="W433" s="141"/>
      <c r="X433"/>
      <c r="Y433"/>
      <c r="Z433"/>
      <c r="AA433"/>
      <c r="AB433"/>
      <c r="AC433"/>
      <c r="AD433"/>
      <c r="AE433"/>
      <c r="AF433"/>
      <c r="AG433"/>
      <c r="AH433"/>
    </row>
    <row r="434" spans="1:34" x14ac:dyDescent="0.25">
      <c r="B434" s="151" t="s">
        <v>700</v>
      </c>
      <c r="C434" s="191">
        <v>286433082</v>
      </c>
      <c r="D434" s="191">
        <v>289545503</v>
      </c>
      <c r="E434" s="191">
        <v>20459505</v>
      </c>
      <c r="F434" s="191">
        <v>20459505</v>
      </c>
      <c r="G434" s="191">
        <v>20459505</v>
      </c>
      <c r="H434" s="191">
        <v>36207815</v>
      </c>
      <c r="I434" s="191">
        <v>20459505</v>
      </c>
      <c r="J434" s="191">
        <v>20459505</v>
      </c>
      <c r="K434" s="191">
        <v>40919010</v>
      </c>
      <c r="L434" s="191">
        <v>20459505</v>
      </c>
      <c r="M434" s="191">
        <v>17717727</v>
      </c>
      <c r="N434" s="191">
        <v>20459505</v>
      </c>
      <c r="O434" s="191">
        <v>38965799</v>
      </c>
      <c r="P434" s="191">
        <v>12518617</v>
      </c>
      <c r="Q434" s="191">
        <f t="shared" si="6"/>
        <v>289545503</v>
      </c>
      <c r="R434" s="3"/>
      <c r="S434" s="7"/>
      <c r="T434" s="118"/>
      <c r="U434" s="118"/>
      <c r="V434" s="118"/>
      <c r="W434" s="118"/>
    </row>
    <row r="435" spans="1:34" x14ac:dyDescent="0.25">
      <c r="B435" s="151" t="s">
        <v>701</v>
      </c>
      <c r="C435" s="191">
        <v>915992338</v>
      </c>
      <c r="D435" s="191">
        <v>1039161545.88</v>
      </c>
      <c r="E435" s="191">
        <v>74593668.060000002</v>
      </c>
      <c r="F435" s="191">
        <v>74779574.530000001</v>
      </c>
      <c r="G435" s="191">
        <v>74838137.870000005</v>
      </c>
      <c r="H435" s="191">
        <v>74903663.829999998</v>
      </c>
      <c r="I435" s="191">
        <v>78553309.140000001</v>
      </c>
      <c r="J435" s="191">
        <v>155269969.41</v>
      </c>
      <c r="K435" s="191">
        <v>28985672.969999999</v>
      </c>
      <c r="L435" s="191">
        <v>79685429.200000003</v>
      </c>
      <c r="M435" s="191">
        <v>74995485.730000004</v>
      </c>
      <c r="N435" s="191">
        <v>74996888.040000007</v>
      </c>
      <c r="O435" s="191">
        <v>82026824</v>
      </c>
      <c r="P435" s="191">
        <v>74833866.799999997</v>
      </c>
      <c r="Q435" s="191">
        <f t="shared" si="6"/>
        <v>948462489.58000004</v>
      </c>
      <c r="R435" s="3"/>
      <c r="S435" s="7"/>
      <c r="T435" s="118"/>
      <c r="U435" s="118"/>
      <c r="V435" s="118"/>
      <c r="W435" s="118"/>
    </row>
    <row r="436" spans="1:34" s="67" customFormat="1" x14ac:dyDescent="0.25">
      <c r="A436"/>
      <c r="B436" s="150" t="s">
        <v>702</v>
      </c>
      <c r="C436" s="192">
        <v>739483681</v>
      </c>
      <c r="D436" s="192">
        <v>900820662.86000001</v>
      </c>
      <c r="E436" s="192">
        <v>54656999</v>
      </c>
      <c r="F436" s="192">
        <v>58926094.159999996</v>
      </c>
      <c r="G436" s="192">
        <v>56791546.579999998</v>
      </c>
      <c r="H436" s="192">
        <v>82818607.030000001</v>
      </c>
      <c r="I436" s="192">
        <v>56818607.030000001</v>
      </c>
      <c r="J436" s="192">
        <v>111245606.03</v>
      </c>
      <c r="K436" s="192">
        <v>4045516.63</v>
      </c>
      <c r="L436" s="192">
        <v>83829497.450000003</v>
      </c>
      <c r="M436" s="192">
        <v>58242515.630000003</v>
      </c>
      <c r="N436" s="192">
        <v>58288631.630000003</v>
      </c>
      <c r="O436" s="192">
        <v>125788631.63</v>
      </c>
      <c r="P436" s="192">
        <v>182808219.21000001</v>
      </c>
      <c r="Q436" s="192">
        <f t="shared" si="6"/>
        <v>934260472.01000011</v>
      </c>
      <c r="R436" s="3"/>
      <c r="S436" s="7"/>
      <c r="T436" s="118"/>
      <c r="U436" s="141"/>
      <c r="V436" s="141"/>
      <c r="W436" s="141"/>
      <c r="X436"/>
      <c r="Y436"/>
      <c r="Z436"/>
      <c r="AA436"/>
      <c r="AB436"/>
      <c r="AC436"/>
      <c r="AD436"/>
      <c r="AE436"/>
      <c r="AF436"/>
      <c r="AG436"/>
      <c r="AH436"/>
    </row>
    <row r="437" spans="1:34" s="67" customFormat="1" x14ac:dyDescent="0.25">
      <c r="A437"/>
      <c r="B437" s="151" t="s">
        <v>703</v>
      </c>
      <c r="C437" s="191">
        <v>739483681</v>
      </c>
      <c r="D437" s="191">
        <v>900820662.86000001</v>
      </c>
      <c r="E437" s="191">
        <v>54656999</v>
      </c>
      <c r="F437" s="191">
        <v>58926094.159999996</v>
      </c>
      <c r="G437" s="191">
        <v>56791546.579999998</v>
      </c>
      <c r="H437" s="191">
        <v>82818607.030000001</v>
      </c>
      <c r="I437" s="191">
        <v>56818607.030000001</v>
      </c>
      <c r="J437" s="191">
        <v>111245606.03</v>
      </c>
      <c r="K437" s="191">
        <v>4045516.63</v>
      </c>
      <c r="L437" s="191">
        <v>83829497.450000003</v>
      </c>
      <c r="M437" s="191">
        <v>58242515.630000003</v>
      </c>
      <c r="N437" s="191">
        <v>58288631.630000003</v>
      </c>
      <c r="O437" s="191">
        <v>125788631.63</v>
      </c>
      <c r="P437" s="191">
        <v>182808219.21000001</v>
      </c>
      <c r="Q437" s="191">
        <f t="shared" si="6"/>
        <v>934260472.01000011</v>
      </c>
      <c r="R437" s="3"/>
      <c r="S437" s="7"/>
      <c r="T437" s="118"/>
      <c r="U437" s="140"/>
      <c r="V437" s="140"/>
      <c r="W437" s="140"/>
      <c r="X437"/>
      <c r="Y437"/>
      <c r="Z437"/>
      <c r="AA437"/>
      <c r="AB437"/>
      <c r="AC437"/>
      <c r="AD437"/>
      <c r="AE437"/>
      <c r="AF437"/>
      <c r="AG437"/>
      <c r="AH437"/>
    </row>
    <row r="438" spans="1:34" x14ac:dyDescent="0.25">
      <c r="B438" s="150" t="s">
        <v>704</v>
      </c>
      <c r="C438" s="192">
        <v>25216473</v>
      </c>
      <c r="D438" s="192">
        <v>36963243</v>
      </c>
      <c r="E438" s="192">
        <v>10000</v>
      </c>
      <c r="F438" s="192">
        <v>4493433.22</v>
      </c>
      <c r="G438" s="192">
        <v>2256716.61</v>
      </c>
      <c r="H438" s="192">
        <v>2229656.16</v>
      </c>
      <c r="I438" s="192">
        <v>2229656.16</v>
      </c>
      <c r="J438" s="192">
        <v>2239656.16</v>
      </c>
      <c r="K438" s="192">
        <v>7305747.5599999996</v>
      </c>
      <c r="L438" s="192">
        <v>2305747.56</v>
      </c>
      <c r="M438" s="192">
        <v>2305747.56</v>
      </c>
      <c r="N438" s="192">
        <v>2259631.56</v>
      </c>
      <c r="O438" s="192">
        <v>2259631.56</v>
      </c>
      <c r="P438" s="192">
        <v>8627806.2400000002</v>
      </c>
      <c r="Q438" s="192">
        <f t="shared" si="6"/>
        <v>38523430.349999994</v>
      </c>
      <c r="R438" s="3"/>
      <c r="S438" s="7"/>
      <c r="T438" s="118"/>
      <c r="U438" s="118"/>
      <c r="V438" s="118"/>
      <c r="W438" s="118"/>
    </row>
    <row r="439" spans="1:34" x14ac:dyDescent="0.25">
      <c r="B439" s="151" t="s">
        <v>705</v>
      </c>
      <c r="C439" s="191">
        <v>25216473</v>
      </c>
      <c r="D439" s="191">
        <v>36963243</v>
      </c>
      <c r="E439" s="191">
        <v>10000</v>
      </c>
      <c r="F439" s="191">
        <v>4493433.22</v>
      </c>
      <c r="G439" s="191">
        <v>2256716.61</v>
      </c>
      <c r="H439" s="191">
        <v>2229656.16</v>
      </c>
      <c r="I439" s="191">
        <v>2229656.16</v>
      </c>
      <c r="J439" s="191">
        <v>2239656.16</v>
      </c>
      <c r="K439" s="191">
        <v>7305747.5599999996</v>
      </c>
      <c r="L439" s="191">
        <v>2305747.56</v>
      </c>
      <c r="M439" s="191">
        <v>2305747.56</v>
      </c>
      <c r="N439" s="191">
        <v>2259631.56</v>
      </c>
      <c r="O439" s="191">
        <v>2259631.56</v>
      </c>
      <c r="P439" s="191">
        <v>8627806.2400000002</v>
      </c>
      <c r="Q439" s="191">
        <f t="shared" si="6"/>
        <v>38523430.349999994</v>
      </c>
      <c r="R439" s="3"/>
      <c r="S439" s="7"/>
      <c r="T439" s="118"/>
      <c r="U439" s="118"/>
      <c r="V439" s="118"/>
      <c r="W439" s="118"/>
    </row>
    <row r="440" spans="1:34" s="67" customFormat="1" x14ac:dyDescent="0.25">
      <c r="A440"/>
      <c r="B440" s="23" t="s">
        <v>173</v>
      </c>
      <c r="C440" s="195">
        <v>60117023257</v>
      </c>
      <c r="D440" s="195">
        <v>87216147107.400009</v>
      </c>
      <c r="E440" s="195">
        <v>1655990370.9300001</v>
      </c>
      <c r="F440" s="195">
        <v>4300904192.1500006</v>
      </c>
      <c r="G440" s="195">
        <v>13411948186.76</v>
      </c>
      <c r="H440" s="195">
        <v>5470108177.5099993</v>
      </c>
      <c r="I440" s="195">
        <v>2910565435.21</v>
      </c>
      <c r="J440" s="195">
        <v>7158727462.3500004</v>
      </c>
      <c r="K440" s="195">
        <v>7082355125.8999996</v>
      </c>
      <c r="L440" s="195">
        <v>2635354187.8399997</v>
      </c>
      <c r="M440" s="195">
        <v>8572330678.2099991</v>
      </c>
      <c r="N440" s="195">
        <v>5971278284.9300003</v>
      </c>
      <c r="O440" s="195">
        <v>5998468314.3000002</v>
      </c>
      <c r="P440" s="195">
        <v>20716532588.5</v>
      </c>
      <c r="Q440" s="195">
        <f t="shared" si="6"/>
        <v>85884563004.589996</v>
      </c>
      <c r="R440" s="3"/>
      <c r="S440" s="7"/>
      <c r="T440" s="118"/>
      <c r="U440" s="141"/>
      <c r="V440" s="141"/>
      <c r="W440" s="141"/>
      <c r="X440"/>
      <c r="Y440"/>
      <c r="Z440"/>
      <c r="AA440"/>
      <c r="AB440"/>
      <c r="AC440"/>
      <c r="AD440"/>
      <c r="AE440"/>
      <c r="AF440"/>
      <c r="AG440"/>
      <c r="AH440"/>
    </row>
    <row r="441" spans="1:34" s="67" customFormat="1" x14ac:dyDescent="0.25">
      <c r="A441"/>
      <c r="B441" s="149" t="s">
        <v>174</v>
      </c>
      <c r="C441" s="192">
        <v>174810000</v>
      </c>
      <c r="D441" s="192">
        <v>3282948572.3700004</v>
      </c>
      <c r="E441" s="192">
        <v>40416804.549999997</v>
      </c>
      <c r="F441" s="192">
        <v>62427035.900000006</v>
      </c>
      <c r="G441" s="192">
        <v>255146263.72999999</v>
      </c>
      <c r="H441" s="192">
        <v>4966092</v>
      </c>
      <c r="I441" s="192">
        <v>145949639.53999999</v>
      </c>
      <c r="J441" s="192">
        <v>207485441.27000001</v>
      </c>
      <c r="K441" s="192">
        <v>386526190.44</v>
      </c>
      <c r="L441" s="192">
        <v>24846883.469999999</v>
      </c>
      <c r="M441" s="192">
        <v>94102269.810000002</v>
      </c>
      <c r="N441" s="192">
        <v>133102311.69</v>
      </c>
      <c r="O441" s="192">
        <v>1229112714.8299999</v>
      </c>
      <c r="P441" s="192">
        <v>622406015.39999998</v>
      </c>
      <c r="Q441" s="192">
        <f t="shared" si="6"/>
        <v>3206487662.6300001</v>
      </c>
      <c r="R441" s="3"/>
      <c r="S441" s="7"/>
      <c r="T441" s="118"/>
      <c r="U441" s="141"/>
      <c r="V441" s="141"/>
      <c r="W441" s="141"/>
      <c r="X441"/>
      <c r="Y441"/>
      <c r="Z441"/>
      <c r="AA441"/>
      <c r="AB441"/>
      <c r="AC441"/>
      <c r="AD441"/>
      <c r="AE441"/>
      <c r="AF441"/>
      <c r="AG441"/>
      <c r="AH441"/>
    </row>
    <row r="442" spans="1:34" x14ac:dyDescent="0.25">
      <c r="B442" s="150" t="s">
        <v>708</v>
      </c>
      <c r="C442" s="192">
        <v>174810000</v>
      </c>
      <c r="D442" s="192">
        <v>3282948572.3700004</v>
      </c>
      <c r="E442" s="192">
        <v>40416804.549999997</v>
      </c>
      <c r="F442" s="192">
        <v>62427035.900000006</v>
      </c>
      <c r="G442" s="192">
        <v>255146263.72999999</v>
      </c>
      <c r="H442" s="192">
        <v>4966092</v>
      </c>
      <c r="I442" s="192">
        <v>145949639.53999999</v>
      </c>
      <c r="J442" s="192">
        <v>207485441.27000001</v>
      </c>
      <c r="K442" s="192">
        <v>386526190.44</v>
      </c>
      <c r="L442" s="192">
        <v>24846883.469999999</v>
      </c>
      <c r="M442" s="192">
        <v>94102269.810000002</v>
      </c>
      <c r="N442" s="192">
        <v>133102311.69</v>
      </c>
      <c r="O442" s="192">
        <v>1229112714.8299999</v>
      </c>
      <c r="P442" s="192">
        <v>622406015.39999998</v>
      </c>
      <c r="Q442" s="192">
        <f t="shared" si="6"/>
        <v>3206487662.6300001</v>
      </c>
      <c r="R442" s="3"/>
      <c r="S442" s="7"/>
      <c r="T442" s="118"/>
      <c r="U442" s="118"/>
      <c r="V442" s="118"/>
      <c r="W442" s="118"/>
    </row>
    <row r="443" spans="1:34" s="67" customFormat="1" x14ac:dyDescent="0.25">
      <c r="A443"/>
      <c r="B443" s="151" t="s">
        <v>709</v>
      </c>
      <c r="C443" s="191">
        <v>174810000</v>
      </c>
      <c r="D443" s="191">
        <v>3282948572.3700004</v>
      </c>
      <c r="E443" s="191">
        <v>40416804.549999997</v>
      </c>
      <c r="F443" s="191">
        <v>62427035.900000006</v>
      </c>
      <c r="G443" s="191">
        <v>255146263.72999999</v>
      </c>
      <c r="H443" s="191">
        <v>4966092</v>
      </c>
      <c r="I443" s="191">
        <v>145949639.53999999</v>
      </c>
      <c r="J443" s="191">
        <v>207485441.27000001</v>
      </c>
      <c r="K443" s="191">
        <v>386526190.44</v>
      </c>
      <c r="L443" s="191">
        <v>24846883.469999999</v>
      </c>
      <c r="M443" s="191">
        <v>94102269.810000002</v>
      </c>
      <c r="N443" s="191">
        <v>133102311.69</v>
      </c>
      <c r="O443" s="191">
        <v>1229112714.8299999</v>
      </c>
      <c r="P443" s="191">
        <v>622406015.39999998</v>
      </c>
      <c r="Q443" s="191">
        <f t="shared" si="6"/>
        <v>3206487662.6300001</v>
      </c>
      <c r="R443" s="3"/>
      <c r="S443" s="7"/>
      <c r="T443" s="118"/>
      <c r="U443" s="141"/>
      <c r="V443" s="141"/>
      <c r="W443" s="141"/>
      <c r="X443"/>
      <c r="Y443"/>
      <c r="Z443"/>
      <c r="AA443"/>
      <c r="AB443"/>
      <c r="AC443"/>
      <c r="AD443"/>
      <c r="AE443"/>
      <c r="AF443"/>
      <c r="AG443"/>
      <c r="AH443"/>
    </row>
    <row r="444" spans="1:34" s="67" customFormat="1" x14ac:dyDescent="0.25">
      <c r="A444"/>
      <c r="B444" s="138" t="s">
        <v>175</v>
      </c>
      <c r="C444" s="192">
        <v>9757551453</v>
      </c>
      <c r="D444" s="192">
        <v>9303680527.3799992</v>
      </c>
      <c r="E444" s="192">
        <v>421958719.67999995</v>
      </c>
      <c r="F444" s="192">
        <v>377863588.26999998</v>
      </c>
      <c r="G444" s="192">
        <v>559144983.5</v>
      </c>
      <c r="H444" s="192">
        <v>621159647.96000004</v>
      </c>
      <c r="I444" s="192">
        <v>597389160.32999992</v>
      </c>
      <c r="J444" s="192">
        <v>653924540.22000003</v>
      </c>
      <c r="K444" s="192">
        <v>479668278.63999999</v>
      </c>
      <c r="L444" s="192">
        <v>700209179.25</v>
      </c>
      <c r="M444" s="192">
        <v>527587402.42999995</v>
      </c>
      <c r="N444" s="192">
        <v>986337390.78999996</v>
      </c>
      <c r="O444" s="192">
        <v>182994048.31</v>
      </c>
      <c r="P444" s="192">
        <v>2851026435.1199999</v>
      </c>
      <c r="Q444" s="192">
        <f t="shared" si="6"/>
        <v>8959263374.5</v>
      </c>
      <c r="R444" s="3"/>
      <c r="S444" s="7"/>
      <c r="T444" s="118"/>
      <c r="U444" s="141"/>
      <c r="V444" s="141"/>
      <c r="W444" s="141"/>
      <c r="X444"/>
      <c r="Y444"/>
      <c r="Z444"/>
      <c r="AA444"/>
      <c r="AB444"/>
      <c r="AC444"/>
      <c r="AD444"/>
      <c r="AE444"/>
      <c r="AF444"/>
      <c r="AG444"/>
      <c r="AH444"/>
    </row>
    <row r="445" spans="1:34" x14ac:dyDescent="0.25">
      <c r="B445" s="150" t="s">
        <v>712</v>
      </c>
      <c r="C445" s="192">
        <v>9757551453</v>
      </c>
      <c r="D445" s="192">
        <v>9303680527.3799992</v>
      </c>
      <c r="E445" s="192">
        <v>421958719.67999995</v>
      </c>
      <c r="F445" s="192">
        <v>377863588.26999998</v>
      </c>
      <c r="G445" s="192">
        <v>559144983.5</v>
      </c>
      <c r="H445" s="192">
        <v>621159647.96000004</v>
      </c>
      <c r="I445" s="192">
        <v>597389160.32999992</v>
      </c>
      <c r="J445" s="192">
        <v>653924540.22000003</v>
      </c>
      <c r="K445" s="192">
        <v>479668278.63999999</v>
      </c>
      <c r="L445" s="192">
        <v>700209179.25</v>
      </c>
      <c r="M445" s="192">
        <v>527587402.42999995</v>
      </c>
      <c r="N445" s="192">
        <v>986337390.78999996</v>
      </c>
      <c r="O445" s="192">
        <v>182994048.31</v>
      </c>
      <c r="P445" s="192">
        <v>2851026435.1199999</v>
      </c>
      <c r="Q445" s="192">
        <f t="shared" si="6"/>
        <v>8959263374.5</v>
      </c>
      <c r="R445" s="3"/>
      <c r="S445" s="7"/>
      <c r="T445" s="118"/>
      <c r="U445" s="118"/>
      <c r="V445" s="118"/>
      <c r="W445" s="118"/>
    </row>
    <row r="446" spans="1:34" s="67" customFormat="1" x14ac:dyDescent="0.25">
      <c r="A446"/>
      <c r="B446" s="151" t="s">
        <v>713</v>
      </c>
      <c r="C446" s="191">
        <v>6546366812</v>
      </c>
      <c r="D446" s="191">
        <v>4131041350.5599995</v>
      </c>
      <c r="E446" s="191">
        <v>197335151.03999999</v>
      </c>
      <c r="F446" s="191">
        <v>208880017.71000001</v>
      </c>
      <c r="G446" s="191">
        <v>330817823.85999995</v>
      </c>
      <c r="H446" s="191">
        <v>221776585.48999998</v>
      </c>
      <c r="I446" s="191">
        <v>234324014.92999998</v>
      </c>
      <c r="J446" s="191">
        <v>331627273.19</v>
      </c>
      <c r="K446" s="191">
        <v>399661579.73999995</v>
      </c>
      <c r="L446" s="191">
        <v>350547869.84999996</v>
      </c>
      <c r="M446" s="191">
        <v>400330703.52999997</v>
      </c>
      <c r="N446" s="191">
        <v>274823342.56999999</v>
      </c>
      <c r="O446" s="191">
        <v>48472940.149999999</v>
      </c>
      <c r="P446" s="191">
        <v>638802913.25</v>
      </c>
      <c r="Q446" s="191">
        <f t="shared" si="6"/>
        <v>3637400215.3100004</v>
      </c>
      <c r="R446" s="3"/>
      <c r="S446" s="7"/>
      <c r="T446" s="118"/>
      <c r="U446" s="141"/>
      <c r="V446" s="141"/>
      <c r="W446" s="141"/>
      <c r="X446"/>
      <c r="Y446"/>
      <c r="Z446"/>
      <c r="AA446"/>
      <c r="AB446"/>
      <c r="AC446"/>
      <c r="AD446"/>
      <c r="AE446"/>
      <c r="AF446"/>
      <c r="AG446"/>
      <c r="AH446"/>
    </row>
    <row r="447" spans="1:34" x14ac:dyDescent="0.25">
      <c r="B447" s="151" t="s">
        <v>714</v>
      </c>
      <c r="C447" s="191">
        <v>3211184641</v>
      </c>
      <c r="D447" s="191">
        <v>5172639176.8199997</v>
      </c>
      <c r="E447" s="191">
        <v>224623568.63999999</v>
      </c>
      <c r="F447" s="191">
        <v>168983570.56</v>
      </c>
      <c r="G447" s="191">
        <v>228327159.63999999</v>
      </c>
      <c r="H447" s="191">
        <v>399383062.47000003</v>
      </c>
      <c r="I447" s="191">
        <v>363065145.39999998</v>
      </c>
      <c r="J447" s="191">
        <v>322297267.02999997</v>
      </c>
      <c r="K447" s="191">
        <v>80006698.900000006</v>
      </c>
      <c r="L447" s="191">
        <v>349661309.39999998</v>
      </c>
      <c r="M447" s="191">
        <v>127256698.90000001</v>
      </c>
      <c r="N447" s="191">
        <v>711514048.22000003</v>
      </c>
      <c r="O447" s="191">
        <v>134521108.16</v>
      </c>
      <c r="P447" s="191">
        <v>2212223521.8699999</v>
      </c>
      <c r="Q447" s="191">
        <f t="shared" si="6"/>
        <v>5321863159.1899996</v>
      </c>
      <c r="R447" s="3"/>
      <c r="S447" s="7"/>
      <c r="T447" s="118"/>
      <c r="U447" s="118"/>
      <c r="V447" s="118"/>
      <c r="W447" s="118"/>
    </row>
    <row r="448" spans="1:34" x14ac:dyDescent="0.25">
      <c r="B448" s="138" t="s">
        <v>176</v>
      </c>
      <c r="C448" s="192">
        <v>9925543008</v>
      </c>
      <c r="D448" s="192">
        <v>17609313912.5</v>
      </c>
      <c r="E448" s="192">
        <v>827128401</v>
      </c>
      <c r="F448" s="192">
        <v>1189802475</v>
      </c>
      <c r="G448" s="192">
        <v>902567020.88</v>
      </c>
      <c r="H448" s="192">
        <v>854571214.10000002</v>
      </c>
      <c r="I448" s="192">
        <v>1044875012.74</v>
      </c>
      <c r="J448" s="192">
        <v>905189269.22000003</v>
      </c>
      <c r="K448" s="192">
        <v>906191432.58000004</v>
      </c>
      <c r="L448" s="192">
        <v>886589871.14999998</v>
      </c>
      <c r="M448" s="192">
        <v>5694033704.5</v>
      </c>
      <c r="N448" s="192">
        <v>1205393475.0699999</v>
      </c>
      <c r="O448" s="192">
        <v>1345953051.1099999</v>
      </c>
      <c r="P448" s="192">
        <v>1753233258.6900001</v>
      </c>
      <c r="Q448" s="192">
        <f t="shared" si="6"/>
        <v>17515528186.040001</v>
      </c>
      <c r="R448" s="3"/>
      <c r="S448" s="7"/>
      <c r="T448" s="118"/>
      <c r="U448" s="118"/>
      <c r="V448" s="118"/>
      <c r="W448" s="118"/>
    </row>
    <row r="449" spans="1:34" x14ac:dyDescent="0.25">
      <c r="B449" s="150" t="s">
        <v>715</v>
      </c>
      <c r="C449" s="192">
        <v>9925543008</v>
      </c>
      <c r="D449" s="192">
        <v>17609313912.5</v>
      </c>
      <c r="E449" s="192">
        <v>827128401</v>
      </c>
      <c r="F449" s="192">
        <v>1189802475</v>
      </c>
      <c r="G449" s="192">
        <v>902567020.88</v>
      </c>
      <c r="H449" s="192">
        <v>854571214.10000002</v>
      </c>
      <c r="I449" s="192">
        <v>1044875012.74</v>
      </c>
      <c r="J449" s="192">
        <v>905189269.22000003</v>
      </c>
      <c r="K449" s="192">
        <v>906191432.58000004</v>
      </c>
      <c r="L449" s="192">
        <v>886589871.14999998</v>
      </c>
      <c r="M449" s="192">
        <v>5694033704.5</v>
      </c>
      <c r="N449" s="192">
        <v>1205393475.0699999</v>
      </c>
      <c r="O449" s="192">
        <v>1345953051.1099999</v>
      </c>
      <c r="P449" s="192">
        <v>1753233258.6900001</v>
      </c>
      <c r="Q449" s="192">
        <f t="shared" si="6"/>
        <v>17515528186.040001</v>
      </c>
      <c r="R449" s="3"/>
      <c r="S449" s="7"/>
      <c r="T449" s="118"/>
      <c r="U449" s="118"/>
      <c r="V449" s="118"/>
      <c r="W449" s="118"/>
    </row>
    <row r="450" spans="1:34" x14ac:dyDescent="0.25">
      <c r="B450" s="151" t="s">
        <v>716</v>
      </c>
      <c r="C450" s="191">
        <v>0</v>
      </c>
      <c r="D450" s="191">
        <v>5318663553.4699993</v>
      </c>
      <c r="E450" s="191">
        <v>0</v>
      </c>
      <c r="F450" s="191">
        <v>330489314</v>
      </c>
      <c r="G450" s="191">
        <v>8373487.8799999999</v>
      </c>
      <c r="H450" s="191">
        <v>17576813.100000001</v>
      </c>
      <c r="I450" s="191">
        <v>84356970.390000001</v>
      </c>
      <c r="J450" s="191">
        <v>49318692.219999999</v>
      </c>
      <c r="K450" s="191">
        <v>59260913.579999998</v>
      </c>
      <c r="L450" s="191">
        <v>14574092.5</v>
      </c>
      <c r="M450" s="191">
        <v>4797298584.5</v>
      </c>
      <c r="N450" s="191">
        <v>290314965.13999999</v>
      </c>
      <c r="O450" s="191">
        <v>462865634.70999998</v>
      </c>
      <c r="P450" s="191">
        <v>813595521.99000001</v>
      </c>
      <c r="Q450" s="191">
        <f t="shared" si="6"/>
        <v>6928024990.0100002</v>
      </c>
      <c r="R450" s="3"/>
      <c r="S450" s="7"/>
      <c r="T450" s="118"/>
      <c r="U450" s="118"/>
      <c r="V450" s="118"/>
      <c r="W450" s="118"/>
    </row>
    <row r="451" spans="1:34" x14ac:dyDescent="0.25">
      <c r="B451" s="151" t="s">
        <v>717</v>
      </c>
      <c r="C451" s="191">
        <v>9925543008</v>
      </c>
      <c r="D451" s="191">
        <v>12290650359.030001</v>
      </c>
      <c r="E451" s="191">
        <v>827128401</v>
      </c>
      <c r="F451" s="191">
        <v>859313161</v>
      </c>
      <c r="G451" s="191">
        <v>894193533</v>
      </c>
      <c r="H451" s="191">
        <v>836994401</v>
      </c>
      <c r="I451" s="191">
        <v>960518042.35000002</v>
      </c>
      <c r="J451" s="191">
        <v>855870577</v>
      </c>
      <c r="K451" s="191">
        <v>846930519</v>
      </c>
      <c r="L451" s="191">
        <v>872015778.64999998</v>
      </c>
      <c r="M451" s="191">
        <v>896735120</v>
      </c>
      <c r="N451" s="191">
        <v>915078509.92999995</v>
      </c>
      <c r="O451" s="191">
        <v>883087416.39999998</v>
      </c>
      <c r="P451" s="191">
        <v>939637736.70000005</v>
      </c>
      <c r="Q451" s="191">
        <f t="shared" si="6"/>
        <v>10587503196.030001</v>
      </c>
      <c r="R451" s="3"/>
      <c r="S451" s="7"/>
      <c r="T451" s="118"/>
      <c r="U451" s="118"/>
      <c r="V451" s="118"/>
      <c r="W451" s="118"/>
    </row>
    <row r="452" spans="1:34" x14ac:dyDescent="0.25">
      <c r="B452" s="138" t="s">
        <v>1034</v>
      </c>
      <c r="C452" s="192">
        <v>37633288796</v>
      </c>
      <c r="D452" s="192">
        <v>50520284201.82</v>
      </c>
      <c r="E452" s="192">
        <v>241486445.69999999</v>
      </c>
      <c r="F452" s="192">
        <v>2669881586.4200001</v>
      </c>
      <c r="G452" s="192">
        <v>11675089918.65</v>
      </c>
      <c r="H452" s="192">
        <v>3863610583.75</v>
      </c>
      <c r="I452" s="192">
        <v>752201816.30000007</v>
      </c>
      <c r="J452" s="192">
        <v>5389848052.8099995</v>
      </c>
      <c r="K452" s="192">
        <v>3674645435.54</v>
      </c>
      <c r="L452" s="192">
        <v>1009736175.1999999</v>
      </c>
      <c r="M452" s="192">
        <v>2202762944.73</v>
      </c>
      <c r="N452" s="192">
        <v>3512519434.3800001</v>
      </c>
      <c r="O452" s="192">
        <v>2208241965</v>
      </c>
      <c r="P452" s="192">
        <v>12725078964.360001</v>
      </c>
      <c r="Q452" s="192">
        <f t="shared" si="6"/>
        <v>49925103322.839996</v>
      </c>
      <c r="R452" s="3"/>
      <c r="S452" s="7"/>
      <c r="T452" s="118"/>
      <c r="U452" s="118"/>
      <c r="V452" s="118"/>
      <c r="W452" s="118"/>
    </row>
    <row r="453" spans="1:34" s="67" customFormat="1" x14ac:dyDescent="0.25">
      <c r="A453"/>
      <c r="B453" s="150" t="s">
        <v>718</v>
      </c>
      <c r="C453" s="192">
        <v>37633288796</v>
      </c>
      <c r="D453" s="192">
        <v>50520284201.82</v>
      </c>
      <c r="E453" s="192">
        <v>241486445.69999999</v>
      </c>
      <c r="F453" s="192">
        <v>2669881586.4200001</v>
      </c>
      <c r="G453" s="192">
        <v>11675089918.65</v>
      </c>
      <c r="H453" s="192">
        <v>3863610583.75</v>
      </c>
      <c r="I453" s="192">
        <v>752201816.30000007</v>
      </c>
      <c r="J453" s="192">
        <v>5389848052.8099995</v>
      </c>
      <c r="K453" s="192">
        <v>3674645435.54</v>
      </c>
      <c r="L453" s="192">
        <v>1009736175.1999999</v>
      </c>
      <c r="M453" s="192">
        <v>2202762944.73</v>
      </c>
      <c r="N453" s="192">
        <v>3512519434.3800001</v>
      </c>
      <c r="O453" s="192">
        <v>2208241965</v>
      </c>
      <c r="P453" s="192">
        <v>12725078964.360001</v>
      </c>
      <c r="Q453" s="192">
        <f t="shared" si="6"/>
        <v>49925103322.839996</v>
      </c>
      <c r="R453" s="3"/>
      <c r="S453" s="7"/>
      <c r="T453" s="118"/>
      <c r="U453" s="141"/>
      <c r="V453" s="141"/>
      <c r="W453" s="141"/>
      <c r="X453"/>
      <c r="Y453"/>
      <c r="Z453"/>
      <c r="AA453"/>
      <c r="AB453"/>
      <c r="AC453"/>
      <c r="AD453"/>
      <c r="AE453"/>
      <c r="AF453"/>
      <c r="AG453"/>
      <c r="AH453"/>
    </row>
    <row r="454" spans="1:34" s="67" customFormat="1" x14ac:dyDescent="0.25">
      <c r="A454"/>
      <c r="B454" s="151" t="s">
        <v>719</v>
      </c>
      <c r="C454" s="191">
        <v>12412888002</v>
      </c>
      <c r="D454" s="191">
        <v>23915515369.170002</v>
      </c>
      <c r="E454" s="191">
        <v>241486445.69999999</v>
      </c>
      <c r="F454" s="191">
        <v>813614621.20000005</v>
      </c>
      <c r="G454" s="191">
        <v>1285864438.72</v>
      </c>
      <c r="H454" s="191">
        <v>828179638.00999999</v>
      </c>
      <c r="I454" s="191">
        <v>732685404.47000003</v>
      </c>
      <c r="J454" s="191">
        <v>1061974506.9799999</v>
      </c>
      <c r="K454" s="191">
        <v>819961188.39999998</v>
      </c>
      <c r="L454" s="191">
        <v>756516693.77999997</v>
      </c>
      <c r="M454" s="191">
        <v>2149133998.98</v>
      </c>
      <c r="N454" s="191">
        <v>3304165301.79</v>
      </c>
      <c r="O454" s="191">
        <v>1931928607.5999999</v>
      </c>
      <c r="P454" s="191">
        <v>9371069491.7600002</v>
      </c>
      <c r="Q454" s="191">
        <f t="shared" si="6"/>
        <v>23296580337.389999</v>
      </c>
      <c r="R454" s="3"/>
      <c r="S454" s="7"/>
      <c r="T454" s="118"/>
      <c r="U454" s="141"/>
      <c r="V454" s="141"/>
      <c r="W454" s="141"/>
      <c r="X454"/>
      <c r="Y454"/>
      <c r="Z454"/>
      <c r="AA454"/>
      <c r="AB454"/>
      <c r="AC454"/>
      <c r="AD454"/>
      <c r="AE454"/>
      <c r="AF454"/>
      <c r="AG454"/>
      <c r="AH454"/>
    </row>
    <row r="455" spans="1:34" x14ac:dyDescent="0.25">
      <c r="B455" s="151" t="s">
        <v>720</v>
      </c>
      <c r="C455" s="191">
        <v>1999925850</v>
      </c>
      <c r="D455" s="191">
        <v>4362672248.2600002</v>
      </c>
      <c r="E455" s="191">
        <v>0</v>
      </c>
      <c r="F455" s="191">
        <v>1749766965.22</v>
      </c>
      <c r="G455" s="191">
        <v>33968948.689999998</v>
      </c>
      <c r="H455" s="191">
        <v>35430945.740000002</v>
      </c>
      <c r="I455" s="191">
        <v>19516411.829999998</v>
      </c>
      <c r="J455" s="191">
        <v>19516411.829999998</v>
      </c>
      <c r="K455" s="191">
        <v>38205037.079999998</v>
      </c>
      <c r="L455" s="191">
        <v>145881081.41999999</v>
      </c>
      <c r="M455" s="191">
        <v>47128945.75</v>
      </c>
      <c r="N455" s="191">
        <v>208354132.58999997</v>
      </c>
      <c r="O455" s="191">
        <v>92813357.400000006</v>
      </c>
      <c r="P455" s="191">
        <v>2043229612.4100001</v>
      </c>
      <c r="Q455" s="191">
        <f t="shared" si="6"/>
        <v>4433811849.96</v>
      </c>
      <c r="R455" s="3"/>
      <c r="S455" s="7"/>
      <c r="T455" s="118"/>
      <c r="U455" s="118"/>
      <c r="V455" s="118"/>
      <c r="W455" s="118"/>
    </row>
    <row r="456" spans="1:34" x14ac:dyDescent="0.25">
      <c r="B456" s="151" t="s">
        <v>721</v>
      </c>
      <c r="C456" s="191">
        <v>23220474944</v>
      </c>
      <c r="D456" s="191">
        <v>22242096584.389999</v>
      </c>
      <c r="E456" s="191">
        <v>0</v>
      </c>
      <c r="F456" s="191">
        <v>106500000</v>
      </c>
      <c r="G456" s="191">
        <v>10355256531.24</v>
      </c>
      <c r="H456" s="191">
        <v>3000000000</v>
      </c>
      <c r="I456" s="191">
        <v>0</v>
      </c>
      <c r="J456" s="191">
        <v>4308357134</v>
      </c>
      <c r="K456" s="191">
        <v>2816479210.0599999</v>
      </c>
      <c r="L456" s="191">
        <v>107338400</v>
      </c>
      <c r="M456" s="191">
        <v>6500000</v>
      </c>
      <c r="N456" s="191">
        <v>0</v>
      </c>
      <c r="O456" s="191">
        <v>183500000</v>
      </c>
      <c r="P456" s="191">
        <v>1310779860.1900001</v>
      </c>
      <c r="Q456" s="191">
        <f t="shared" si="6"/>
        <v>22194711135.489998</v>
      </c>
      <c r="R456" s="3"/>
      <c r="S456" s="7"/>
      <c r="T456" s="118"/>
      <c r="U456" s="118"/>
      <c r="V456" s="118"/>
      <c r="W456" s="118"/>
    </row>
    <row r="457" spans="1:34" x14ac:dyDescent="0.25">
      <c r="B457" s="138" t="s">
        <v>178</v>
      </c>
      <c r="C457" s="192">
        <v>2582630000</v>
      </c>
      <c r="D457" s="192">
        <v>6325630000</v>
      </c>
      <c r="E457" s="192">
        <v>125000000</v>
      </c>
      <c r="F457" s="192">
        <v>929506.56</v>
      </c>
      <c r="G457" s="192">
        <v>20000000</v>
      </c>
      <c r="H457" s="192">
        <v>125800639.7</v>
      </c>
      <c r="I457" s="192">
        <v>370149806.30000001</v>
      </c>
      <c r="J457" s="338">
        <v>1296265.5</v>
      </c>
      <c r="K457" s="192">
        <v>1597523788.7</v>
      </c>
      <c r="L457" s="192">
        <v>13972078.77</v>
      </c>
      <c r="M457" s="192">
        <v>53844356.740000002</v>
      </c>
      <c r="N457" s="192">
        <v>126309673</v>
      </c>
      <c r="O457" s="192">
        <v>1025276535.05</v>
      </c>
      <c r="P457" s="192">
        <v>2643787914.9300003</v>
      </c>
      <c r="Q457" s="192">
        <f t="shared" si="6"/>
        <v>6103890565.25</v>
      </c>
      <c r="R457" s="3"/>
      <c r="S457" s="7"/>
      <c r="T457" s="118"/>
      <c r="U457" s="118"/>
      <c r="V457" s="118"/>
      <c r="W457" s="118"/>
    </row>
    <row r="458" spans="1:34" s="67" customFormat="1" x14ac:dyDescent="0.25">
      <c r="A458"/>
      <c r="B458" s="150" t="s">
        <v>940</v>
      </c>
      <c r="C458" s="192">
        <v>2582630000</v>
      </c>
      <c r="D458" s="192">
        <v>6325630000</v>
      </c>
      <c r="E458" s="192">
        <v>125000000</v>
      </c>
      <c r="F458" s="192">
        <v>929506.56</v>
      </c>
      <c r="G458" s="192">
        <v>20000000</v>
      </c>
      <c r="H458" s="192">
        <v>125800639.7</v>
      </c>
      <c r="I458" s="192">
        <v>370149806.30000001</v>
      </c>
      <c r="J458" s="338">
        <v>1296265.5</v>
      </c>
      <c r="K458" s="192">
        <v>1597523788.7</v>
      </c>
      <c r="L458" s="192">
        <v>13972078.77</v>
      </c>
      <c r="M458" s="192">
        <v>53844356.740000002</v>
      </c>
      <c r="N458" s="192">
        <v>126309673</v>
      </c>
      <c r="O458" s="192">
        <v>1025276535.05</v>
      </c>
      <c r="P458" s="192">
        <v>2643787914.9300003</v>
      </c>
      <c r="Q458" s="192">
        <f t="shared" si="6"/>
        <v>6103890565.25</v>
      </c>
      <c r="R458" s="3"/>
      <c r="S458" s="7"/>
      <c r="T458" s="118"/>
      <c r="U458" s="141"/>
      <c r="V458" s="141"/>
      <c r="W458" s="141"/>
      <c r="X458"/>
      <c r="Y458"/>
      <c r="Z458"/>
      <c r="AA458"/>
      <c r="AB458"/>
      <c r="AC458"/>
      <c r="AD458"/>
      <c r="AE458"/>
      <c r="AF458"/>
      <c r="AG458"/>
      <c r="AH458"/>
    </row>
    <row r="459" spans="1:34" s="67" customFormat="1" x14ac:dyDescent="0.25">
      <c r="A459"/>
      <c r="B459" s="151" t="s">
        <v>941</v>
      </c>
      <c r="C459" s="191">
        <v>2582630000</v>
      </c>
      <c r="D459" s="191">
        <v>6325630000</v>
      </c>
      <c r="E459" s="191">
        <v>125000000</v>
      </c>
      <c r="F459" s="191">
        <v>929506.56</v>
      </c>
      <c r="G459" s="191">
        <v>20000000</v>
      </c>
      <c r="H459" s="191">
        <v>125800639.7</v>
      </c>
      <c r="I459" s="191">
        <v>370149806.30000001</v>
      </c>
      <c r="J459" s="337">
        <v>1296265.5</v>
      </c>
      <c r="K459" s="191">
        <v>1597523788.7</v>
      </c>
      <c r="L459" s="191">
        <v>13972078.77</v>
      </c>
      <c r="M459" s="191">
        <v>53844356.740000002</v>
      </c>
      <c r="N459" s="191">
        <v>126309673</v>
      </c>
      <c r="O459" s="191">
        <v>1025276535.05</v>
      </c>
      <c r="P459" s="191">
        <v>2643787914.9300003</v>
      </c>
      <c r="Q459" s="191">
        <f t="shared" ref="Q459:Q522" si="7">SUM(E459:P459)</f>
        <v>6103890565.25</v>
      </c>
      <c r="R459" s="3"/>
      <c r="S459" s="7"/>
      <c r="T459" s="118"/>
      <c r="U459" s="141"/>
      <c r="V459" s="141"/>
      <c r="W459" s="141"/>
      <c r="X459"/>
      <c r="Y459"/>
      <c r="Z459"/>
      <c r="AA459"/>
      <c r="AB459"/>
      <c r="AC459"/>
      <c r="AD459"/>
      <c r="AE459"/>
      <c r="AF459"/>
      <c r="AG459"/>
      <c r="AH459"/>
    </row>
    <row r="460" spans="1:34" x14ac:dyDescent="0.25">
      <c r="B460" s="138" t="s">
        <v>179</v>
      </c>
      <c r="C460" s="191">
        <v>43200000</v>
      </c>
      <c r="D460" s="191">
        <v>174289893.32999998</v>
      </c>
      <c r="E460" s="192">
        <v>0</v>
      </c>
      <c r="F460" s="192">
        <v>0</v>
      </c>
      <c r="G460" s="192">
        <v>0</v>
      </c>
      <c r="H460" s="192">
        <v>0</v>
      </c>
      <c r="I460" s="340"/>
      <c r="J460" s="192">
        <v>983893.33</v>
      </c>
      <c r="K460" s="192">
        <v>37800000</v>
      </c>
      <c r="L460" s="191">
        <v>0</v>
      </c>
      <c r="M460" s="337"/>
      <c r="N460" s="192">
        <v>7616000</v>
      </c>
      <c r="O460" s="192">
        <v>6890000</v>
      </c>
      <c r="P460" s="192">
        <v>121000000</v>
      </c>
      <c r="Q460" s="192">
        <f t="shared" si="7"/>
        <v>174289893.32999998</v>
      </c>
      <c r="R460" s="3"/>
      <c r="S460" s="7"/>
      <c r="T460" s="118"/>
      <c r="U460" s="118"/>
      <c r="V460" s="118"/>
      <c r="W460" s="118"/>
    </row>
    <row r="461" spans="1:34" s="67" customFormat="1" x14ac:dyDescent="0.25">
      <c r="A461"/>
      <c r="B461" s="150" t="s">
        <v>724</v>
      </c>
      <c r="C461" s="192">
        <v>43200000</v>
      </c>
      <c r="D461" s="192">
        <v>174289893.32999998</v>
      </c>
      <c r="E461" s="192">
        <v>0</v>
      </c>
      <c r="F461" s="192">
        <v>0</v>
      </c>
      <c r="G461" s="192">
        <v>0</v>
      </c>
      <c r="H461" s="340">
        <v>0</v>
      </c>
      <c r="I461" s="340"/>
      <c r="J461" s="192">
        <v>983893.33</v>
      </c>
      <c r="K461" s="192">
        <v>37800000</v>
      </c>
      <c r="L461" s="191">
        <v>0</v>
      </c>
      <c r="M461" s="337"/>
      <c r="N461" s="192">
        <v>7616000</v>
      </c>
      <c r="O461" s="192">
        <v>6890000</v>
      </c>
      <c r="P461" s="192">
        <v>121000000</v>
      </c>
      <c r="Q461" s="192">
        <f t="shared" si="7"/>
        <v>174289893.32999998</v>
      </c>
      <c r="R461" s="3"/>
      <c r="S461" s="7"/>
      <c r="T461" s="118"/>
      <c r="U461" s="141"/>
      <c r="V461" s="141"/>
      <c r="W461" s="141"/>
      <c r="X461"/>
      <c r="Y461"/>
      <c r="Z461"/>
      <c r="AA461"/>
      <c r="AB461"/>
      <c r="AC461"/>
      <c r="AD461"/>
      <c r="AE461"/>
      <c r="AF461"/>
      <c r="AG461"/>
      <c r="AH461"/>
    </row>
    <row r="462" spans="1:34" x14ac:dyDescent="0.25">
      <c r="B462" s="151" t="s">
        <v>725</v>
      </c>
      <c r="C462" s="192">
        <v>43200000</v>
      </c>
      <c r="D462" s="192">
        <v>174289893.32999998</v>
      </c>
      <c r="E462" s="192">
        <v>0</v>
      </c>
      <c r="F462" s="330">
        <v>0</v>
      </c>
      <c r="G462" s="191">
        <v>0</v>
      </c>
      <c r="H462" s="119">
        <v>0</v>
      </c>
      <c r="I462" s="119"/>
      <c r="J462" s="191">
        <v>983893.33</v>
      </c>
      <c r="K462" s="192">
        <v>37800000</v>
      </c>
      <c r="L462" s="191">
        <v>0</v>
      </c>
      <c r="M462" s="337"/>
      <c r="N462" s="191">
        <v>7616000</v>
      </c>
      <c r="O462" s="191">
        <v>6890000</v>
      </c>
      <c r="P462" s="191">
        <v>121000000</v>
      </c>
      <c r="Q462" s="192">
        <f t="shared" si="7"/>
        <v>174289893.32999998</v>
      </c>
      <c r="R462" s="3"/>
      <c r="S462" s="7"/>
      <c r="T462" s="118"/>
      <c r="U462" s="118"/>
      <c r="V462" s="118"/>
      <c r="W462" s="118"/>
    </row>
    <row r="463" spans="1:34" s="67" customFormat="1" x14ac:dyDescent="0.25">
      <c r="A463"/>
      <c r="B463" s="23" t="s">
        <v>180</v>
      </c>
      <c r="C463" s="195">
        <v>34281034269</v>
      </c>
      <c r="D463" s="195">
        <v>30821289104.709999</v>
      </c>
      <c r="E463" s="195">
        <v>313186311.92000002</v>
      </c>
      <c r="F463" s="195">
        <v>1483198389.6999996</v>
      </c>
      <c r="G463" s="195">
        <v>1121670481.1900001</v>
      </c>
      <c r="H463" s="195">
        <v>1669591543.1700008</v>
      </c>
      <c r="I463" s="195">
        <v>1925888937.6000001</v>
      </c>
      <c r="J463" s="195">
        <v>1892071652.9099998</v>
      </c>
      <c r="K463" s="195">
        <v>1587362342.5500002</v>
      </c>
      <c r="L463" s="195">
        <v>1726523827.0799999</v>
      </c>
      <c r="M463" s="195">
        <v>2286717356.9499998</v>
      </c>
      <c r="N463" s="195">
        <v>3267543615.6300001</v>
      </c>
      <c r="O463" s="195">
        <v>2132657663.1399999</v>
      </c>
      <c r="P463" s="195">
        <v>7030965840.039999</v>
      </c>
      <c r="Q463" s="195">
        <f t="shared" si="7"/>
        <v>26437377961.879997</v>
      </c>
      <c r="R463" s="3"/>
      <c r="S463" s="7"/>
      <c r="T463" s="118"/>
      <c r="U463" s="141"/>
      <c r="V463" s="141"/>
      <c r="W463" s="141"/>
      <c r="X463"/>
      <c r="Y463"/>
      <c r="Z463"/>
      <c r="AA463"/>
      <c r="AB463"/>
      <c r="AC463"/>
      <c r="AD463"/>
      <c r="AE463"/>
      <c r="AF463"/>
      <c r="AG463"/>
      <c r="AH463"/>
    </row>
    <row r="464" spans="1:34" x14ac:dyDescent="0.25">
      <c r="B464" s="149" t="s">
        <v>181</v>
      </c>
      <c r="C464" s="192">
        <v>12876618810</v>
      </c>
      <c r="D464" s="192">
        <v>6694363774.4599991</v>
      </c>
      <c r="E464" s="192">
        <v>137673748.81999999</v>
      </c>
      <c r="F464" s="192">
        <v>289548153.81999999</v>
      </c>
      <c r="G464" s="192">
        <v>154590894.44</v>
      </c>
      <c r="H464" s="192">
        <v>198513841.96000004</v>
      </c>
      <c r="I464" s="192">
        <v>95197510.709999993</v>
      </c>
      <c r="J464" s="192">
        <v>185753946.42000002</v>
      </c>
      <c r="K464" s="192">
        <v>366462110.31999999</v>
      </c>
      <c r="L464" s="192">
        <v>375893980.08000004</v>
      </c>
      <c r="M464" s="192">
        <v>335894772.95000005</v>
      </c>
      <c r="N464" s="192">
        <v>401727418.46999997</v>
      </c>
      <c r="O464" s="192">
        <v>243401833.53999996</v>
      </c>
      <c r="P464" s="192">
        <v>1789536349.3500001</v>
      </c>
      <c r="Q464" s="192">
        <f t="shared" si="7"/>
        <v>4574194560.8800001</v>
      </c>
      <c r="R464" s="3"/>
      <c r="S464" s="7"/>
      <c r="T464" s="118"/>
      <c r="U464" s="118"/>
      <c r="V464" s="118"/>
      <c r="W464" s="118"/>
    </row>
    <row r="465" spans="1:34" s="67" customFormat="1" x14ac:dyDescent="0.25">
      <c r="A465"/>
      <c r="B465" s="150" t="s">
        <v>730</v>
      </c>
      <c r="C465" s="192">
        <v>2130956001</v>
      </c>
      <c r="D465" s="192">
        <v>2128850161.2499998</v>
      </c>
      <c r="E465" s="192">
        <v>18101094.66</v>
      </c>
      <c r="F465" s="192">
        <v>227411405.63999999</v>
      </c>
      <c r="G465" s="192">
        <v>52891073.730000004</v>
      </c>
      <c r="H465" s="192">
        <v>46369475.299999997</v>
      </c>
      <c r="I465" s="192">
        <v>54642601.420000002</v>
      </c>
      <c r="J465" s="192">
        <v>61846233.280000001</v>
      </c>
      <c r="K465" s="192">
        <v>156428891.26999998</v>
      </c>
      <c r="L465" s="192">
        <v>142792350.69999999</v>
      </c>
      <c r="M465" s="192">
        <v>114903952.53</v>
      </c>
      <c r="N465" s="192">
        <v>197147014.29999998</v>
      </c>
      <c r="O465" s="192">
        <v>90269779.030000001</v>
      </c>
      <c r="P465" s="192">
        <v>374572027.48000002</v>
      </c>
      <c r="Q465" s="192">
        <f t="shared" si="7"/>
        <v>1537375899.3399999</v>
      </c>
      <c r="R465" s="3"/>
      <c r="S465" s="7"/>
      <c r="T465" s="118"/>
      <c r="U465" s="141"/>
      <c r="V465" s="141"/>
      <c r="W465" s="141"/>
      <c r="X465"/>
      <c r="Y465"/>
      <c r="Z465"/>
      <c r="AA465"/>
      <c r="AB465"/>
      <c r="AC465"/>
      <c r="AD465"/>
      <c r="AE465"/>
      <c r="AF465"/>
      <c r="AG465"/>
      <c r="AH465"/>
    </row>
    <row r="466" spans="1:34" x14ac:dyDescent="0.25">
      <c r="B466" s="151" t="s">
        <v>731</v>
      </c>
      <c r="C466" s="191">
        <v>2130956001</v>
      </c>
      <c r="D466" s="191">
        <v>2128850161.2499998</v>
      </c>
      <c r="E466" s="191">
        <v>18101094.66</v>
      </c>
      <c r="F466" s="191">
        <v>227411405.63999999</v>
      </c>
      <c r="G466" s="191">
        <v>52891073.730000004</v>
      </c>
      <c r="H466" s="191">
        <v>46369475.299999997</v>
      </c>
      <c r="I466" s="191">
        <v>54642601.420000002</v>
      </c>
      <c r="J466" s="191">
        <v>61846233.280000001</v>
      </c>
      <c r="K466" s="191">
        <v>156428891.26999998</v>
      </c>
      <c r="L466" s="191">
        <v>142792350.69999999</v>
      </c>
      <c r="M466" s="191">
        <v>114903952.53</v>
      </c>
      <c r="N466" s="191">
        <v>197147014.29999998</v>
      </c>
      <c r="O466" s="191">
        <v>90269779.030000001</v>
      </c>
      <c r="P466" s="191">
        <v>374572027.48000002</v>
      </c>
      <c r="Q466" s="191">
        <f t="shared" si="7"/>
        <v>1537375899.3399999</v>
      </c>
      <c r="R466" s="3"/>
      <c r="S466" s="7"/>
      <c r="T466" s="118"/>
      <c r="U466" s="118"/>
      <c r="V466" s="118"/>
      <c r="W466" s="118"/>
    </row>
    <row r="467" spans="1:34" s="67" customFormat="1" x14ac:dyDescent="0.25">
      <c r="A467"/>
      <c r="B467" s="150" t="s">
        <v>732</v>
      </c>
      <c r="C467" s="192">
        <v>175295704</v>
      </c>
      <c r="D467" s="192">
        <v>39485538.969999984</v>
      </c>
      <c r="E467" s="192">
        <v>212600</v>
      </c>
      <c r="F467" s="192">
        <v>221251.69</v>
      </c>
      <c r="G467" s="192">
        <v>929922</v>
      </c>
      <c r="H467" s="192">
        <v>252720</v>
      </c>
      <c r="I467" s="192">
        <v>1258266.3999999999</v>
      </c>
      <c r="J467" s="192">
        <v>265320</v>
      </c>
      <c r="K467" s="192">
        <v>19532430.620000001</v>
      </c>
      <c r="L467" s="192">
        <v>315381.77</v>
      </c>
      <c r="M467" s="192">
        <v>265319</v>
      </c>
      <c r="N467" s="192">
        <v>1769006.1500000001</v>
      </c>
      <c r="O467" s="192">
        <v>1693117.5</v>
      </c>
      <c r="P467" s="192">
        <v>1602512.06</v>
      </c>
      <c r="Q467" s="192">
        <f t="shared" si="7"/>
        <v>28317847.189999998</v>
      </c>
      <c r="R467" s="3"/>
      <c r="S467" s="7"/>
      <c r="T467" s="118"/>
      <c r="U467" s="141"/>
      <c r="V467" s="141"/>
      <c r="W467" s="141"/>
      <c r="X467"/>
      <c r="Y467"/>
      <c r="Z467"/>
      <c r="AA467"/>
      <c r="AB467"/>
      <c r="AC467"/>
      <c r="AD467"/>
      <c r="AE467"/>
      <c r="AF467"/>
      <c r="AG467"/>
      <c r="AH467"/>
    </row>
    <row r="468" spans="1:34" s="67" customFormat="1" x14ac:dyDescent="0.25">
      <c r="A468"/>
      <c r="B468" s="151" t="s">
        <v>733</v>
      </c>
      <c r="C468" s="191">
        <v>175295704</v>
      </c>
      <c r="D468" s="191">
        <v>39485538.969999984</v>
      </c>
      <c r="E468" s="191">
        <v>212600</v>
      </c>
      <c r="F468" s="191">
        <v>221251.69</v>
      </c>
      <c r="G468" s="191">
        <v>929922</v>
      </c>
      <c r="H468" s="191">
        <v>252720</v>
      </c>
      <c r="I468" s="191">
        <v>1258266.3999999999</v>
      </c>
      <c r="J468" s="191">
        <v>265320</v>
      </c>
      <c r="K468" s="191">
        <v>19532430.620000001</v>
      </c>
      <c r="L468" s="191">
        <v>315381.77</v>
      </c>
      <c r="M468" s="191">
        <v>265319</v>
      </c>
      <c r="N468" s="191">
        <v>1769006.1500000001</v>
      </c>
      <c r="O468" s="191">
        <v>1693117.5</v>
      </c>
      <c r="P468" s="191">
        <v>1602512.06</v>
      </c>
      <c r="Q468" s="191">
        <f t="shared" si="7"/>
        <v>28317847.189999998</v>
      </c>
      <c r="R468" s="3"/>
      <c r="S468" s="7"/>
      <c r="T468" s="118"/>
      <c r="U468" s="141"/>
      <c r="V468" s="141"/>
      <c r="W468" s="141"/>
      <c r="X468"/>
      <c r="Y468"/>
      <c r="Z468"/>
      <c r="AA468"/>
      <c r="AB468"/>
      <c r="AC468"/>
      <c r="AD468"/>
      <c r="AE468"/>
      <c r="AF468"/>
      <c r="AG468"/>
      <c r="AH468"/>
    </row>
    <row r="469" spans="1:34" x14ac:dyDescent="0.25">
      <c r="B469" s="150" t="s">
        <v>734</v>
      </c>
      <c r="C469" s="192">
        <v>4327643125</v>
      </c>
      <c r="D469" s="192">
        <v>3234173348.4099998</v>
      </c>
      <c r="E469" s="192">
        <v>115072486.83</v>
      </c>
      <c r="F469" s="192">
        <v>56950843.859999999</v>
      </c>
      <c r="G469" s="192">
        <v>92866024.899999991</v>
      </c>
      <c r="H469" s="192">
        <v>139611108.74000001</v>
      </c>
      <c r="I469" s="192">
        <v>32440134.239999998</v>
      </c>
      <c r="J469" s="192">
        <v>97063349.550000012</v>
      </c>
      <c r="K469" s="192">
        <v>118248874.34</v>
      </c>
      <c r="L469" s="192">
        <v>159079860.41</v>
      </c>
      <c r="M469" s="192">
        <v>90981597.820000008</v>
      </c>
      <c r="N469" s="192">
        <v>113773802.86</v>
      </c>
      <c r="O469" s="192">
        <v>117948496.73999999</v>
      </c>
      <c r="P469" s="192">
        <v>1330954577.3300002</v>
      </c>
      <c r="Q469" s="192">
        <f t="shared" si="7"/>
        <v>2464991157.6199999</v>
      </c>
      <c r="R469" s="3"/>
      <c r="S469" s="7"/>
      <c r="T469" s="118"/>
      <c r="U469" s="118"/>
      <c r="V469" s="118"/>
      <c r="W469" s="118"/>
    </row>
    <row r="470" spans="1:34" s="67" customFormat="1" x14ac:dyDescent="0.25">
      <c r="A470"/>
      <c r="B470" s="151" t="s">
        <v>735</v>
      </c>
      <c r="C470" s="191">
        <v>4327643125</v>
      </c>
      <c r="D470" s="191">
        <v>3234173348.4099998</v>
      </c>
      <c r="E470" s="191">
        <v>115072486.83</v>
      </c>
      <c r="F470" s="191">
        <v>56950843.859999999</v>
      </c>
      <c r="G470" s="191">
        <v>92866024.899999991</v>
      </c>
      <c r="H470" s="191">
        <v>139611108.74000001</v>
      </c>
      <c r="I470" s="191">
        <v>32440134.239999998</v>
      </c>
      <c r="J470" s="191">
        <v>97063349.550000012</v>
      </c>
      <c r="K470" s="191">
        <v>118248874.34</v>
      </c>
      <c r="L470" s="191">
        <v>159079860.41</v>
      </c>
      <c r="M470" s="191">
        <v>90981597.820000008</v>
      </c>
      <c r="N470" s="191">
        <v>113773802.86</v>
      </c>
      <c r="O470" s="191">
        <v>117948496.73999999</v>
      </c>
      <c r="P470" s="191">
        <v>1330954577.3300002</v>
      </c>
      <c r="Q470" s="191">
        <f t="shared" si="7"/>
        <v>2464991157.6199999</v>
      </c>
      <c r="R470" s="3"/>
      <c r="S470" s="7"/>
      <c r="T470" s="118"/>
      <c r="U470" s="141"/>
      <c r="V470" s="141"/>
      <c r="W470" s="141"/>
      <c r="X470"/>
      <c r="Y470"/>
      <c r="Z470"/>
      <c r="AA470"/>
      <c r="AB470"/>
      <c r="AC470"/>
      <c r="AD470"/>
      <c r="AE470"/>
      <c r="AF470"/>
      <c r="AG470"/>
      <c r="AH470"/>
    </row>
    <row r="471" spans="1:34" x14ac:dyDescent="0.25">
      <c r="B471" s="150" t="s">
        <v>736</v>
      </c>
      <c r="C471" s="192">
        <v>858253031</v>
      </c>
      <c r="D471" s="192">
        <v>779967767.84000003</v>
      </c>
      <c r="E471" s="192">
        <v>3976734.66</v>
      </c>
      <c r="F471" s="192">
        <v>4037403.3</v>
      </c>
      <c r="G471" s="192">
        <v>6738488.6299999999</v>
      </c>
      <c r="H471" s="192">
        <v>12004104.49</v>
      </c>
      <c r="I471" s="192">
        <v>5479723.0800000001</v>
      </c>
      <c r="J471" s="192">
        <v>13003072.76</v>
      </c>
      <c r="K471" s="192">
        <v>61377120.280000001</v>
      </c>
      <c r="L471" s="192">
        <v>72649527.349999994</v>
      </c>
      <c r="M471" s="192">
        <v>128235091.63000001</v>
      </c>
      <c r="N471" s="192">
        <v>83794458.390000001</v>
      </c>
      <c r="O471" s="192">
        <v>10162618.700000001</v>
      </c>
      <c r="P471" s="192">
        <v>64637330.120000005</v>
      </c>
      <c r="Q471" s="192">
        <f t="shared" si="7"/>
        <v>466095673.38999999</v>
      </c>
      <c r="R471" s="3"/>
      <c r="S471" s="7"/>
      <c r="T471" s="118"/>
      <c r="U471" s="118"/>
      <c r="V471" s="118"/>
      <c r="W471" s="118"/>
    </row>
    <row r="472" spans="1:34" s="67" customFormat="1" x14ac:dyDescent="0.25">
      <c r="A472"/>
      <c r="B472" s="151" t="s">
        <v>737</v>
      </c>
      <c r="C472" s="191">
        <v>858253031</v>
      </c>
      <c r="D472" s="191">
        <v>779967767.84000003</v>
      </c>
      <c r="E472" s="191">
        <v>3976734.66</v>
      </c>
      <c r="F472" s="191">
        <v>4037403.3</v>
      </c>
      <c r="G472" s="191">
        <v>6738488.6299999999</v>
      </c>
      <c r="H472" s="191">
        <v>12004104.49</v>
      </c>
      <c r="I472" s="191">
        <v>5479723.0800000001</v>
      </c>
      <c r="J472" s="191">
        <v>13003072.76</v>
      </c>
      <c r="K472" s="191">
        <v>61377120.280000001</v>
      </c>
      <c r="L472" s="191">
        <v>72649527.349999994</v>
      </c>
      <c r="M472" s="191">
        <v>128235091.63000001</v>
      </c>
      <c r="N472" s="191">
        <v>83794458.390000001</v>
      </c>
      <c r="O472" s="191">
        <v>10162618.700000001</v>
      </c>
      <c r="P472" s="191">
        <v>64637330.120000005</v>
      </c>
      <c r="Q472" s="191">
        <f t="shared" si="7"/>
        <v>466095673.38999999</v>
      </c>
      <c r="R472" s="3"/>
      <c r="S472" s="7"/>
      <c r="T472" s="118"/>
      <c r="U472" s="141"/>
      <c r="V472" s="141"/>
      <c r="W472" s="141"/>
      <c r="X472"/>
      <c r="Y472"/>
      <c r="Z472"/>
      <c r="AA472"/>
      <c r="AB472"/>
      <c r="AC472"/>
      <c r="AD472"/>
      <c r="AE472"/>
      <c r="AF472"/>
      <c r="AG472"/>
      <c r="AH472"/>
    </row>
    <row r="473" spans="1:34" x14ac:dyDescent="0.25">
      <c r="B473" s="150" t="s">
        <v>738</v>
      </c>
      <c r="C473" s="192">
        <v>5384470949</v>
      </c>
      <c r="D473" s="192">
        <v>511886957.99000013</v>
      </c>
      <c r="E473" s="192">
        <v>310832.67</v>
      </c>
      <c r="F473" s="192">
        <v>927249.33</v>
      </c>
      <c r="G473" s="192">
        <v>1165385.1800000002</v>
      </c>
      <c r="H473" s="192">
        <v>276433.43</v>
      </c>
      <c r="I473" s="192">
        <v>1376785.57</v>
      </c>
      <c r="J473" s="192">
        <v>13575970.83</v>
      </c>
      <c r="K473" s="192">
        <v>10874793.810000001</v>
      </c>
      <c r="L473" s="192">
        <v>1056859.8500000001</v>
      </c>
      <c r="M473" s="192">
        <v>1508811.97</v>
      </c>
      <c r="N473" s="192">
        <v>5243136.7699999996</v>
      </c>
      <c r="O473" s="192">
        <v>23327821.57</v>
      </c>
      <c r="P473" s="192">
        <v>17769902.359999999</v>
      </c>
      <c r="Q473" s="192">
        <f t="shared" si="7"/>
        <v>77413983.340000004</v>
      </c>
      <c r="R473" s="3"/>
      <c r="S473" s="7"/>
      <c r="T473" s="118"/>
      <c r="U473" s="118"/>
      <c r="V473" s="118"/>
      <c r="W473" s="118"/>
    </row>
    <row r="474" spans="1:34" s="67" customFormat="1" x14ac:dyDescent="0.25">
      <c r="A474"/>
      <c r="B474" s="151" t="s">
        <v>739</v>
      </c>
      <c r="C474" s="191">
        <v>5384470949</v>
      </c>
      <c r="D474" s="191">
        <v>511886957.99000013</v>
      </c>
      <c r="E474" s="191">
        <v>310832.67</v>
      </c>
      <c r="F474" s="191">
        <v>927249.33</v>
      </c>
      <c r="G474" s="191">
        <v>1165385.1800000002</v>
      </c>
      <c r="H474" s="191">
        <v>276433.43</v>
      </c>
      <c r="I474" s="191">
        <v>1376785.57</v>
      </c>
      <c r="J474" s="191">
        <v>13575970.83</v>
      </c>
      <c r="K474" s="191">
        <v>10874793.810000001</v>
      </c>
      <c r="L474" s="191">
        <v>1056859.8500000001</v>
      </c>
      <c r="M474" s="191">
        <v>1508811.97</v>
      </c>
      <c r="N474" s="191">
        <v>5243136.7699999996</v>
      </c>
      <c r="O474" s="191">
        <v>23327821.57</v>
      </c>
      <c r="P474" s="191">
        <v>17769902.359999999</v>
      </c>
      <c r="Q474" s="191">
        <f t="shared" si="7"/>
        <v>77413983.340000004</v>
      </c>
      <c r="R474" s="3"/>
      <c r="S474" s="7"/>
      <c r="T474" s="118"/>
      <c r="U474" s="141"/>
      <c r="V474" s="141"/>
      <c r="W474" s="141"/>
      <c r="X474"/>
      <c r="Y474"/>
      <c r="Z474"/>
      <c r="AA474"/>
      <c r="AB474"/>
      <c r="AC474"/>
      <c r="AD474"/>
      <c r="AE474"/>
      <c r="AF474"/>
      <c r="AG474"/>
      <c r="AH474"/>
    </row>
    <row r="475" spans="1:34" x14ac:dyDescent="0.25">
      <c r="B475" s="138" t="s">
        <v>740</v>
      </c>
      <c r="C475" s="192">
        <v>1615878299</v>
      </c>
      <c r="D475" s="192">
        <v>2642946699.1599998</v>
      </c>
      <c r="E475" s="192">
        <v>13614210.59</v>
      </c>
      <c r="F475" s="192">
        <v>203049487.59999999</v>
      </c>
      <c r="G475" s="192">
        <v>30836609.789999999</v>
      </c>
      <c r="H475" s="192">
        <v>76114669.25999999</v>
      </c>
      <c r="I475" s="192">
        <v>325134322.50000006</v>
      </c>
      <c r="J475" s="192">
        <v>80112867.810000002</v>
      </c>
      <c r="K475" s="192">
        <v>221027231.93000001</v>
      </c>
      <c r="L475" s="192">
        <v>102795208.73</v>
      </c>
      <c r="M475" s="192">
        <v>38697434.380000003</v>
      </c>
      <c r="N475" s="192">
        <v>655782843.13</v>
      </c>
      <c r="O475" s="192">
        <v>96615384.710000008</v>
      </c>
      <c r="P475" s="192">
        <v>540558874.24000001</v>
      </c>
      <c r="Q475" s="192">
        <f t="shared" si="7"/>
        <v>2384339144.6700001</v>
      </c>
      <c r="R475" s="3"/>
      <c r="S475" s="7"/>
      <c r="T475" s="118"/>
      <c r="U475" s="118"/>
      <c r="V475" s="118"/>
      <c r="W475" s="118"/>
    </row>
    <row r="476" spans="1:34" s="67" customFormat="1" x14ac:dyDescent="0.25">
      <c r="A476"/>
      <c r="B476" s="150" t="s">
        <v>741</v>
      </c>
      <c r="C476" s="192">
        <v>515771479</v>
      </c>
      <c r="D476" s="192">
        <v>446849112.22000003</v>
      </c>
      <c r="E476" s="192">
        <v>1322961</v>
      </c>
      <c r="F476" s="192">
        <v>2277176.2799999993</v>
      </c>
      <c r="G476" s="192">
        <v>5244801.53</v>
      </c>
      <c r="H476" s="192">
        <v>25120201.460000001</v>
      </c>
      <c r="I476" s="192">
        <v>11431839.700000001</v>
      </c>
      <c r="J476" s="192">
        <v>7379880.3899999997</v>
      </c>
      <c r="K476" s="192">
        <v>14835937.99</v>
      </c>
      <c r="L476" s="192">
        <v>30397002.009999998</v>
      </c>
      <c r="M476" s="192">
        <v>23098996.960000001</v>
      </c>
      <c r="N476" s="192">
        <v>111535641.27</v>
      </c>
      <c r="O476" s="192">
        <v>12511754.15</v>
      </c>
      <c r="P476" s="192">
        <v>103208789.58999999</v>
      </c>
      <c r="Q476" s="192">
        <f t="shared" si="7"/>
        <v>348364982.32999998</v>
      </c>
      <c r="R476" s="3"/>
      <c r="S476" s="7"/>
      <c r="T476" s="118"/>
      <c r="U476" s="141"/>
      <c r="V476" s="141"/>
      <c r="W476" s="141"/>
      <c r="X476"/>
      <c r="Y476"/>
      <c r="Z476"/>
      <c r="AA476"/>
      <c r="AB476"/>
      <c r="AC476"/>
      <c r="AD476"/>
      <c r="AE476"/>
      <c r="AF476"/>
      <c r="AG476"/>
      <c r="AH476"/>
    </row>
    <row r="477" spans="1:34" s="67" customFormat="1" x14ac:dyDescent="0.25">
      <c r="A477"/>
      <c r="B477" s="151" t="s">
        <v>742</v>
      </c>
      <c r="C477" s="191">
        <v>515771479</v>
      </c>
      <c r="D477" s="191">
        <v>446849112.22000003</v>
      </c>
      <c r="E477" s="191">
        <v>1322961</v>
      </c>
      <c r="F477" s="191">
        <v>2277176.2799999993</v>
      </c>
      <c r="G477" s="191">
        <v>5244801.53</v>
      </c>
      <c r="H477" s="191">
        <v>25120201.460000001</v>
      </c>
      <c r="I477" s="191">
        <v>11431839.700000001</v>
      </c>
      <c r="J477" s="191">
        <v>7379880.3899999997</v>
      </c>
      <c r="K477" s="191">
        <v>14835937.99</v>
      </c>
      <c r="L477" s="191">
        <v>30397002.009999998</v>
      </c>
      <c r="M477" s="191">
        <v>23098996.960000001</v>
      </c>
      <c r="N477" s="191">
        <v>111535641.27</v>
      </c>
      <c r="O477" s="191">
        <v>12511754.15</v>
      </c>
      <c r="P477" s="191">
        <v>103208789.58999999</v>
      </c>
      <c r="Q477" s="191">
        <f t="shared" si="7"/>
        <v>348364982.32999998</v>
      </c>
      <c r="R477" s="3"/>
      <c r="S477" s="7"/>
      <c r="T477" s="118"/>
      <c r="U477" s="141"/>
      <c r="V477" s="141"/>
      <c r="W477" s="141"/>
      <c r="X477"/>
      <c r="Y477"/>
      <c r="Z477"/>
      <c r="AA477"/>
      <c r="AB477"/>
      <c r="AC477"/>
      <c r="AD477"/>
      <c r="AE477"/>
      <c r="AF477"/>
      <c r="AG477"/>
      <c r="AH477"/>
    </row>
    <row r="478" spans="1:34" x14ac:dyDescent="0.25">
      <c r="B478" s="150" t="s">
        <v>743</v>
      </c>
      <c r="C478" s="192">
        <v>101390917</v>
      </c>
      <c r="D478" s="192">
        <v>181521374.06</v>
      </c>
      <c r="E478" s="192">
        <v>0</v>
      </c>
      <c r="F478" s="192">
        <v>17464</v>
      </c>
      <c r="G478" s="192">
        <v>2561944.81</v>
      </c>
      <c r="H478" s="192">
        <v>1563035.61</v>
      </c>
      <c r="I478" s="192">
        <v>2086746.74</v>
      </c>
      <c r="J478" s="192">
        <v>321159.94</v>
      </c>
      <c r="K478" s="192">
        <v>0</v>
      </c>
      <c r="L478" s="192">
        <v>13207638.800000001</v>
      </c>
      <c r="M478" s="192">
        <v>0</v>
      </c>
      <c r="N478" s="192">
        <v>24258137.920000002</v>
      </c>
      <c r="O478" s="192">
        <v>25904427.309999999</v>
      </c>
      <c r="P478" s="192">
        <v>90646207.349999994</v>
      </c>
      <c r="Q478" s="192">
        <f t="shared" si="7"/>
        <v>160566762.48000002</v>
      </c>
      <c r="R478" s="3"/>
      <c r="S478" s="7"/>
      <c r="T478" s="118"/>
      <c r="U478" s="118"/>
      <c r="V478" s="118"/>
      <c r="W478" s="118"/>
    </row>
    <row r="479" spans="1:34" s="67" customFormat="1" x14ac:dyDescent="0.25">
      <c r="A479"/>
      <c r="B479" s="151" t="s">
        <v>744</v>
      </c>
      <c r="C479" s="191">
        <v>101390917</v>
      </c>
      <c r="D479" s="191">
        <v>181521374.06</v>
      </c>
      <c r="E479" s="192">
        <v>0</v>
      </c>
      <c r="F479" s="191">
        <v>17464</v>
      </c>
      <c r="G479" s="191">
        <v>2561944.81</v>
      </c>
      <c r="H479" s="191">
        <v>1563035.61</v>
      </c>
      <c r="I479" s="191">
        <v>2086746.74</v>
      </c>
      <c r="J479" s="191">
        <v>321159.94</v>
      </c>
      <c r="K479" s="191">
        <v>0</v>
      </c>
      <c r="L479" s="191">
        <v>13207638.800000001</v>
      </c>
      <c r="M479" s="191">
        <v>0</v>
      </c>
      <c r="N479" s="191">
        <v>24258137.920000002</v>
      </c>
      <c r="O479" s="191">
        <v>25904427.309999999</v>
      </c>
      <c r="P479" s="191">
        <v>90646207.349999994</v>
      </c>
      <c r="Q479" s="192">
        <f t="shared" si="7"/>
        <v>160566762.48000002</v>
      </c>
      <c r="R479" s="3"/>
      <c r="S479" s="7"/>
      <c r="T479" s="118"/>
      <c r="U479" s="141"/>
      <c r="V479" s="141"/>
      <c r="W479" s="141"/>
      <c r="X479"/>
      <c r="Y479"/>
      <c r="Z479"/>
      <c r="AA479"/>
      <c r="AB479"/>
      <c r="AC479"/>
      <c r="AD479"/>
      <c r="AE479"/>
      <c r="AF479"/>
      <c r="AG479"/>
      <c r="AH479"/>
    </row>
    <row r="480" spans="1:34" x14ac:dyDescent="0.25">
      <c r="B480" s="150" t="s">
        <v>745</v>
      </c>
      <c r="C480" s="192">
        <v>366852377</v>
      </c>
      <c r="D480" s="192">
        <v>1161171963.9899998</v>
      </c>
      <c r="E480" s="192">
        <v>506553.05</v>
      </c>
      <c r="F480" s="192">
        <v>1311837.32</v>
      </c>
      <c r="G480" s="192">
        <v>1296394.8999999999</v>
      </c>
      <c r="H480" s="192">
        <v>2263330.86</v>
      </c>
      <c r="I480" s="192">
        <v>263726768.84</v>
      </c>
      <c r="J480" s="192">
        <v>4099129.35</v>
      </c>
      <c r="K480" s="192">
        <v>150398255.53</v>
      </c>
      <c r="L480" s="192">
        <v>3849512.27</v>
      </c>
      <c r="M480" s="192">
        <v>1422458.53</v>
      </c>
      <c r="N480" s="192">
        <v>411260638.26999998</v>
      </c>
      <c r="O480" s="192">
        <v>9376227.8300000001</v>
      </c>
      <c r="P480" s="192">
        <v>271135867.77999997</v>
      </c>
      <c r="Q480" s="192">
        <f t="shared" si="7"/>
        <v>1120646974.53</v>
      </c>
      <c r="R480" s="3"/>
      <c r="S480" s="7"/>
      <c r="T480" s="118"/>
      <c r="U480" s="118"/>
      <c r="V480" s="118"/>
      <c r="W480" s="118"/>
    </row>
    <row r="481" spans="1:34" s="67" customFormat="1" x14ac:dyDescent="0.25">
      <c r="A481"/>
      <c r="B481" s="151" t="s">
        <v>746</v>
      </c>
      <c r="C481" s="191">
        <v>366852377</v>
      </c>
      <c r="D481" s="191">
        <v>1161171963.9899998</v>
      </c>
      <c r="E481" s="191">
        <v>506553.05</v>
      </c>
      <c r="F481" s="191">
        <v>1311837.32</v>
      </c>
      <c r="G481" s="191">
        <v>1296394.8999999999</v>
      </c>
      <c r="H481" s="191">
        <v>2263330.86</v>
      </c>
      <c r="I481" s="191">
        <v>263726768.84</v>
      </c>
      <c r="J481" s="191">
        <v>4099129.35</v>
      </c>
      <c r="K481" s="191">
        <v>150398255.53</v>
      </c>
      <c r="L481" s="191">
        <v>3849512.27</v>
      </c>
      <c r="M481" s="191">
        <v>1422458.53</v>
      </c>
      <c r="N481" s="191">
        <v>411260638.26999998</v>
      </c>
      <c r="O481" s="191">
        <v>9376227.8300000001</v>
      </c>
      <c r="P481" s="191">
        <v>271135867.77999997</v>
      </c>
      <c r="Q481" s="191">
        <f t="shared" si="7"/>
        <v>1120646974.53</v>
      </c>
      <c r="R481" s="3"/>
      <c r="S481" s="7"/>
      <c r="T481" s="118"/>
      <c r="U481" s="141"/>
      <c r="V481" s="141"/>
      <c r="W481" s="141"/>
      <c r="X481"/>
      <c r="Y481"/>
      <c r="Z481"/>
      <c r="AA481"/>
      <c r="AB481"/>
      <c r="AC481"/>
      <c r="AD481"/>
      <c r="AE481"/>
      <c r="AF481"/>
      <c r="AG481"/>
      <c r="AH481"/>
    </row>
    <row r="482" spans="1:34" x14ac:dyDescent="0.25">
      <c r="B482" s="150" t="s">
        <v>747</v>
      </c>
      <c r="C482" s="192">
        <v>631863526</v>
      </c>
      <c r="D482" s="192">
        <v>853404248.88999999</v>
      </c>
      <c r="E482" s="192">
        <v>11784696.539999999</v>
      </c>
      <c r="F482" s="192">
        <v>199443010</v>
      </c>
      <c r="G482" s="192">
        <v>21733468.550000001</v>
      </c>
      <c r="H482" s="192">
        <v>47168101.329999998</v>
      </c>
      <c r="I482" s="192">
        <v>47888967.220000006</v>
      </c>
      <c r="J482" s="192">
        <v>68312698.129999995</v>
      </c>
      <c r="K482" s="192">
        <v>55793038.409999996</v>
      </c>
      <c r="L482" s="192">
        <v>55341055.649999999</v>
      </c>
      <c r="M482" s="192">
        <v>14175978.890000001</v>
      </c>
      <c r="N482" s="192">
        <v>108728425.67</v>
      </c>
      <c r="O482" s="192">
        <v>48822975.420000002</v>
      </c>
      <c r="P482" s="192">
        <v>75568009.519999996</v>
      </c>
      <c r="Q482" s="192">
        <f t="shared" si="7"/>
        <v>754760425.32999992</v>
      </c>
      <c r="R482" s="3"/>
      <c r="S482" s="7"/>
      <c r="T482" s="118"/>
      <c r="U482" s="118"/>
      <c r="V482" s="118"/>
      <c r="W482" s="118"/>
    </row>
    <row r="483" spans="1:34" s="67" customFormat="1" x14ac:dyDescent="0.25">
      <c r="A483"/>
      <c r="B483" s="151" t="s">
        <v>748</v>
      </c>
      <c r="C483" s="191">
        <v>631863526</v>
      </c>
      <c r="D483" s="191">
        <v>853404248.88999999</v>
      </c>
      <c r="E483" s="191">
        <v>11784696.539999999</v>
      </c>
      <c r="F483" s="191">
        <v>199443010</v>
      </c>
      <c r="G483" s="191">
        <v>21733468.550000001</v>
      </c>
      <c r="H483" s="191">
        <v>47168101.329999998</v>
      </c>
      <c r="I483" s="191">
        <v>47888967.220000006</v>
      </c>
      <c r="J483" s="191">
        <v>68312698.129999995</v>
      </c>
      <c r="K483" s="191">
        <v>55793038.409999996</v>
      </c>
      <c r="L483" s="191">
        <v>55341055.649999999</v>
      </c>
      <c r="M483" s="191">
        <v>14175978.890000001</v>
      </c>
      <c r="N483" s="191">
        <v>108728425.67</v>
      </c>
      <c r="O483" s="191">
        <v>48822975.420000002</v>
      </c>
      <c r="P483" s="191">
        <v>75568009.519999996</v>
      </c>
      <c r="Q483" s="191">
        <f t="shared" si="7"/>
        <v>754760425.32999992</v>
      </c>
      <c r="R483" s="3"/>
      <c r="S483" s="7"/>
      <c r="T483" s="118"/>
      <c r="U483" s="141"/>
      <c r="V483" s="141"/>
      <c r="W483" s="141"/>
      <c r="X483"/>
      <c r="Y483"/>
      <c r="Z483"/>
      <c r="AA483"/>
      <c r="AB483"/>
      <c r="AC483"/>
      <c r="AD483"/>
      <c r="AE483"/>
      <c r="AF483"/>
      <c r="AG483"/>
      <c r="AH483"/>
    </row>
    <row r="484" spans="1:34" x14ac:dyDescent="0.25">
      <c r="B484" s="138" t="s">
        <v>183</v>
      </c>
      <c r="C484" s="192">
        <v>1644102108</v>
      </c>
      <c r="D484" s="192">
        <v>2207118923.4700003</v>
      </c>
      <c r="E484" s="192">
        <v>84481752.409999996</v>
      </c>
      <c r="F484" s="192">
        <v>370051149.51999998</v>
      </c>
      <c r="G484" s="192">
        <v>65886980.159999996</v>
      </c>
      <c r="H484" s="192">
        <v>4872332.1399999997</v>
      </c>
      <c r="I484" s="192">
        <v>423025319.19</v>
      </c>
      <c r="J484" s="192">
        <v>149802679.88</v>
      </c>
      <c r="K484" s="192">
        <v>51005104.219999999</v>
      </c>
      <c r="L484" s="192">
        <v>153655107.79999998</v>
      </c>
      <c r="M484" s="192">
        <v>132967431.64</v>
      </c>
      <c r="N484" s="192">
        <v>39713924.32</v>
      </c>
      <c r="O484" s="192">
        <v>370383231.68000001</v>
      </c>
      <c r="P484" s="192">
        <v>230463345.48999998</v>
      </c>
      <c r="Q484" s="192">
        <f t="shared" si="7"/>
        <v>2076308358.4499998</v>
      </c>
      <c r="R484" s="3"/>
      <c r="S484" s="7"/>
      <c r="T484" s="118"/>
      <c r="U484" s="118"/>
      <c r="V484" s="118"/>
      <c r="W484" s="118"/>
    </row>
    <row r="485" spans="1:34" s="67" customFormat="1" x14ac:dyDescent="0.25">
      <c r="A485"/>
      <c r="B485" s="150" t="s">
        <v>749</v>
      </c>
      <c r="C485" s="192">
        <v>1460392188</v>
      </c>
      <c r="D485" s="192">
        <v>2053128453.1000001</v>
      </c>
      <c r="E485" s="192">
        <v>83051592.409999996</v>
      </c>
      <c r="F485" s="192">
        <v>367950433.64999998</v>
      </c>
      <c r="G485" s="192">
        <v>46413096.549999997</v>
      </c>
      <c r="H485" s="192">
        <v>4451495.91</v>
      </c>
      <c r="I485" s="192">
        <v>398469330.09000003</v>
      </c>
      <c r="J485" s="192">
        <v>148567021.34999999</v>
      </c>
      <c r="K485" s="192">
        <v>48169943.729999997</v>
      </c>
      <c r="L485" s="192">
        <v>145353304.34999999</v>
      </c>
      <c r="M485" s="192">
        <v>128235304.18000001</v>
      </c>
      <c r="N485" s="192">
        <v>21978509.760000002</v>
      </c>
      <c r="O485" s="192">
        <v>362448260.24000001</v>
      </c>
      <c r="P485" s="192">
        <v>204202760.16</v>
      </c>
      <c r="Q485" s="192">
        <f t="shared" si="7"/>
        <v>1959291052.3800001</v>
      </c>
      <c r="R485" s="3"/>
      <c r="S485" s="7"/>
      <c r="T485" s="118"/>
      <c r="U485" s="141"/>
      <c r="V485" s="141"/>
      <c r="W485" s="141"/>
      <c r="X485"/>
      <c r="Y485"/>
      <c r="Z485"/>
      <c r="AA485"/>
      <c r="AB485"/>
      <c r="AC485"/>
      <c r="AD485"/>
      <c r="AE485"/>
      <c r="AF485"/>
      <c r="AG485"/>
      <c r="AH485"/>
    </row>
    <row r="486" spans="1:34" s="67" customFormat="1" x14ac:dyDescent="0.25">
      <c r="A486"/>
      <c r="B486" s="151" t="s">
        <v>750</v>
      </c>
      <c r="C486" s="191">
        <v>1460392188</v>
      </c>
      <c r="D486" s="191">
        <v>2053128453.1000001</v>
      </c>
      <c r="E486" s="191">
        <v>83051592.409999996</v>
      </c>
      <c r="F486" s="191">
        <v>367950433.64999998</v>
      </c>
      <c r="G486" s="191">
        <v>46413096.549999997</v>
      </c>
      <c r="H486" s="191">
        <v>4451495.91</v>
      </c>
      <c r="I486" s="191">
        <v>398469330.09000003</v>
      </c>
      <c r="J486" s="191">
        <v>148567021.34999999</v>
      </c>
      <c r="K486" s="191">
        <v>48169943.729999997</v>
      </c>
      <c r="L486" s="191">
        <v>145353304.34999999</v>
      </c>
      <c r="M486" s="191">
        <v>128235304.18000001</v>
      </c>
      <c r="N486" s="191">
        <v>21978509.760000002</v>
      </c>
      <c r="O486" s="191">
        <v>362448260.24000001</v>
      </c>
      <c r="P486" s="191">
        <v>204202760.16</v>
      </c>
      <c r="Q486" s="191">
        <f t="shared" si="7"/>
        <v>1959291052.3800001</v>
      </c>
      <c r="R486" s="3"/>
      <c r="S486" s="7"/>
      <c r="T486" s="118"/>
      <c r="U486" s="141"/>
      <c r="V486" s="141"/>
      <c r="W486" s="141"/>
      <c r="X486"/>
      <c r="Y486"/>
      <c r="Z486"/>
      <c r="AA486"/>
      <c r="AB486"/>
      <c r="AC486"/>
      <c r="AD486"/>
      <c r="AE486"/>
      <c r="AF486"/>
      <c r="AG486"/>
      <c r="AH486"/>
    </row>
    <row r="487" spans="1:34" x14ac:dyDescent="0.25">
      <c r="B487" s="150" t="s">
        <v>751</v>
      </c>
      <c r="C487" s="192">
        <v>114668686</v>
      </c>
      <c r="D487" s="192">
        <v>41737438.18</v>
      </c>
      <c r="E487" s="192">
        <v>1430160</v>
      </c>
      <c r="F487" s="192">
        <v>16666.669999999998</v>
      </c>
      <c r="G487" s="192">
        <v>21226.66</v>
      </c>
      <c r="H487" s="192">
        <v>142838.85</v>
      </c>
      <c r="I487" s="192">
        <v>910748.65</v>
      </c>
      <c r="J487" s="192">
        <v>226302.07</v>
      </c>
      <c r="K487" s="192">
        <v>152119.25</v>
      </c>
      <c r="L487" s="192">
        <v>765398.5</v>
      </c>
      <c r="M487" s="192">
        <v>2662109.13</v>
      </c>
      <c r="N487" s="192">
        <v>1876212.39</v>
      </c>
      <c r="O487" s="192">
        <v>389308.41</v>
      </c>
      <c r="P487" s="192">
        <v>8495847.4800000004</v>
      </c>
      <c r="Q487" s="192">
        <f t="shared" si="7"/>
        <v>17088938.059999999</v>
      </c>
      <c r="R487" s="3"/>
      <c r="S487" s="7"/>
      <c r="T487" s="118"/>
      <c r="U487" s="118"/>
      <c r="V487" s="118"/>
      <c r="W487" s="118"/>
    </row>
    <row r="488" spans="1:34" s="67" customFormat="1" x14ac:dyDescent="0.25">
      <c r="A488"/>
      <c r="B488" s="151" t="s">
        <v>752</v>
      </c>
      <c r="C488" s="191">
        <v>114668686</v>
      </c>
      <c r="D488" s="191">
        <v>41737438.18</v>
      </c>
      <c r="E488" s="191">
        <v>1430160</v>
      </c>
      <c r="F488" s="191">
        <v>16666.669999999998</v>
      </c>
      <c r="G488" s="191">
        <v>21226.66</v>
      </c>
      <c r="H488" s="191">
        <v>142838.85</v>
      </c>
      <c r="I488" s="191">
        <v>910748.65</v>
      </c>
      <c r="J488" s="191">
        <v>226302.07</v>
      </c>
      <c r="K488" s="191">
        <v>152119.25</v>
      </c>
      <c r="L488" s="191">
        <v>765398.5</v>
      </c>
      <c r="M488" s="191">
        <v>2662109.13</v>
      </c>
      <c r="N488" s="191">
        <v>1876212.39</v>
      </c>
      <c r="O488" s="191">
        <v>389308.41</v>
      </c>
      <c r="P488" s="191">
        <v>8495847.4800000004</v>
      </c>
      <c r="Q488" s="191">
        <f t="shared" si="7"/>
        <v>17088938.059999999</v>
      </c>
      <c r="R488" s="3"/>
      <c r="S488" s="7"/>
      <c r="T488" s="118"/>
      <c r="U488" s="141"/>
      <c r="V488" s="141"/>
      <c r="W488" s="141"/>
      <c r="X488"/>
      <c r="Y488"/>
      <c r="Z488"/>
      <c r="AA488"/>
      <c r="AB488"/>
      <c r="AC488"/>
      <c r="AD488"/>
      <c r="AE488"/>
      <c r="AF488"/>
      <c r="AG488"/>
      <c r="AH488"/>
    </row>
    <row r="489" spans="1:34" x14ac:dyDescent="0.25">
      <c r="B489" s="150" t="s">
        <v>753</v>
      </c>
      <c r="C489" s="192">
        <v>1070200</v>
      </c>
      <c r="D489" s="192">
        <v>2123200</v>
      </c>
      <c r="E489" s="192">
        <v>0</v>
      </c>
      <c r="F489" s="192"/>
      <c r="G489" s="192"/>
      <c r="H489" s="192"/>
      <c r="I489" s="192">
        <v>0</v>
      </c>
      <c r="J489" s="192">
        <v>0</v>
      </c>
      <c r="K489" s="192">
        <v>0</v>
      </c>
      <c r="L489" s="192">
        <v>0</v>
      </c>
      <c r="M489" s="192">
        <v>0</v>
      </c>
      <c r="N489" s="192">
        <v>0</v>
      </c>
      <c r="O489" s="192">
        <v>169920</v>
      </c>
      <c r="P489" s="192">
        <v>0</v>
      </c>
      <c r="Q489" s="192">
        <f t="shared" si="7"/>
        <v>169920</v>
      </c>
      <c r="R489" s="3"/>
      <c r="S489" s="7"/>
      <c r="T489" s="118"/>
      <c r="U489" s="118"/>
      <c r="V489" s="118"/>
      <c r="W489" s="118"/>
    </row>
    <row r="490" spans="1:34" s="67" customFormat="1" x14ac:dyDescent="0.25">
      <c r="A490"/>
      <c r="B490" s="151" t="s">
        <v>754</v>
      </c>
      <c r="C490" s="191">
        <v>1070200</v>
      </c>
      <c r="D490" s="191">
        <v>2123200</v>
      </c>
      <c r="E490" s="192">
        <v>0</v>
      </c>
      <c r="F490" s="191"/>
      <c r="G490" s="191"/>
      <c r="H490" s="191"/>
      <c r="I490" s="191">
        <v>0</v>
      </c>
      <c r="J490" s="191">
        <v>0</v>
      </c>
      <c r="K490" s="191">
        <v>0</v>
      </c>
      <c r="L490" s="191">
        <v>0</v>
      </c>
      <c r="M490" s="191">
        <v>0</v>
      </c>
      <c r="N490" s="191">
        <v>0</v>
      </c>
      <c r="O490" s="191">
        <v>169920</v>
      </c>
      <c r="P490" s="191">
        <v>0</v>
      </c>
      <c r="Q490" s="192">
        <f t="shared" si="7"/>
        <v>169920</v>
      </c>
      <c r="R490" s="3"/>
      <c r="S490" s="7"/>
      <c r="T490" s="118"/>
      <c r="U490" s="141"/>
      <c r="V490" s="141"/>
      <c r="W490" s="141"/>
      <c r="X490"/>
      <c r="Y490"/>
      <c r="Z490"/>
      <c r="AA490"/>
      <c r="AB490"/>
      <c r="AC490"/>
      <c r="AD490"/>
      <c r="AE490"/>
      <c r="AF490"/>
      <c r="AG490"/>
      <c r="AH490"/>
    </row>
    <row r="491" spans="1:34" x14ac:dyDescent="0.25">
      <c r="B491" s="150" t="s">
        <v>755</v>
      </c>
      <c r="C491" s="192">
        <v>67971034</v>
      </c>
      <c r="D491" s="192">
        <v>110129832.19000001</v>
      </c>
      <c r="E491" s="192">
        <v>0</v>
      </c>
      <c r="F491" s="192">
        <v>2084049.2000000002</v>
      </c>
      <c r="G491" s="192">
        <v>19452656.949999999</v>
      </c>
      <c r="H491" s="192">
        <v>277997.38</v>
      </c>
      <c r="I491" s="192">
        <v>23645240.449999999</v>
      </c>
      <c r="J491" s="192">
        <v>1009356.46</v>
      </c>
      <c r="K491" s="192">
        <v>2683041.2400000002</v>
      </c>
      <c r="L491" s="192">
        <v>7536404.9500000002</v>
      </c>
      <c r="M491" s="192">
        <v>2070018.33</v>
      </c>
      <c r="N491" s="192">
        <v>15859202.17</v>
      </c>
      <c r="O491" s="192">
        <v>7375743.0300000003</v>
      </c>
      <c r="P491" s="192">
        <v>17764737.850000001</v>
      </c>
      <c r="Q491" s="192">
        <f t="shared" si="7"/>
        <v>99758448.00999999</v>
      </c>
      <c r="R491" s="3"/>
      <c r="S491" s="7"/>
      <c r="T491" s="118"/>
      <c r="U491" s="118"/>
      <c r="V491" s="118"/>
      <c r="W491" s="118"/>
    </row>
    <row r="492" spans="1:34" s="67" customFormat="1" x14ac:dyDescent="0.25">
      <c r="A492"/>
      <c r="B492" s="151" t="s">
        <v>756</v>
      </c>
      <c r="C492" s="191">
        <v>67971034</v>
      </c>
      <c r="D492" s="191">
        <v>110129832.19000001</v>
      </c>
      <c r="E492" s="192">
        <v>0</v>
      </c>
      <c r="F492" s="191">
        <v>2084049.2000000002</v>
      </c>
      <c r="G492" s="191">
        <v>19452656.949999999</v>
      </c>
      <c r="H492" s="191">
        <v>277997.38</v>
      </c>
      <c r="I492" s="191">
        <v>23645240.449999999</v>
      </c>
      <c r="J492" s="191">
        <v>1009356.46</v>
      </c>
      <c r="K492" s="191">
        <v>2683041.2400000002</v>
      </c>
      <c r="L492" s="191">
        <v>7536404.9500000002</v>
      </c>
      <c r="M492" s="191">
        <v>2070018.33</v>
      </c>
      <c r="N492" s="191">
        <v>15859202.17</v>
      </c>
      <c r="O492" s="191">
        <v>7375743.0300000003</v>
      </c>
      <c r="P492" s="191">
        <v>17764737.850000001</v>
      </c>
      <c r="Q492" s="192">
        <f t="shared" si="7"/>
        <v>99758448.00999999</v>
      </c>
      <c r="R492" s="3"/>
      <c r="S492" s="7"/>
      <c r="T492" s="118"/>
      <c r="U492" s="141"/>
      <c r="V492" s="141"/>
      <c r="W492" s="141"/>
      <c r="X492"/>
      <c r="Y492"/>
      <c r="Z492"/>
      <c r="AA492"/>
      <c r="AB492"/>
      <c r="AC492"/>
      <c r="AD492"/>
      <c r="AE492"/>
      <c r="AF492"/>
      <c r="AG492"/>
      <c r="AH492"/>
    </row>
    <row r="493" spans="1:34" x14ac:dyDescent="0.25">
      <c r="B493" s="138" t="s">
        <v>184</v>
      </c>
      <c r="C493" s="192">
        <v>7693071581</v>
      </c>
      <c r="D493" s="192">
        <v>8880549293.9499989</v>
      </c>
      <c r="E493" s="192">
        <v>6535146.3300000001</v>
      </c>
      <c r="F493" s="192">
        <v>236288800.38999999</v>
      </c>
      <c r="G493" s="192">
        <v>507137077.91000003</v>
      </c>
      <c r="H493" s="192">
        <v>833174464.88999999</v>
      </c>
      <c r="I493" s="192">
        <v>656739873.53999996</v>
      </c>
      <c r="J493" s="192">
        <v>450835891.75999993</v>
      </c>
      <c r="K493" s="192">
        <v>160286116.13000003</v>
      </c>
      <c r="L493" s="192">
        <v>569293730.80999994</v>
      </c>
      <c r="M493" s="192">
        <v>951758586.38</v>
      </c>
      <c r="N493" s="192">
        <v>949995028.06000006</v>
      </c>
      <c r="O493" s="192">
        <v>846692072.87999988</v>
      </c>
      <c r="P493" s="192">
        <v>2090170074.6200001</v>
      </c>
      <c r="Q493" s="192">
        <f t="shared" si="7"/>
        <v>8258906863.6999998</v>
      </c>
      <c r="R493" s="3"/>
      <c r="S493" s="7"/>
      <c r="T493" s="118"/>
      <c r="U493" s="118"/>
      <c r="V493" s="118"/>
      <c r="W493" s="118"/>
    </row>
    <row r="494" spans="1:34" s="67" customFormat="1" x14ac:dyDescent="0.25">
      <c r="A494"/>
      <c r="B494" s="150" t="s">
        <v>757</v>
      </c>
      <c r="C494" s="192">
        <v>3523152594</v>
      </c>
      <c r="D494" s="192">
        <v>6051332948.4099998</v>
      </c>
      <c r="E494" s="192">
        <v>6408315.3300000001</v>
      </c>
      <c r="F494" s="192">
        <v>196167660.43000001</v>
      </c>
      <c r="G494" s="192">
        <v>500559355.54000002</v>
      </c>
      <c r="H494" s="192">
        <v>135899133.69999999</v>
      </c>
      <c r="I494" s="192">
        <v>646546218.33000004</v>
      </c>
      <c r="J494" s="192">
        <v>433847959.51999998</v>
      </c>
      <c r="K494" s="192">
        <v>135500569.75999999</v>
      </c>
      <c r="L494" s="192">
        <v>301860102.69999999</v>
      </c>
      <c r="M494" s="192">
        <v>883356253.92999995</v>
      </c>
      <c r="N494" s="192">
        <v>764478568.36000001</v>
      </c>
      <c r="O494" s="192">
        <v>323290153.39999998</v>
      </c>
      <c r="P494" s="192">
        <v>1165383558.52</v>
      </c>
      <c r="Q494" s="192">
        <f t="shared" si="7"/>
        <v>5493297849.5200005</v>
      </c>
      <c r="R494" s="3"/>
      <c r="S494" s="7"/>
      <c r="T494" s="118"/>
      <c r="U494" s="141"/>
      <c r="V494" s="141"/>
      <c r="W494" s="141"/>
      <c r="X494"/>
      <c r="Y494"/>
      <c r="Z494"/>
      <c r="AA494"/>
      <c r="AB494"/>
      <c r="AC494"/>
      <c r="AD494"/>
      <c r="AE494"/>
      <c r="AF494"/>
      <c r="AG494"/>
      <c r="AH494"/>
    </row>
    <row r="495" spans="1:34" x14ac:dyDescent="0.25">
      <c r="B495" s="151" t="s">
        <v>758</v>
      </c>
      <c r="C495" s="191">
        <v>3523152594</v>
      </c>
      <c r="D495" s="191">
        <v>6051332948.4099998</v>
      </c>
      <c r="E495" s="191">
        <v>6408315.3300000001</v>
      </c>
      <c r="F495" s="191">
        <v>196167660.43000001</v>
      </c>
      <c r="G495" s="191">
        <v>500559355.54000002</v>
      </c>
      <c r="H495" s="191">
        <v>135899133.69999999</v>
      </c>
      <c r="I495" s="191">
        <v>646546218.33000004</v>
      </c>
      <c r="J495" s="191">
        <v>433847959.51999998</v>
      </c>
      <c r="K495" s="191">
        <v>135500569.75999999</v>
      </c>
      <c r="L495" s="191">
        <v>301860102.69999999</v>
      </c>
      <c r="M495" s="191">
        <v>883356253.92999995</v>
      </c>
      <c r="N495" s="191">
        <v>764478568.36000001</v>
      </c>
      <c r="O495" s="191">
        <v>323290153.39999998</v>
      </c>
      <c r="P495" s="191">
        <v>1165383558.52</v>
      </c>
      <c r="Q495" s="191">
        <f t="shared" si="7"/>
        <v>5493297849.5200005</v>
      </c>
      <c r="R495" s="3"/>
      <c r="S495" s="7"/>
      <c r="T495" s="118"/>
      <c r="U495" s="118"/>
      <c r="V495" s="118"/>
      <c r="W495" s="118"/>
    </row>
    <row r="496" spans="1:34" s="67" customFormat="1" x14ac:dyDescent="0.25">
      <c r="A496"/>
      <c r="B496" s="150" t="s">
        <v>759</v>
      </c>
      <c r="C496" s="192">
        <v>22818072</v>
      </c>
      <c r="D496" s="192">
        <v>25518799.729999997</v>
      </c>
      <c r="E496" s="192">
        <v>0</v>
      </c>
      <c r="F496" s="192">
        <v>7722000</v>
      </c>
      <c r="G496" s="192">
        <v>66699.5</v>
      </c>
      <c r="H496" s="192">
        <v>660800</v>
      </c>
      <c r="I496" s="192">
        <v>0</v>
      </c>
      <c r="J496" s="192">
        <v>247800</v>
      </c>
      <c r="K496" s="192">
        <v>68366.960000000006</v>
      </c>
      <c r="L496" s="192">
        <v>1839620</v>
      </c>
      <c r="M496" s="192">
        <v>0</v>
      </c>
      <c r="N496" s="192">
        <v>8263869.5700000003</v>
      </c>
      <c r="O496" s="192">
        <v>247800</v>
      </c>
      <c r="P496" s="192">
        <v>1218600</v>
      </c>
      <c r="Q496" s="192">
        <f t="shared" si="7"/>
        <v>20335556.030000001</v>
      </c>
      <c r="R496" s="3"/>
      <c r="S496" s="7"/>
      <c r="T496" s="118"/>
      <c r="U496" s="141"/>
      <c r="V496" s="141"/>
      <c r="W496" s="141"/>
      <c r="X496"/>
      <c r="Y496"/>
      <c r="Z496"/>
      <c r="AA496"/>
      <c r="AB496"/>
      <c r="AC496"/>
      <c r="AD496"/>
      <c r="AE496"/>
      <c r="AF496"/>
      <c r="AG496"/>
      <c r="AH496"/>
    </row>
    <row r="497" spans="1:34" x14ac:dyDescent="0.25">
      <c r="B497" s="151" t="s">
        <v>760</v>
      </c>
      <c r="C497" s="191">
        <v>22818072</v>
      </c>
      <c r="D497" s="191">
        <v>25518799.729999997</v>
      </c>
      <c r="E497" s="192">
        <v>0</v>
      </c>
      <c r="F497" s="191">
        <v>7722000</v>
      </c>
      <c r="G497" s="191">
        <v>66699.5</v>
      </c>
      <c r="H497" s="191">
        <v>660800</v>
      </c>
      <c r="I497" s="191">
        <v>0</v>
      </c>
      <c r="J497" s="191">
        <v>247800</v>
      </c>
      <c r="K497" s="191">
        <v>68366.960000000006</v>
      </c>
      <c r="L497" s="191">
        <v>1839620</v>
      </c>
      <c r="M497" s="191">
        <v>0</v>
      </c>
      <c r="N497" s="191">
        <v>8263869.5700000003</v>
      </c>
      <c r="O497" s="191">
        <v>247800</v>
      </c>
      <c r="P497" s="191">
        <v>1218600</v>
      </c>
      <c r="Q497" s="192">
        <f t="shared" si="7"/>
        <v>20335556.030000001</v>
      </c>
      <c r="R497" s="3"/>
      <c r="S497" s="7"/>
      <c r="T497" s="118"/>
      <c r="U497" s="118"/>
      <c r="V497" s="118"/>
      <c r="W497" s="118"/>
    </row>
    <row r="498" spans="1:34" s="67" customFormat="1" x14ac:dyDescent="0.25">
      <c r="A498"/>
      <c r="B498" s="150" t="s">
        <v>761</v>
      </c>
      <c r="C498" s="192">
        <v>17762698</v>
      </c>
      <c r="D498" s="192">
        <v>145890335.51000002</v>
      </c>
      <c r="E498" s="192">
        <v>0</v>
      </c>
      <c r="F498" s="192">
        <v>0</v>
      </c>
      <c r="G498" s="192">
        <v>0</v>
      </c>
      <c r="H498" s="192">
        <v>176085.5</v>
      </c>
      <c r="I498" s="192">
        <v>0</v>
      </c>
      <c r="J498" s="192">
        <v>3904198</v>
      </c>
      <c r="K498" s="192">
        <v>1607079.76</v>
      </c>
      <c r="L498" s="192">
        <v>1950496.19</v>
      </c>
      <c r="M498" s="192">
        <v>32285211.719999999</v>
      </c>
      <c r="N498" s="192">
        <v>9203190.1899999995</v>
      </c>
      <c r="O498" s="192">
        <v>6123052.6799999997</v>
      </c>
      <c r="P498" s="192">
        <v>85787443.780000001</v>
      </c>
      <c r="Q498" s="192">
        <f t="shared" si="7"/>
        <v>141036757.81999999</v>
      </c>
      <c r="R498" s="3"/>
      <c r="S498" s="7"/>
      <c r="T498" s="118"/>
      <c r="U498" s="141"/>
      <c r="V498" s="141"/>
      <c r="W498" s="141"/>
      <c r="X498"/>
      <c r="Y498"/>
      <c r="Z498"/>
      <c r="AA498"/>
      <c r="AB498"/>
      <c r="AC498"/>
      <c r="AD498"/>
      <c r="AE498"/>
      <c r="AF498"/>
      <c r="AG498"/>
      <c r="AH498"/>
    </row>
    <row r="499" spans="1:34" x14ac:dyDescent="0.25">
      <c r="B499" s="151" t="s">
        <v>762</v>
      </c>
      <c r="C499" s="191">
        <v>17762698</v>
      </c>
      <c r="D499" s="191">
        <v>145890335.51000002</v>
      </c>
      <c r="E499" s="192">
        <v>0</v>
      </c>
      <c r="F499" s="191">
        <v>0</v>
      </c>
      <c r="G499" s="191">
        <v>0</v>
      </c>
      <c r="H499" s="191">
        <v>176085.5</v>
      </c>
      <c r="I499" s="191">
        <v>0</v>
      </c>
      <c r="J499" s="191">
        <v>3904198</v>
      </c>
      <c r="K499" s="191">
        <v>1607079.76</v>
      </c>
      <c r="L499" s="191">
        <v>1950496.19</v>
      </c>
      <c r="M499" s="191">
        <v>32285211.719999999</v>
      </c>
      <c r="N499" s="191">
        <v>9203190.1899999995</v>
      </c>
      <c r="O499" s="191">
        <v>6123052.6799999997</v>
      </c>
      <c r="P499" s="191">
        <v>85787443.780000001</v>
      </c>
      <c r="Q499" s="192">
        <f t="shared" si="7"/>
        <v>141036757.81999999</v>
      </c>
      <c r="R499" s="3"/>
      <c r="S499" s="7"/>
      <c r="T499" s="118"/>
      <c r="U499" s="118"/>
      <c r="V499" s="118"/>
      <c r="W499" s="118"/>
    </row>
    <row r="500" spans="1:34" s="67" customFormat="1" x14ac:dyDescent="0.25">
      <c r="A500"/>
      <c r="B500" s="150" t="s">
        <v>763</v>
      </c>
      <c r="C500" s="192">
        <v>3995410645</v>
      </c>
      <c r="D500" s="192">
        <v>2411309958.7200003</v>
      </c>
      <c r="E500" s="192">
        <v>0</v>
      </c>
      <c r="F500" s="192">
        <v>31946210.890000001</v>
      </c>
      <c r="G500" s="192"/>
      <c r="H500" s="192">
        <v>696043344.28999996</v>
      </c>
      <c r="I500" s="192"/>
      <c r="J500" s="192"/>
      <c r="K500" s="192">
        <v>17310464.34</v>
      </c>
      <c r="L500" s="192">
        <v>251243745.5</v>
      </c>
      <c r="M500" s="192">
        <v>27232475.239999998</v>
      </c>
      <c r="N500" s="192">
        <v>167181702.65000001</v>
      </c>
      <c r="O500" s="192">
        <v>499352279.26999998</v>
      </c>
      <c r="P500" s="192">
        <v>720998989.62</v>
      </c>
      <c r="Q500" s="192">
        <f t="shared" si="7"/>
        <v>2411309211.8000002</v>
      </c>
      <c r="R500" s="3"/>
      <c r="S500" s="7"/>
      <c r="T500" s="118"/>
      <c r="U500" s="141"/>
      <c r="V500" s="141"/>
      <c r="W500" s="141"/>
      <c r="X500"/>
      <c r="Y500"/>
      <c r="Z500"/>
      <c r="AA500"/>
      <c r="AB500"/>
      <c r="AC500"/>
      <c r="AD500"/>
      <c r="AE500"/>
      <c r="AF500"/>
      <c r="AG500"/>
      <c r="AH500"/>
    </row>
    <row r="501" spans="1:34" x14ac:dyDescent="0.25">
      <c r="B501" s="151" t="s">
        <v>764</v>
      </c>
      <c r="C501" s="191">
        <v>3995410645</v>
      </c>
      <c r="D501" s="191">
        <v>2411309958.7200003</v>
      </c>
      <c r="E501" s="192">
        <v>0</v>
      </c>
      <c r="F501" s="191">
        <v>31946210.890000001</v>
      </c>
      <c r="G501" s="191"/>
      <c r="H501" s="191">
        <v>696043344.28999996</v>
      </c>
      <c r="I501" s="191"/>
      <c r="J501" s="191"/>
      <c r="K501" s="191">
        <v>17310464.34</v>
      </c>
      <c r="L501" s="191">
        <v>251243745.5</v>
      </c>
      <c r="M501" s="191">
        <v>27232475.239999998</v>
      </c>
      <c r="N501" s="191">
        <v>167181702.65000001</v>
      </c>
      <c r="O501" s="191">
        <v>499352279.26999998</v>
      </c>
      <c r="P501" s="191">
        <v>720998989.62</v>
      </c>
      <c r="Q501" s="192">
        <f t="shared" si="7"/>
        <v>2411309211.8000002</v>
      </c>
      <c r="R501" s="3"/>
      <c r="S501" s="7"/>
      <c r="T501" s="118"/>
      <c r="U501" s="118"/>
      <c r="V501" s="118"/>
      <c r="W501" s="118"/>
    </row>
    <row r="502" spans="1:34" s="67" customFormat="1" x14ac:dyDescent="0.25">
      <c r="A502"/>
      <c r="B502" s="150" t="s">
        <v>765</v>
      </c>
      <c r="C502" s="192">
        <v>2550000</v>
      </c>
      <c r="D502" s="192">
        <v>2818114</v>
      </c>
      <c r="E502" s="192">
        <v>0</v>
      </c>
      <c r="F502" s="192"/>
      <c r="G502" s="192">
        <v>0</v>
      </c>
      <c r="H502" s="192">
        <v>0</v>
      </c>
      <c r="I502" s="192"/>
      <c r="J502" s="192"/>
      <c r="K502" s="192"/>
      <c r="L502" s="192"/>
      <c r="M502" s="192">
        <v>0</v>
      </c>
      <c r="N502" s="192">
        <v>0</v>
      </c>
      <c r="O502" s="192">
        <v>0</v>
      </c>
      <c r="P502" s="192">
        <v>0</v>
      </c>
      <c r="Q502" s="192">
        <f t="shared" si="7"/>
        <v>0</v>
      </c>
      <c r="R502" s="3"/>
      <c r="S502" s="7"/>
      <c r="T502" s="118"/>
      <c r="U502" s="141"/>
      <c r="V502" s="141"/>
      <c r="W502" s="141"/>
      <c r="X502"/>
      <c r="Y502"/>
      <c r="Z502"/>
      <c r="AA502"/>
      <c r="AB502"/>
      <c r="AC502"/>
      <c r="AD502"/>
      <c r="AE502"/>
      <c r="AF502"/>
      <c r="AG502"/>
      <c r="AH502"/>
    </row>
    <row r="503" spans="1:34" s="67" customFormat="1" x14ac:dyDescent="0.25">
      <c r="A503"/>
      <c r="B503" s="151" t="s">
        <v>766</v>
      </c>
      <c r="C503" s="191">
        <v>2550000</v>
      </c>
      <c r="D503" s="191">
        <v>2818114</v>
      </c>
      <c r="E503" s="192">
        <v>0</v>
      </c>
      <c r="F503" s="191"/>
      <c r="G503" s="191">
        <v>0</v>
      </c>
      <c r="H503" s="191">
        <v>0</v>
      </c>
      <c r="I503" s="191"/>
      <c r="J503" s="191"/>
      <c r="K503" s="191"/>
      <c r="L503" s="191"/>
      <c r="M503" s="191">
        <v>0</v>
      </c>
      <c r="N503" s="191">
        <v>0</v>
      </c>
      <c r="O503" s="191">
        <v>0</v>
      </c>
      <c r="P503" s="191">
        <v>0</v>
      </c>
      <c r="Q503" s="192">
        <f t="shared" si="7"/>
        <v>0</v>
      </c>
      <c r="R503" s="3"/>
      <c r="S503" s="7"/>
      <c r="T503" s="118"/>
      <c r="U503" s="141"/>
      <c r="V503" s="141"/>
      <c r="W503" s="141"/>
      <c r="X503"/>
      <c r="Y503"/>
      <c r="Z503"/>
      <c r="AA503"/>
      <c r="AB503"/>
      <c r="AC503"/>
      <c r="AD503"/>
      <c r="AE503"/>
      <c r="AF503"/>
      <c r="AG503"/>
      <c r="AH503"/>
    </row>
    <row r="504" spans="1:34" x14ac:dyDescent="0.25">
      <c r="B504" s="150" t="s">
        <v>767</v>
      </c>
      <c r="C504" s="192">
        <v>13410109</v>
      </c>
      <c r="D504" s="192">
        <v>23004564.169999994</v>
      </c>
      <c r="E504" s="192">
        <v>76830.67</v>
      </c>
      <c r="F504" s="192">
        <v>340362.07</v>
      </c>
      <c r="G504" s="192">
        <v>97752.4</v>
      </c>
      <c r="H504" s="192">
        <v>78410.41</v>
      </c>
      <c r="I504" s="192">
        <v>321797</v>
      </c>
      <c r="J504" s="192">
        <v>184208.62</v>
      </c>
      <c r="K504" s="192">
        <v>339030.96</v>
      </c>
      <c r="L504" s="192">
        <v>417881.04</v>
      </c>
      <c r="M504" s="192">
        <v>61999.24</v>
      </c>
      <c r="N504" s="192">
        <v>291000.4299999997</v>
      </c>
      <c r="O504" s="192">
        <v>88774.94</v>
      </c>
      <c r="P504" s="192">
        <v>11487942.98</v>
      </c>
      <c r="Q504" s="192">
        <f t="shared" si="7"/>
        <v>13785990.76</v>
      </c>
      <c r="R504" s="3"/>
      <c r="S504" s="7"/>
      <c r="T504" s="118"/>
      <c r="U504" s="118"/>
      <c r="V504" s="118"/>
      <c r="W504" s="118"/>
    </row>
    <row r="505" spans="1:34" s="67" customFormat="1" x14ac:dyDescent="0.25">
      <c r="A505"/>
      <c r="B505" s="151" t="s">
        <v>768</v>
      </c>
      <c r="C505" s="191">
        <v>13410109</v>
      </c>
      <c r="D505" s="191">
        <v>23004564.169999994</v>
      </c>
      <c r="E505" s="191">
        <v>76830.67</v>
      </c>
      <c r="F505" s="191">
        <v>340362.07</v>
      </c>
      <c r="G505" s="191">
        <v>97752.4</v>
      </c>
      <c r="H505" s="191">
        <v>78410.41</v>
      </c>
      <c r="I505" s="191">
        <v>321797</v>
      </c>
      <c r="J505" s="191">
        <v>184208.62</v>
      </c>
      <c r="K505" s="191">
        <v>339030.96</v>
      </c>
      <c r="L505" s="191">
        <v>417881.04</v>
      </c>
      <c r="M505" s="191">
        <v>61999.24</v>
      </c>
      <c r="N505" s="191">
        <v>291000.4299999997</v>
      </c>
      <c r="O505" s="191">
        <v>88774.94</v>
      </c>
      <c r="P505" s="191">
        <v>11487942.98</v>
      </c>
      <c r="Q505" s="191">
        <f t="shared" si="7"/>
        <v>13785990.76</v>
      </c>
      <c r="R505" s="3"/>
      <c r="S505" s="7"/>
      <c r="T505" s="118"/>
      <c r="U505" s="141"/>
      <c r="V505" s="141"/>
      <c r="W505" s="141"/>
      <c r="X505"/>
      <c r="Y505"/>
      <c r="Z505"/>
      <c r="AA505"/>
      <c r="AB505"/>
      <c r="AC505"/>
      <c r="AD505"/>
      <c r="AE505"/>
      <c r="AF505"/>
      <c r="AG505"/>
      <c r="AH505"/>
    </row>
    <row r="506" spans="1:34" x14ac:dyDescent="0.25">
      <c r="B506" s="150" t="s">
        <v>769</v>
      </c>
      <c r="C506" s="192">
        <v>50074500</v>
      </c>
      <c r="D506" s="192">
        <v>37157572.50999999</v>
      </c>
      <c r="E506" s="192">
        <v>8333.33</v>
      </c>
      <c r="F506" s="192">
        <v>70900</v>
      </c>
      <c r="G506" s="192">
        <v>5234257.3099999996</v>
      </c>
      <c r="H506" s="192">
        <v>79891</v>
      </c>
      <c r="I506" s="192">
        <v>256658.90000000014</v>
      </c>
      <c r="J506" s="192">
        <v>2154279.09</v>
      </c>
      <c r="K506" s="192">
        <v>3697786.05</v>
      </c>
      <c r="L506" s="192">
        <v>132856.89000000001</v>
      </c>
      <c r="M506" s="192">
        <v>160956.54999999999</v>
      </c>
      <c r="N506" s="192">
        <v>283746.86</v>
      </c>
      <c r="O506" s="192">
        <v>5059634.16</v>
      </c>
      <c r="P506" s="192">
        <v>408443.07</v>
      </c>
      <c r="Q506" s="192">
        <f t="shared" si="7"/>
        <v>17547743.210000001</v>
      </c>
      <c r="R506" s="3"/>
      <c r="S506" s="7"/>
      <c r="T506" s="118"/>
      <c r="U506" s="118"/>
      <c r="V506" s="118"/>
      <c r="W506" s="118"/>
    </row>
    <row r="507" spans="1:34" x14ac:dyDescent="0.25">
      <c r="B507" s="151" t="s">
        <v>770</v>
      </c>
      <c r="C507" s="191">
        <v>50074500</v>
      </c>
      <c r="D507" s="191">
        <v>37157572.50999999</v>
      </c>
      <c r="E507" s="191">
        <v>8333.33</v>
      </c>
      <c r="F507" s="191">
        <v>70900</v>
      </c>
      <c r="G507" s="191">
        <v>5234257.3099999996</v>
      </c>
      <c r="H507" s="191">
        <v>79891</v>
      </c>
      <c r="I507" s="191">
        <v>256658.90000000014</v>
      </c>
      <c r="J507" s="191">
        <v>2154279.09</v>
      </c>
      <c r="K507" s="191">
        <v>3697786.05</v>
      </c>
      <c r="L507" s="191">
        <v>132856.89000000001</v>
      </c>
      <c r="M507" s="191">
        <v>160956.54999999999</v>
      </c>
      <c r="N507" s="191">
        <v>283746.86</v>
      </c>
      <c r="O507" s="191">
        <v>5059634.16</v>
      </c>
      <c r="P507" s="191">
        <v>408443.07</v>
      </c>
      <c r="Q507" s="191">
        <f t="shared" si="7"/>
        <v>17547743.210000001</v>
      </c>
      <c r="R507" s="3"/>
      <c r="S507" s="7"/>
      <c r="T507" s="118"/>
      <c r="U507" s="118"/>
      <c r="V507" s="118"/>
      <c r="W507" s="118"/>
    </row>
    <row r="508" spans="1:34" s="67" customFormat="1" x14ac:dyDescent="0.25">
      <c r="A508"/>
      <c r="B508" s="150" t="s">
        <v>771</v>
      </c>
      <c r="C508" s="192">
        <v>67892963</v>
      </c>
      <c r="D508" s="192">
        <v>183517000.89999998</v>
      </c>
      <c r="E508" s="192">
        <v>41667</v>
      </c>
      <c r="F508" s="192">
        <v>41667</v>
      </c>
      <c r="G508" s="192">
        <v>1179013.1599999999</v>
      </c>
      <c r="H508" s="192">
        <v>236799.99</v>
      </c>
      <c r="I508" s="192">
        <v>9615199.3100000005</v>
      </c>
      <c r="J508" s="192">
        <v>10497446.529999999</v>
      </c>
      <c r="K508" s="192">
        <v>1762818.3</v>
      </c>
      <c r="L508" s="192">
        <v>11849028.49</v>
      </c>
      <c r="M508" s="192">
        <v>8661689.6999999993</v>
      </c>
      <c r="N508" s="192">
        <v>292950</v>
      </c>
      <c r="O508" s="192">
        <v>12530378.43</v>
      </c>
      <c r="P508" s="192">
        <v>104885096.65000001</v>
      </c>
      <c r="Q508" s="192">
        <f t="shared" si="7"/>
        <v>161593754.56</v>
      </c>
      <c r="R508" s="3"/>
      <c r="S508" s="7"/>
      <c r="T508" s="118"/>
      <c r="U508" s="141"/>
      <c r="V508" s="141"/>
      <c r="W508" s="141"/>
      <c r="X508"/>
      <c r="Y508"/>
      <c r="Z508"/>
      <c r="AA508"/>
      <c r="AB508"/>
      <c r="AC508"/>
      <c r="AD508"/>
      <c r="AE508"/>
      <c r="AF508"/>
      <c r="AG508"/>
      <c r="AH508"/>
    </row>
    <row r="509" spans="1:34" x14ac:dyDescent="0.25">
      <c r="B509" s="151" t="s">
        <v>772</v>
      </c>
      <c r="C509" s="191">
        <v>67892963</v>
      </c>
      <c r="D509" s="191">
        <v>183517000.89999998</v>
      </c>
      <c r="E509" s="191">
        <v>41667</v>
      </c>
      <c r="F509" s="191">
        <v>41667</v>
      </c>
      <c r="G509" s="191">
        <v>1179013.1599999999</v>
      </c>
      <c r="H509" s="191">
        <v>236799.99</v>
      </c>
      <c r="I509" s="191">
        <v>9615199.3100000005</v>
      </c>
      <c r="J509" s="191">
        <v>10497446.529999999</v>
      </c>
      <c r="K509" s="191">
        <v>1762818.3</v>
      </c>
      <c r="L509" s="191">
        <v>11849028.49</v>
      </c>
      <c r="M509" s="191">
        <v>8661689.6999999993</v>
      </c>
      <c r="N509" s="191">
        <v>292950</v>
      </c>
      <c r="O509" s="191">
        <v>12530378.43</v>
      </c>
      <c r="P509" s="191">
        <v>104885096.65000001</v>
      </c>
      <c r="Q509" s="191">
        <f t="shared" si="7"/>
        <v>161593754.56</v>
      </c>
      <c r="R509" s="3"/>
      <c r="S509" s="7"/>
      <c r="T509" s="118"/>
      <c r="U509" s="118"/>
      <c r="V509" s="118"/>
      <c r="W509" s="118"/>
    </row>
    <row r="510" spans="1:34" s="67" customFormat="1" x14ac:dyDescent="0.25">
      <c r="A510"/>
      <c r="B510" s="138" t="s">
        <v>185</v>
      </c>
      <c r="C510" s="192">
        <v>4718971920</v>
      </c>
      <c r="D510" s="192">
        <v>2678107494.5900006</v>
      </c>
      <c r="E510" s="192">
        <v>29969885.550000001</v>
      </c>
      <c r="F510" s="192">
        <v>72680852.090000004</v>
      </c>
      <c r="G510" s="192">
        <v>116478789.56999999</v>
      </c>
      <c r="H510" s="192">
        <v>224591362.53</v>
      </c>
      <c r="I510" s="192">
        <v>131360569.54000001</v>
      </c>
      <c r="J510" s="192">
        <v>160945242.63</v>
      </c>
      <c r="K510" s="192">
        <v>152290511.64999998</v>
      </c>
      <c r="L510" s="192">
        <v>193126195.33000004</v>
      </c>
      <c r="M510" s="192">
        <v>184253812.41999999</v>
      </c>
      <c r="N510" s="192">
        <v>255099556.24000004</v>
      </c>
      <c r="O510" s="192">
        <v>126270246.83</v>
      </c>
      <c r="P510" s="192">
        <v>547659558.29999995</v>
      </c>
      <c r="Q510" s="192">
        <f t="shared" si="7"/>
        <v>2194726582.6799998</v>
      </c>
      <c r="R510" s="3"/>
      <c r="S510" s="7"/>
      <c r="T510" s="118"/>
      <c r="U510" s="141"/>
      <c r="V510" s="141"/>
      <c r="W510" s="141"/>
      <c r="X510"/>
      <c r="Y510"/>
      <c r="Z510"/>
      <c r="AA510"/>
      <c r="AB510"/>
      <c r="AC510"/>
      <c r="AD510"/>
      <c r="AE510"/>
      <c r="AF510"/>
      <c r="AG510"/>
      <c r="AH510"/>
    </row>
    <row r="511" spans="1:34" x14ac:dyDescent="0.25">
      <c r="B511" s="150" t="s">
        <v>773</v>
      </c>
      <c r="C511" s="192">
        <v>42795809</v>
      </c>
      <c r="D511" s="192">
        <v>55768077.869999982</v>
      </c>
      <c r="E511" s="192">
        <v>5601</v>
      </c>
      <c r="F511" s="192">
        <v>1456813</v>
      </c>
      <c r="G511" s="192">
        <v>8138481.9900000002</v>
      </c>
      <c r="H511" s="192">
        <v>5632733.6699999999</v>
      </c>
      <c r="I511" s="192">
        <v>1028154.52</v>
      </c>
      <c r="J511" s="192">
        <v>1047469.2</v>
      </c>
      <c r="K511" s="192">
        <v>31246.69</v>
      </c>
      <c r="L511" s="192">
        <v>660385.25</v>
      </c>
      <c r="M511" s="192">
        <v>84941.11</v>
      </c>
      <c r="N511" s="192">
        <v>5993517.1299999999</v>
      </c>
      <c r="O511" s="192">
        <v>36871.379999999997</v>
      </c>
      <c r="P511" s="192">
        <v>11648747.859999999</v>
      </c>
      <c r="Q511" s="192">
        <f t="shared" si="7"/>
        <v>35764962.799999997</v>
      </c>
      <c r="R511" s="3"/>
      <c r="S511" s="7"/>
      <c r="T511" s="118"/>
      <c r="U511" s="118"/>
      <c r="V511" s="118"/>
      <c r="W511" s="118"/>
    </row>
    <row r="512" spans="1:34" x14ac:dyDescent="0.25">
      <c r="B512" s="151" t="s">
        <v>774</v>
      </c>
      <c r="C512" s="191">
        <v>42795809</v>
      </c>
      <c r="D512" s="191">
        <v>55768077.869999982</v>
      </c>
      <c r="E512" s="191">
        <v>5601</v>
      </c>
      <c r="F512" s="191">
        <v>1456813</v>
      </c>
      <c r="G512" s="191">
        <v>8138481.9900000002</v>
      </c>
      <c r="H512" s="191">
        <v>5632733.6699999999</v>
      </c>
      <c r="I512" s="191">
        <v>1028154.52</v>
      </c>
      <c r="J512" s="191">
        <v>1047469.2</v>
      </c>
      <c r="K512" s="191">
        <v>31246.69</v>
      </c>
      <c r="L512" s="191">
        <v>660385.25</v>
      </c>
      <c r="M512" s="191">
        <v>84941.11</v>
      </c>
      <c r="N512" s="191">
        <v>5993517.1299999999</v>
      </c>
      <c r="O512" s="191">
        <v>36871.379999999997</v>
      </c>
      <c r="P512" s="191">
        <v>11648747.859999999</v>
      </c>
      <c r="Q512" s="191">
        <f t="shared" si="7"/>
        <v>35764962.799999997</v>
      </c>
      <c r="R512" s="3"/>
      <c r="S512" s="7"/>
      <c r="T512" s="118"/>
      <c r="U512" s="118"/>
      <c r="V512" s="118"/>
      <c r="W512" s="118"/>
    </row>
    <row r="513" spans="1:34" s="67" customFormat="1" x14ac:dyDescent="0.25">
      <c r="A513"/>
      <c r="B513" s="150" t="s">
        <v>775</v>
      </c>
      <c r="C513" s="192">
        <v>245450124</v>
      </c>
      <c r="D513" s="192">
        <v>341721515.11000001</v>
      </c>
      <c r="E513" s="192">
        <v>14400</v>
      </c>
      <c r="F513" s="192">
        <v>5822909.8300000001</v>
      </c>
      <c r="G513" s="192">
        <v>3737474.9899999998</v>
      </c>
      <c r="H513" s="192">
        <v>4829430.1500000004</v>
      </c>
      <c r="I513" s="192">
        <v>29795919.25</v>
      </c>
      <c r="J513" s="192">
        <v>3340017.47</v>
      </c>
      <c r="K513" s="192">
        <v>9736352.1199999992</v>
      </c>
      <c r="L513" s="192">
        <v>25287681.080000002</v>
      </c>
      <c r="M513" s="192">
        <v>16625096.92</v>
      </c>
      <c r="N513" s="192">
        <v>22745767.380000003</v>
      </c>
      <c r="O513" s="192">
        <v>36061699.770000003</v>
      </c>
      <c r="P513" s="192">
        <v>90490062.350000009</v>
      </c>
      <c r="Q513" s="192">
        <f t="shared" si="7"/>
        <v>248486811.31</v>
      </c>
      <c r="R513" s="3"/>
      <c r="S513" s="7"/>
      <c r="T513" s="118"/>
      <c r="U513" s="141"/>
      <c r="V513" s="141"/>
      <c r="W513" s="141"/>
      <c r="X513"/>
      <c r="Y513"/>
      <c r="Z513"/>
      <c r="AA513"/>
      <c r="AB513"/>
      <c r="AC513"/>
      <c r="AD513"/>
      <c r="AE513"/>
      <c r="AF513"/>
      <c r="AG513"/>
      <c r="AH513"/>
    </row>
    <row r="514" spans="1:34" x14ac:dyDescent="0.25">
      <c r="B514" s="151" t="s">
        <v>776</v>
      </c>
      <c r="C514" s="191">
        <v>239535130</v>
      </c>
      <c r="D514" s="191">
        <v>336739378.81</v>
      </c>
      <c r="E514" s="191">
        <v>14400</v>
      </c>
      <c r="F514" s="191">
        <v>5822909.8300000001</v>
      </c>
      <c r="G514" s="191">
        <v>3061528.51</v>
      </c>
      <c r="H514" s="191">
        <v>4784130.1500000004</v>
      </c>
      <c r="I514" s="191">
        <v>29795919.25</v>
      </c>
      <c r="J514" s="191">
        <v>2755917.47</v>
      </c>
      <c r="K514" s="191">
        <v>9697343.6799999997</v>
      </c>
      <c r="L514" s="191">
        <v>25287681.080000002</v>
      </c>
      <c r="M514" s="191">
        <v>16590702.039999999</v>
      </c>
      <c r="N514" s="191">
        <v>21109673.780000001</v>
      </c>
      <c r="O514" s="191">
        <v>36061699.770000003</v>
      </c>
      <c r="P514" s="191">
        <v>90199179.210000008</v>
      </c>
      <c r="Q514" s="191">
        <f t="shared" si="7"/>
        <v>245181084.77000001</v>
      </c>
      <c r="R514" s="3"/>
      <c r="S514" s="7"/>
      <c r="T514" s="118"/>
      <c r="U514" s="118"/>
      <c r="V514" s="118"/>
      <c r="W514" s="118"/>
    </row>
    <row r="515" spans="1:34" s="67" customFormat="1" x14ac:dyDescent="0.25">
      <c r="A515"/>
      <c r="B515" s="151" t="s">
        <v>777</v>
      </c>
      <c r="C515" s="191">
        <v>5914994</v>
      </c>
      <c r="D515" s="191">
        <v>4982136.3000000007</v>
      </c>
      <c r="E515" s="191">
        <v>0</v>
      </c>
      <c r="F515" s="191">
        <v>0</v>
      </c>
      <c r="G515" s="191">
        <v>675946.48</v>
      </c>
      <c r="H515" s="191">
        <v>45300</v>
      </c>
      <c r="I515" s="191">
        <v>0</v>
      </c>
      <c r="J515" s="191">
        <v>584100</v>
      </c>
      <c r="K515" s="191">
        <v>39008.44</v>
      </c>
      <c r="L515" s="191">
        <v>0</v>
      </c>
      <c r="M515" s="191">
        <v>34394.879999999997</v>
      </c>
      <c r="N515" s="191">
        <v>1636093.6</v>
      </c>
      <c r="O515" s="191">
        <v>0</v>
      </c>
      <c r="P515" s="191">
        <v>290883.14</v>
      </c>
      <c r="Q515" s="191">
        <f t="shared" si="7"/>
        <v>3305726.54</v>
      </c>
      <c r="R515" s="3"/>
      <c r="S515" s="7"/>
      <c r="T515" s="118"/>
      <c r="U515" s="141"/>
      <c r="V515" s="141"/>
      <c r="W515" s="141"/>
      <c r="X515"/>
      <c r="Y515"/>
      <c r="Z515"/>
      <c r="AA515"/>
      <c r="AB515"/>
      <c r="AC515"/>
      <c r="AD515"/>
      <c r="AE515"/>
      <c r="AF515"/>
      <c r="AG515"/>
      <c r="AH515"/>
    </row>
    <row r="516" spans="1:34" x14ac:dyDescent="0.25">
      <c r="B516" s="150" t="s">
        <v>778</v>
      </c>
      <c r="C516" s="192">
        <v>95226323</v>
      </c>
      <c r="D516" s="192">
        <v>235541596.03999999</v>
      </c>
      <c r="E516" s="191">
        <v>0</v>
      </c>
      <c r="F516" s="192">
        <v>0</v>
      </c>
      <c r="G516" s="192">
        <v>0</v>
      </c>
      <c r="H516" s="192">
        <v>299603.65000000002</v>
      </c>
      <c r="I516" s="192">
        <v>39220.839999999997</v>
      </c>
      <c r="J516" s="192">
        <v>1490930.39</v>
      </c>
      <c r="K516" s="192">
        <v>0</v>
      </c>
      <c r="L516" s="192">
        <v>10018.200000000001</v>
      </c>
      <c r="M516" s="192">
        <v>39993732.880000003</v>
      </c>
      <c r="N516" s="192">
        <v>65681762.530000001</v>
      </c>
      <c r="O516" s="192">
        <v>0</v>
      </c>
      <c r="P516" s="192">
        <v>125447599</v>
      </c>
      <c r="Q516" s="191">
        <f t="shared" si="7"/>
        <v>232962867.49000001</v>
      </c>
      <c r="R516" s="3"/>
      <c r="S516" s="7"/>
      <c r="T516" s="118"/>
      <c r="U516" s="118"/>
      <c r="V516" s="118"/>
      <c r="W516" s="118"/>
    </row>
    <row r="517" spans="1:34" s="67" customFormat="1" x14ac:dyDescent="0.25">
      <c r="A517"/>
      <c r="B517" s="151" t="s">
        <v>779</v>
      </c>
      <c r="C517" s="191">
        <v>95226323</v>
      </c>
      <c r="D517" s="191">
        <v>235541596.03999999</v>
      </c>
      <c r="E517" s="191">
        <v>0</v>
      </c>
      <c r="F517" s="191">
        <v>0</v>
      </c>
      <c r="G517" s="191">
        <v>0</v>
      </c>
      <c r="H517" s="191">
        <v>299603.65000000002</v>
      </c>
      <c r="I517" s="191">
        <v>39220.839999999997</v>
      </c>
      <c r="J517" s="191">
        <v>1490930.39</v>
      </c>
      <c r="K517" s="191">
        <v>0</v>
      </c>
      <c r="L517" s="191">
        <v>10018.200000000001</v>
      </c>
      <c r="M517" s="191">
        <v>39993732.880000003</v>
      </c>
      <c r="N517" s="191">
        <v>65681762.530000001</v>
      </c>
      <c r="O517" s="191">
        <v>0</v>
      </c>
      <c r="P517" s="191">
        <v>125447599</v>
      </c>
      <c r="Q517" s="191">
        <f t="shared" si="7"/>
        <v>232962867.49000001</v>
      </c>
      <c r="R517" s="3"/>
      <c r="S517" s="7"/>
      <c r="T517" s="118"/>
      <c r="U517" s="141"/>
      <c r="V517" s="141"/>
      <c r="W517" s="141"/>
      <c r="X517"/>
      <c r="Y517"/>
      <c r="Z517"/>
      <c r="AA517"/>
      <c r="AB517"/>
      <c r="AC517"/>
      <c r="AD517"/>
      <c r="AE517"/>
      <c r="AF517"/>
      <c r="AG517"/>
      <c r="AH517"/>
    </row>
    <row r="518" spans="1:34" x14ac:dyDescent="0.25">
      <c r="B518" s="150" t="s">
        <v>780</v>
      </c>
      <c r="C518" s="192">
        <v>634452426</v>
      </c>
      <c r="D518" s="192">
        <v>658450199.17999995</v>
      </c>
      <c r="E518" s="192">
        <v>3041083.87</v>
      </c>
      <c r="F518" s="192">
        <v>10577432.199999999</v>
      </c>
      <c r="G518" s="192">
        <v>43276407.530000001</v>
      </c>
      <c r="H518" s="192">
        <v>36148940.329999998</v>
      </c>
      <c r="I518" s="192">
        <v>57246447.649999999</v>
      </c>
      <c r="J518" s="192">
        <v>44547944.870000005</v>
      </c>
      <c r="K518" s="192">
        <v>60222946.710000001</v>
      </c>
      <c r="L518" s="192">
        <v>67662712.370000005</v>
      </c>
      <c r="M518" s="192">
        <v>39088033.219999999</v>
      </c>
      <c r="N518" s="192">
        <v>71315188.350000009</v>
      </c>
      <c r="O518" s="192">
        <v>35835204.600000001</v>
      </c>
      <c r="P518" s="192">
        <v>61264302.450000003</v>
      </c>
      <c r="Q518" s="192">
        <f t="shared" si="7"/>
        <v>530226644.15000004</v>
      </c>
      <c r="R518" s="3"/>
      <c r="S518" s="7"/>
      <c r="T518" s="118"/>
      <c r="U518" s="118"/>
      <c r="V518" s="118"/>
      <c r="W518" s="118"/>
    </row>
    <row r="519" spans="1:34" s="67" customFormat="1" x14ac:dyDescent="0.25">
      <c r="A519"/>
      <c r="B519" s="151" t="s">
        <v>781</v>
      </c>
      <c r="C519" s="191">
        <v>343497979</v>
      </c>
      <c r="D519" s="191">
        <v>307476466.54999989</v>
      </c>
      <c r="E519" s="191">
        <v>2440314.67</v>
      </c>
      <c r="F519" s="191">
        <v>1928387</v>
      </c>
      <c r="G519" s="191">
        <v>35709992.890000001</v>
      </c>
      <c r="H519" s="191">
        <v>22791683.57</v>
      </c>
      <c r="I519" s="191">
        <v>45730926.25</v>
      </c>
      <c r="J519" s="191">
        <v>25231038.920000002</v>
      </c>
      <c r="K519" s="191">
        <v>22080646.829999998</v>
      </c>
      <c r="L519" s="191">
        <v>43044738.799999997</v>
      </c>
      <c r="M519" s="191">
        <v>25906443.489999998</v>
      </c>
      <c r="N519" s="191">
        <v>13491340.26</v>
      </c>
      <c r="O519" s="191">
        <v>24344457.600000001</v>
      </c>
      <c r="P519" s="191">
        <v>16137748.73</v>
      </c>
      <c r="Q519" s="191">
        <f t="shared" si="7"/>
        <v>278837719.00999999</v>
      </c>
      <c r="R519" s="3"/>
      <c r="S519" s="7"/>
      <c r="T519" s="118"/>
      <c r="U519" s="141"/>
      <c r="V519" s="141"/>
      <c r="W519" s="141"/>
      <c r="X519"/>
      <c r="Y519"/>
      <c r="Z519"/>
      <c r="AA519"/>
      <c r="AB519"/>
      <c r="AC519"/>
      <c r="AD519"/>
      <c r="AE519"/>
      <c r="AF519"/>
      <c r="AG519"/>
      <c r="AH519"/>
    </row>
    <row r="520" spans="1:34" x14ac:dyDescent="0.25">
      <c r="B520" s="151" t="s">
        <v>945</v>
      </c>
      <c r="C520" s="191">
        <v>290954447</v>
      </c>
      <c r="D520" s="191">
        <v>350973732.63000005</v>
      </c>
      <c r="E520" s="191">
        <v>600769.19999999995</v>
      </c>
      <c r="F520" s="191">
        <v>8649045.1999999993</v>
      </c>
      <c r="G520" s="191">
        <v>7566414.6400000006</v>
      </c>
      <c r="H520" s="191">
        <v>13357256.76</v>
      </c>
      <c r="I520" s="191">
        <v>11515521.4</v>
      </c>
      <c r="J520" s="191">
        <v>19316905.949999999</v>
      </c>
      <c r="K520" s="191">
        <v>38142299.880000003</v>
      </c>
      <c r="L520" s="191">
        <v>24617973.57</v>
      </c>
      <c r="M520" s="191">
        <v>13181589.73</v>
      </c>
      <c r="N520" s="191">
        <v>57823848.090000004</v>
      </c>
      <c r="O520" s="191">
        <v>11490747</v>
      </c>
      <c r="P520" s="191">
        <v>45126553.719999999</v>
      </c>
      <c r="Q520" s="191">
        <f t="shared" si="7"/>
        <v>251388925.13999999</v>
      </c>
      <c r="R520" s="3"/>
      <c r="S520" s="7"/>
      <c r="T520" s="118"/>
      <c r="U520" s="118"/>
      <c r="V520" s="118"/>
      <c r="W520" s="118"/>
    </row>
    <row r="521" spans="1:34" s="67" customFormat="1" x14ac:dyDescent="0.25">
      <c r="A521"/>
      <c r="B521" s="150" t="s">
        <v>782</v>
      </c>
      <c r="C521" s="192">
        <v>837264206</v>
      </c>
      <c r="D521" s="192">
        <v>879791209.55000007</v>
      </c>
      <c r="E521" s="192">
        <v>26091277.350000001</v>
      </c>
      <c r="F521" s="192">
        <v>29514637.010000002</v>
      </c>
      <c r="G521" s="192">
        <v>35341193.439999998</v>
      </c>
      <c r="H521" s="192">
        <v>142356737.70000002</v>
      </c>
      <c r="I521" s="192">
        <v>28121248.669999998</v>
      </c>
      <c r="J521" s="192">
        <v>102665690.07000001</v>
      </c>
      <c r="K521" s="192">
        <v>40462647.960000001</v>
      </c>
      <c r="L521" s="192">
        <v>29625174.18</v>
      </c>
      <c r="M521" s="192">
        <v>49636976.710000001</v>
      </c>
      <c r="N521" s="192">
        <v>65789037.710000001</v>
      </c>
      <c r="O521" s="192">
        <v>31266260.109999999</v>
      </c>
      <c r="P521" s="192">
        <v>195773604.61000001</v>
      </c>
      <c r="Q521" s="192">
        <f t="shared" si="7"/>
        <v>776644485.51999998</v>
      </c>
      <c r="R521" s="3"/>
      <c r="S521" s="7"/>
      <c r="T521" s="118"/>
      <c r="U521" s="141"/>
      <c r="V521" s="141"/>
      <c r="W521" s="141"/>
      <c r="X521"/>
      <c r="Y521"/>
      <c r="Z521"/>
      <c r="AA521"/>
      <c r="AB521"/>
      <c r="AC521"/>
      <c r="AD521"/>
      <c r="AE521"/>
      <c r="AF521"/>
      <c r="AG521"/>
      <c r="AH521"/>
    </row>
    <row r="522" spans="1:34" s="67" customFormat="1" x14ac:dyDescent="0.25">
      <c r="A522"/>
      <c r="B522" s="151" t="s">
        <v>783</v>
      </c>
      <c r="C522" s="191">
        <v>837264206</v>
      </c>
      <c r="D522" s="191">
        <v>879791209.55000007</v>
      </c>
      <c r="E522" s="191">
        <v>26091277.350000001</v>
      </c>
      <c r="F522" s="191">
        <v>29514637.010000002</v>
      </c>
      <c r="G522" s="191">
        <v>35341193.439999998</v>
      </c>
      <c r="H522" s="191">
        <v>142356737.70000002</v>
      </c>
      <c r="I522" s="191">
        <v>28121248.669999998</v>
      </c>
      <c r="J522" s="191">
        <v>102665690.07000001</v>
      </c>
      <c r="K522" s="191">
        <v>40462647.960000001</v>
      </c>
      <c r="L522" s="191">
        <v>29625174.18</v>
      </c>
      <c r="M522" s="191">
        <v>49636976.710000001</v>
      </c>
      <c r="N522" s="191">
        <v>65789037.710000001</v>
      </c>
      <c r="O522" s="191">
        <v>31266260.109999999</v>
      </c>
      <c r="P522" s="191">
        <v>195773604.61000001</v>
      </c>
      <c r="Q522" s="191">
        <f t="shared" si="7"/>
        <v>776644485.51999998</v>
      </c>
      <c r="R522" s="3"/>
      <c r="S522" s="7"/>
      <c r="T522" s="118"/>
      <c r="U522" s="141"/>
      <c r="V522" s="141"/>
      <c r="W522" s="141"/>
      <c r="X522"/>
      <c r="Y522"/>
      <c r="Z522"/>
      <c r="AA522"/>
      <c r="AB522"/>
      <c r="AC522"/>
      <c r="AD522"/>
      <c r="AE522"/>
      <c r="AF522"/>
      <c r="AG522"/>
      <c r="AH522"/>
    </row>
    <row r="523" spans="1:34" x14ac:dyDescent="0.25">
      <c r="B523" s="150" t="s">
        <v>784</v>
      </c>
      <c r="C523" s="192">
        <v>2641560926</v>
      </c>
      <c r="D523" s="192">
        <v>306593732.52000082</v>
      </c>
      <c r="E523" s="192">
        <v>554190</v>
      </c>
      <c r="F523" s="192">
        <v>18228617.25</v>
      </c>
      <c r="G523" s="192">
        <v>22532186.41</v>
      </c>
      <c r="H523" s="192">
        <v>32650465.609999999</v>
      </c>
      <c r="I523" s="192">
        <v>11011249.08</v>
      </c>
      <c r="J523" s="192">
        <v>4290994.63</v>
      </c>
      <c r="K523" s="192">
        <v>12907912.109999999</v>
      </c>
      <c r="L523" s="192">
        <v>46786542.270000003</v>
      </c>
      <c r="M523" s="192">
        <v>13445575.630000001</v>
      </c>
      <c r="N523" s="192">
        <v>15621603.680000002</v>
      </c>
      <c r="O523" s="192">
        <v>16647115.59</v>
      </c>
      <c r="P523" s="192">
        <v>38169819.560000002</v>
      </c>
      <c r="Q523" s="192">
        <f t="shared" ref="Q523:Q591" si="8">SUM(E523:P523)</f>
        <v>232846271.81999999</v>
      </c>
      <c r="R523" s="3"/>
      <c r="S523" s="7"/>
      <c r="T523" s="118"/>
      <c r="U523" s="118"/>
      <c r="V523" s="118"/>
      <c r="W523" s="118"/>
    </row>
    <row r="524" spans="1:34" s="67" customFormat="1" x14ac:dyDescent="0.25">
      <c r="A524"/>
      <c r="B524" s="151" t="s">
        <v>785</v>
      </c>
      <c r="C524" s="191">
        <v>2641560926</v>
      </c>
      <c r="D524" s="191">
        <v>306593732.52000082</v>
      </c>
      <c r="E524" s="191">
        <v>554190</v>
      </c>
      <c r="F524" s="191">
        <v>18228617.25</v>
      </c>
      <c r="G524" s="191">
        <v>22532186.41</v>
      </c>
      <c r="H524" s="191">
        <v>32650465.609999999</v>
      </c>
      <c r="I524" s="191">
        <v>11011249.08</v>
      </c>
      <c r="J524" s="191">
        <v>4290994.63</v>
      </c>
      <c r="K524" s="191">
        <v>12907912.109999999</v>
      </c>
      <c r="L524" s="191">
        <v>46786542.270000003</v>
      </c>
      <c r="M524" s="191">
        <v>13445575.630000001</v>
      </c>
      <c r="N524" s="191">
        <v>15621603.680000002</v>
      </c>
      <c r="O524" s="191">
        <v>16647115.59</v>
      </c>
      <c r="P524" s="191">
        <v>38169819.560000002</v>
      </c>
      <c r="Q524" s="191">
        <f t="shared" si="8"/>
        <v>232846271.81999999</v>
      </c>
      <c r="R524" s="3"/>
      <c r="S524" s="7"/>
      <c r="T524" s="118"/>
      <c r="U524" s="141"/>
      <c r="V524" s="141"/>
      <c r="W524" s="141"/>
      <c r="X524"/>
      <c r="Y524"/>
      <c r="Z524"/>
      <c r="AA524"/>
      <c r="AB524"/>
      <c r="AC524"/>
      <c r="AD524"/>
      <c r="AE524"/>
      <c r="AF524"/>
      <c r="AG524"/>
      <c r="AH524"/>
    </row>
    <row r="525" spans="1:34" x14ac:dyDescent="0.25">
      <c r="B525" s="150" t="s">
        <v>786</v>
      </c>
      <c r="C525" s="192">
        <v>67139902</v>
      </c>
      <c r="D525" s="192">
        <v>136768761.73999995</v>
      </c>
      <c r="E525" s="192">
        <v>30000</v>
      </c>
      <c r="F525" s="192">
        <v>6723354.9699999997</v>
      </c>
      <c r="G525" s="192">
        <v>2906819.74</v>
      </c>
      <c r="H525" s="192">
        <v>2267456.92</v>
      </c>
      <c r="I525" s="192">
        <v>2986071.4499999997</v>
      </c>
      <c r="J525" s="192">
        <v>1520092.61</v>
      </c>
      <c r="K525" s="192">
        <v>5026845.3899999997</v>
      </c>
      <c r="L525" s="192">
        <v>20496556.240000002</v>
      </c>
      <c r="M525" s="192">
        <v>22573174.75</v>
      </c>
      <c r="N525" s="192">
        <v>6333857.8099999996</v>
      </c>
      <c r="O525" s="192">
        <v>4860445.1100000003</v>
      </c>
      <c r="P525" s="192">
        <v>22374350.369999997</v>
      </c>
      <c r="Q525" s="192">
        <f t="shared" si="8"/>
        <v>98099025.359999985</v>
      </c>
      <c r="R525" s="3"/>
      <c r="S525" s="7"/>
      <c r="T525" s="118"/>
      <c r="U525" s="118"/>
      <c r="V525" s="118"/>
      <c r="W525" s="118"/>
    </row>
    <row r="526" spans="1:34" s="67" customFormat="1" x14ac:dyDescent="0.25">
      <c r="A526"/>
      <c r="B526" s="151" t="s">
        <v>787</v>
      </c>
      <c r="C526" s="191">
        <v>67139902</v>
      </c>
      <c r="D526" s="191">
        <v>136768761.73999995</v>
      </c>
      <c r="E526" s="191">
        <v>30000</v>
      </c>
      <c r="F526" s="191">
        <v>6723354.9699999997</v>
      </c>
      <c r="G526" s="191">
        <v>2906819.74</v>
      </c>
      <c r="H526" s="191">
        <v>2267456.92</v>
      </c>
      <c r="I526" s="191">
        <v>2986071.4499999997</v>
      </c>
      <c r="J526" s="191">
        <v>1520092.61</v>
      </c>
      <c r="K526" s="191">
        <v>5026845.3899999997</v>
      </c>
      <c r="L526" s="191">
        <v>20496556.240000002</v>
      </c>
      <c r="M526" s="191">
        <v>22573174.75</v>
      </c>
      <c r="N526" s="191">
        <v>6333857.8099999996</v>
      </c>
      <c r="O526" s="191">
        <v>4860445.1100000003</v>
      </c>
      <c r="P526" s="191">
        <v>22374350.369999997</v>
      </c>
      <c r="Q526" s="191">
        <f t="shared" si="8"/>
        <v>98099025.359999985</v>
      </c>
      <c r="R526" s="3"/>
      <c r="S526" s="7"/>
      <c r="T526" s="118"/>
      <c r="U526" s="141"/>
      <c r="V526" s="141"/>
      <c r="W526" s="141"/>
      <c r="X526"/>
      <c r="Y526"/>
      <c r="Z526"/>
      <c r="AA526"/>
      <c r="AB526"/>
      <c r="AC526"/>
      <c r="AD526"/>
      <c r="AE526"/>
      <c r="AF526"/>
      <c r="AG526"/>
      <c r="AH526"/>
    </row>
    <row r="527" spans="1:34" s="67" customFormat="1" x14ac:dyDescent="0.25">
      <c r="A527"/>
      <c r="B527" s="150" t="s">
        <v>788</v>
      </c>
      <c r="C527" s="192">
        <v>155082204</v>
      </c>
      <c r="D527" s="192">
        <v>63472402.580000013</v>
      </c>
      <c r="E527" s="192">
        <v>233333.33</v>
      </c>
      <c r="F527" s="192">
        <v>357087.83</v>
      </c>
      <c r="G527" s="192">
        <v>546225.47</v>
      </c>
      <c r="H527" s="192">
        <v>405994.5</v>
      </c>
      <c r="I527" s="192">
        <v>1132258.08</v>
      </c>
      <c r="J527" s="192">
        <v>2042103.39</v>
      </c>
      <c r="K527" s="192">
        <v>23902560.670000002</v>
      </c>
      <c r="L527" s="192">
        <v>2597125.7400000002</v>
      </c>
      <c r="M527" s="192">
        <v>2806281.2</v>
      </c>
      <c r="N527" s="192">
        <v>1618821.65</v>
      </c>
      <c r="O527" s="192">
        <v>1562650.27</v>
      </c>
      <c r="P527" s="192">
        <v>2491072.1</v>
      </c>
      <c r="Q527" s="192">
        <f t="shared" si="8"/>
        <v>39695514.230000012</v>
      </c>
      <c r="R527" s="3"/>
      <c r="S527" s="7"/>
      <c r="T527" s="118"/>
      <c r="U527" s="141"/>
      <c r="V527" s="141"/>
      <c r="W527" s="141"/>
      <c r="X527"/>
      <c r="Y527"/>
      <c r="Z527"/>
      <c r="AA527"/>
      <c r="AB527"/>
      <c r="AC527"/>
      <c r="AD527"/>
      <c r="AE527"/>
      <c r="AF527"/>
      <c r="AG527"/>
      <c r="AH527"/>
    </row>
    <row r="528" spans="1:34" x14ac:dyDescent="0.25">
      <c r="B528" s="151" t="s">
        <v>789</v>
      </c>
      <c r="C528" s="191">
        <v>155082204</v>
      </c>
      <c r="D528" s="191">
        <v>63472402.580000013</v>
      </c>
      <c r="E528" s="191">
        <v>233333.33</v>
      </c>
      <c r="F528" s="191">
        <v>357087.83</v>
      </c>
      <c r="G528" s="191">
        <v>546225.47</v>
      </c>
      <c r="H528" s="191">
        <v>405994.5</v>
      </c>
      <c r="I528" s="191">
        <v>1132258.08</v>
      </c>
      <c r="J528" s="191">
        <v>2042103.39</v>
      </c>
      <c r="K528" s="191">
        <v>23902560.670000002</v>
      </c>
      <c r="L528" s="191">
        <v>2597125.7400000002</v>
      </c>
      <c r="M528" s="191">
        <v>2806281.2</v>
      </c>
      <c r="N528" s="191">
        <v>1618821.65</v>
      </c>
      <c r="O528" s="191">
        <v>1562650.27</v>
      </c>
      <c r="P528" s="191">
        <v>2491072.1</v>
      </c>
      <c r="Q528" s="191">
        <f t="shared" si="8"/>
        <v>39695514.230000012</v>
      </c>
      <c r="R528" s="3"/>
      <c r="S528" s="7"/>
      <c r="T528" s="118"/>
      <c r="U528" s="118"/>
      <c r="V528" s="118"/>
      <c r="W528" s="118"/>
    </row>
    <row r="529" spans="1:34" x14ac:dyDescent="0.25">
      <c r="B529" s="138" t="s">
        <v>186</v>
      </c>
      <c r="C529" s="192">
        <v>496204002</v>
      </c>
      <c r="D529" s="192">
        <v>3286444318.4099998</v>
      </c>
      <c r="E529" s="192">
        <v>11394430.220000001</v>
      </c>
      <c r="F529" s="192">
        <v>218912174.26000002</v>
      </c>
      <c r="G529" s="192">
        <v>95417209.840000004</v>
      </c>
      <c r="H529" s="192">
        <v>47086244.380000003</v>
      </c>
      <c r="I529" s="192">
        <v>7878649.0099999998</v>
      </c>
      <c r="J529" s="192">
        <v>442640120.39000005</v>
      </c>
      <c r="K529" s="192">
        <v>397664216.44</v>
      </c>
      <c r="L529" s="192">
        <v>77816522.920000002</v>
      </c>
      <c r="M529" s="192">
        <v>45057050.390000001</v>
      </c>
      <c r="N529" s="192">
        <v>621616048.67999995</v>
      </c>
      <c r="O529" s="192">
        <v>130450969.46000001</v>
      </c>
      <c r="P529" s="192">
        <v>1079750702.6599998</v>
      </c>
      <c r="Q529" s="192">
        <f t="shared" si="8"/>
        <v>3175684338.6500001</v>
      </c>
      <c r="R529" s="3"/>
      <c r="S529" s="7"/>
      <c r="T529" s="118"/>
      <c r="U529" s="118"/>
      <c r="V529" s="118"/>
      <c r="W529" s="118"/>
    </row>
    <row r="530" spans="1:34" x14ac:dyDescent="0.25">
      <c r="B530" s="150" t="s">
        <v>790</v>
      </c>
      <c r="C530" s="192">
        <v>92817552</v>
      </c>
      <c r="D530" s="192">
        <v>2753304245.6999998</v>
      </c>
      <c r="E530" s="192">
        <v>62500</v>
      </c>
      <c r="F530" s="192">
        <v>214860500.15000001</v>
      </c>
      <c r="G530" s="192">
        <v>81085484.010000005</v>
      </c>
      <c r="H530" s="192">
        <v>33205385</v>
      </c>
      <c r="I530" s="192">
        <v>1662997.86</v>
      </c>
      <c r="J530" s="192">
        <v>421822197.29000002</v>
      </c>
      <c r="K530" s="192">
        <v>391329388.80000001</v>
      </c>
      <c r="L530" s="192">
        <v>63752493.060000002</v>
      </c>
      <c r="M530" s="192">
        <v>40711051</v>
      </c>
      <c r="N530" s="192">
        <v>578921000</v>
      </c>
      <c r="O530" s="192">
        <v>121633486.03</v>
      </c>
      <c r="P530" s="192">
        <v>749797740.28999996</v>
      </c>
      <c r="Q530" s="192">
        <f t="shared" si="8"/>
        <v>2698844223.4899998</v>
      </c>
      <c r="R530" s="3"/>
      <c r="S530" s="7"/>
      <c r="T530" s="118"/>
      <c r="U530" s="118"/>
      <c r="V530" s="118"/>
      <c r="W530" s="118"/>
    </row>
    <row r="531" spans="1:34" x14ac:dyDescent="0.25">
      <c r="B531" s="151" t="s">
        <v>791</v>
      </c>
      <c r="C531" s="193">
        <v>92817552</v>
      </c>
      <c r="D531" s="193">
        <v>2753304245.6999998</v>
      </c>
      <c r="E531" s="193">
        <v>62500</v>
      </c>
      <c r="F531" s="193">
        <v>214860500.15000001</v>
      </c>
      <c r="G531" s="193">
        <v>81085484.010000005</v>
      </c>
      <c r="H531" s="193">
        <v>33205385</v>
      </c>
      <c r="I531" s="193">
        <v>1662997.86</v>
      </c>
      <c r="J531" s="193">
        <v>421822197.29000002</v>
      </c>
      <c r="K531" s="193">
        <v>391329388.80000001</v>
      </c>
      <c r="L531" s="193">
        <v>63752493.060000002</v>
      </c>
      <c r="M531" s="193">
        <v>40711051</v>
      </c>
      <c r="N531" s="193">
        <v>578921000</v>
      </c>
      <c r="O531" s="193">
        <v>121633486.03</v>
      </c>
      <c r="P531" s="193">
        <v>749797740.28999996</v>
      </c>
      <c r="Q531" s="193">
        <f t="shared" si="8"/>
        <v>2698844223.4899998</v>
      </c>
      <c r="R531" s="3"/>
      <c r="S531" s="7"/>
      <c r="T531" s="118"/>
      <c r="U531" s="118"/>
      <c r="V531" s="118"/>
      <c r="W531" s="118"/>
    </row>
    <row r="532" spans="1:34" x14ac:dyDescent="0.25">
      <c r="B532" s="150" t="s">
        <v>792</v>
      </c>
      <c r="C532" s="192">
        <v>403386450</v>
      </c>
      <c r="D532" s="192">
        <v>533140072.7100001</v>
      </c>
      <c r="E532" s="192">
        <v>11331930.220000001</v>
      </c>
      <c r="F532" s="192">
        <v>4051674.11</v>
      </c>
      <c r="G532" s="192">
        <v>14331725.83</v>
      </c>
      <c r="H532" s="192">
        <v>13880859.380000001</v>
      </c>
      <c r="I532" s="192">
        <v>6215651.1499999994</v>
      </c>
      <c r="J532" s="192">
        <v>20817923.099999998</v>
      </c>
      <c r="K532" s="192">
        <v>6334827.6399999997</v>
      </c>
      <c r="L532" s="192">
        <v>14064029.859999999</v>
      </c>
      <c r="M532" s="192">
        <v>4345999.3899999997</v>
      </c>
      <c r="N532" s="192">
        <v>42695048.68</v>
      </c>
      <c r="O532" s="192">
        <v>8817483.4299999997</v>
      </c>
      <c r="P532" s="192">
        <v>329952962.37</v>
      </c>
      <c r="Q532" s="192">
        <f t="shared" si="8"/>
        <v>476840115.15999997</v>
      </c>
      <c r="R532" s="3"/>
      <c r="S532" s="7"/>
      <c r="T532" s="118"/>
      <c r="U532" s="118"/>
      <c r="V532" s="118"/>
      <c r="W532" s="118"/>
    </row>
    <row r="533" spans="1:34" s="67" customFormat="1" x14ac:dyDescent="0.25">
      <c r="A533"/>
      <c r="B533" s="151" t="s">
        <v>793</v>
      </c>
      <c r="C533" s="193">
        <v>403386450</v>
      </c>
      <c r="D533" s="193">
        <v>533140072.7100001</v>
      </c>
      <c r="E533" s="193">
        <v>11331930.220000001</v>
      </c>
      <c r="F533" s="193">
        <v>4051674.11</v>
      </c>
      <c r="G533" s="193">
        <v>14331725.83</v>
      </c>
      <c r="H533" s="193">
        <v>13880859.380000001</v>
      </c>
      <c r="I533" s="193">
        <v>6215651.1499999994</v>
      </c>
      <c r="J533" s="193">
        <v>20817923.099999998</v>
      </c>
      <c r="K533" s="193">
        <v>6334827.6399999997</v>
      </c>
      <c r="L533" s="193">
        <v>14064029.859999999</v>
      </c>
      <c r="M533" s="193">
        <v>4345999.3899999997</v>
      </c>
      <c r="N533" s="193">
        <v>42695048.68</v>
      </c>
      <c r="O533" s="193">
        <v>8817483.4299999997</v>
      </c>
      <c r="P533" s="193">
        <v>329952962.37</v>
      </c>
      <c r="Q533" s="193">
        <f t="shared" si="8"/>
        <v>476840115.15999997</v>
      </c>
      <c r="R533" s="3"/>
      <c r="S533" s="7"/>
      <c r="T533" s="118"/>
      <c r="U533" s="141"/>
      <c r="V533" s="141"/>
      <c r="W533" s="141"/>
      <c r="X533"/>
      <c r="Y533"/>
      <c r="Z533"/>
      <c r="AA533"/>
      <c r="AB533"/>
      <c r="AC533"/>
      <c r="AD533"/>
      <c r="AE533"/>
      <c r="AF533"/>
      <c r="AG533"/>
      <c r="AH533"/>
    </row>
    <row r="534" spans="1:34" x14ac:dyDescent="0.25">
      <c r="B534" s="138" t="s">
        <v>794</v>
      </c>
      <c r="C534" s="192">
        <v>559057674</v>
      </c>
      <c r="D534" s="192">
        <v>691872699.58999991</v>
      </c>
      <c r="E534" s="192">
        <v>1691900</v>
      </c>
      <c r="F534" s="192">
        <v>38214103.600000001</v>
      </c>
      <c r="G534" s="192">
        <v>15687280</v>
      </c>
      <c r="H534" s="192">
        <v>21124992.800000001</v>
      </c>
      <c r="I534" s="192">
        <v>40815928</v>
      </c>
      <c r="J534" s="192">
        <v>36665382.200000003</v>
      </c>
      <c r="K534" s="192">
        <v>73365177.400000006</v>
      </c>
      <c r="L534" s="192">
        <v>16477283</v>
      </c>
      <c r="M534" s="192">
        <v>47927635.200000003</v>
      </c>
      <c r="N534" s="192">
        <v>30201765.599999998</v>
      </c>
      <c r="O534" s="192">
        <v>33129757.140000001</v>
      </c>
      <c r="P534" s="192">
        <v>212028898.66999999</v>
      </c>
      <c r="Q534" s="192">
        <f t="shared" si="8"/>
        <v>567330103.61000001</v>
      </c>
      <c r="R534" s="3"/>
      <c r="S534" s="7"/>
      <c r="T534" s="118"/>
      <c r="U534" s="118"/>
      <c r="V534" s="118"/>
      <c r="W534" s="118"/>
    </row>
    <row r="535" spans="1:34" s="67" customFormat="1" x14ac:dyDescent="0.25">
      <c r="A535"/>
      <c r="B535" s="150" t="s">
        <v>795</v>
      </c>
      <c r="C535" s="192">
        <v>100000</v>
      </c>
      <c r="D535" s="192">
        <v>100000</v>
      </c>
      <c r="E535" s="191">
        <v>0</v>
      </c>
      <c r="F535" s="191"/>
      <c r="G535" s="191"/>
      <c r="H535" s="191"/>
      <c r="I535" s="191"/>
      <c r="J535" s="191"/>
      <c r="K535" s="191"/>
      <c r="L535" s="191"/>
      <c r="M535" s="191"/>
      <c r="N535" s="192"/>
      <c r="O535" s="192"/>
      <c r="P535" s="192"/>
      <c r="Q535" s="192">
        <f t="shared" si="8"/>
        <v>0</v>
      </c>
      <c r="R535" s="3"/>
      <c r="S535" s="7"/>
      <c r="T535" s="118"/>
      <c r="U535" s="141"/>
      <c r="V535" s="141"/>
      <c r="W535" s="141"/>
      <c r="X535"/>
      <c r="Y535"/>
      <c r="Z535"/>
      <c r="AA535"/>
      <c r="AB535"/>
      <c r="AC535"/>
      <c r="AD535"/>
      <c r="AE535"/>
      <c r="AF535"/>
      <c r="AG535"/>
      <c r="AH535"/>
    </row>
    <row r="536" spans="1:34" x14ac:dyDescent="0.25">
      <c r="B536" s="151" t="s">
        <v>796</v>
      </c>
      <c r="C536" s="191">
        <v>100000</v>
      </c>
      <c r="D536" s="191">
        <v>100000</v>
      </c>
      <c r="E536" s="191">
        <v>0</v>
      </c>
      <c r="F536" s="191"/>
      <c r="G536" s="191"/>
      <c r="H536" s="191"/>
      <c r="I536" s="191"/>
      <c r="J536" s="191"/>
      <c r="K536" s="191"/>
      <c r="L536" s="191"/>
      <c r="M536" s="191"/>
      <c r="N536" s="191"/>
      <c r="O536" s="191"/>
      <c r="P536" s="191"/>
      <c r="Q536" s="192">
        <f t="shared" si="8"/>
        <v>0</v>
      </c>
      <c r="R536" s="3"/>
      <c r="S536" s="7"/>
      <c r="T536" s="118"/>
      <c r="U536" s="118"/>
      <c r="V536" s="118"/>
      <c r="W536" s="118"/>
    </row>
    <row r="537" spans="1:34" x14ac:dyDescent="0.25">
      <c r="B537" s="150" t="s">
        <v>799</v>
      </c>
      <c r="C537" s="191">
        <v>0</v>
      </c>
      <c r="D537" s="191">
        <v>278580</v>
      </c>
      <c r="E537" s="191"/>
      <c r="F537" s="191"/>
      <c r="G537" s="191"/>
      <c r="H537" s="191"/>
      <c r="I537" s="191">
        <v>0</v>
      </c>
      <c r="J537" s="191"/>
      <c r="K537" s="191"/>
      <c r="L537" s="191">
        <v>278580</v>
      </c>
      <c r="M537" s="191">
        <v>0</v>
      </c>
      <c r="N537" s="191"/>
      <c r="O537" s="191"/>
      <c r="P537" s="191"/>
      <c r="Q537" s="192">
        <f t="shared" si="8"/>
        <v>278580</v>
      </c>
      <c r="R537" s="3"/>
      <c r="S537" s="7"/>
      <c r="T537" s="118"/>
      <c r="U537" s="118"/>
      <c r="V537" s="118"/>
      <c r="W537" s="118"/>
    </row>
    <row r="538" spans="1:34" x14ac:dyDescent="0.25">
      <c r="B538" s="151" t="s">
        <v>800</v>
      </c>
      <c r="C538" s="191">
        <v>0</v>
      </c>
      <c r="D538" s="191">
        <v>278580</v>
      </c>
      <c r="E538" s="191"/>
      <c r="F538" s="191"/>
      <c r="G538" s="191"/>
      <c r="H538" s="191"/>
      <c r="I538" s="191">
        <v>0</v>
      </c>
      <c r="J538" s="191"/>
      <c r="K538" s="191"/>
      <c r="L538" s="191">
        <v>278580</v>
      </c>
      <c r="M538" s="191">
        <v>0</v>
      </c>
      <c r="N538" s="191"/>
      <c r="O538" s="191"/>
      <c r="P538" s="191"/>
      <c r="Q538" s="192">
        <f t="shared" si="8"/>
        <v>278580</v>
      </c>
      <c r="R538" s="3"/>
      <c r="S538" s="7"/>
      <c r="T538" s="118"/>
      <c r="U538" s="118"/>
      <c r="V538" s="118"/>
      <c r="W538" s="118"/>
    </row>
    <row r="539" spans="1:34" x14ac:dyDescent="0.25">
      <c r="B539" s="150" t="s">
        <v>801</v>
      </c>
      <c r="C539" s="192">
        <v>2803500</v>
      </c>
      <c r="D539" s="192">
        <v>6782500</v>
      </c>
      <c r="E539" s="191">
        <v>0</v>
      </c>
      <c r="F539" s="192">
        <v>1720750</v>
      </c>
      <c r="G539" s="192">
        <v>0</v>
      </c>
      <c r="H539" s="192">
        <v>0</v>
      </c>
      <c r="I539" s="192">
        <v>0</v>
      </c>
      <c r="J539" s="192">
        <v>0</v>
      </c>
      <c r="K539" s="192">
        <v>0</v>
      </c>
      <c r="L539" s="192">
        <v>0</v>
      </c>
      <c r="M539" s="192">
        <v>0</v>
      </c>
      <c r="N539" s="192">
        <v>960000</v>
      </c>
      <c r="O539" s="192">
        <v>1124000</v>
      </c>
      <c r="P539" s="192">
        <v>1520000</v>
      </c>
      <c r="Q539" s="192">
        <f t="shared" si="8"/>
        <v>5324750</v>
      </c>
      <c r="R539" s="3"/>
      <c r="S539" s="7"/>
      <c r="T539" s="118"/>
      <c r="U539" s="118"/>
      <c r="V539" s="118"/>
      <c r="W539" s="118"/>
    </row>
    <row r="540" spans="1:34" x14ac:dyDescent="0.25">
      <c r="B540" s="151" t="s">
        <v>802</v>
      </c>
      <c r="C540" s="191">
        <v>2803500</v>
      </c>
      <c r="D540" s="191">
        <v>6782500</v>
      </c>
      <c r="E540" s="191">
        <v>0</v>
      </c>
      <c r="F540" s="191">
        <v>1720750</v>
      </c>
      <c r="G540" s="191">
        <v>0</v>
      </c>
      <c r="H540" s="191">
        <v>0</v>
      </c>
      <c r="I540" s="191">
        <v>0</v>
      </c>
      <c r="J540" s="191">
        <v>0</v>
      </c>
      <c r="K540" s="191">
        <v>0</v>
      </c>
      <c r="L540" s="191">
        <v>0</v>
      </c>
      <c r="M540" s="191">
        <v>0</v>
      </c>
      <c r="N540" s="191">
        <v>960000</v>
      </c>
      <c r="O540" s="191">
        <v>1124000</v>
      </c>
      <c r="P540" s="191">
        <v>1520000</v>
      </c>
      <c r="Q540" s="192">
        <f t="shared" si="8"/>
        <v>5324750</v>
      </c>
      <c r="R540" s="3"/>
      <c r="S540" s="7"/>
      <c r="T540" s="118"/>
      <c r="U540" s="118"/>
      <c r="V540" s="118"/>
      <c r="W540" s="118"/>
    </row>
    <row r="541" spans="1:34" s="144" customFormat="1" x14ac:dyDescent="0.25">
      <c r="A541"/>
      <c r="B541" s="150" t="s">
        <v>803</v>
      </c>
      <c r="C541" s="192">
        <v>100000</v>
      </c>
      <c r="D541" s="192">
        <v>0</v>
      </c>
      <c r="E541" s="191">
        <v>0</v>
      </c>
      <c r="F541" s="191"/>
      <c r="G541" s="191"/>
      <c r="H541" s="191"/>
      <c r="I541" s="191"/>
      <c r="J541" s="191"/>
      <c r="K541" s="191"/>
      <c r="L541" s="191"/>
      <c r="M541" s="191">
        <v>0</v>
      </c>
      <c r="N541" s="192"/>
      <c r="O541" s="192"/>
      <c r="P541" s="192"/>
      <c r="Q541" s="192">
        <f t="shared" si="8"/>
        <v>0</v>
      </c>
      <c r="R541" s="3"/>
      <c r="S541" s="7"/>
      <c r="T541" s="118"/>
      <c r="U541" s="147"/>
      <c r="V541" s="147"/>
      <c r="W541" s="147"/>
      <c r="X541"/>
      <c r="Y541"/>
      <c r="Z541"/>
      <c r="AA541"/>
      <c r="AB541"/>
      <c r="AC541"/>
      <c r="AD541"/>
      <c r="AE541"/>
      <c r="AF541"/>
      <c r="AG541"/>
      <c r="AH541"/>
    </row>
    <row r="542" spans="1:34" s="144" customFormat="1" x14ac:dyDescent="0.25">
      <c r="A542"/>
      <c r="B542" s="151" t="s">
        <v>804</v>
      </c>
      <c r="C542" s="191">
        <v>100000</v>
      </c>
      <c r="D542" s="191">
        <v>0</v>
      </c>
      <c r="E542" s="191">
        <v>0</v>
      </c>
      <c r="F542" s="191"/>
      <c r="G542" s="191"/>
      <c r="H542" s="191"/>
      <c r="I542" s="191"/>
      <c r="J542" s="191"/>
      <c r="K542" s="191"/>
      <c r="L542" s="191"/>
      <c r="M542" s="191">
        <v>0</v>
      </c>
      <c r="N542" s="191"/>
      <c r="O542" s="191"/>
      <c r="P542" s="191"/>
      <c r="Q542" s="192">
        <f t="shared" si="8"/>
        <v>0</v>
      </c>
      <c r="R542" s="3"/>
      <c r="S542" s="7"/>
      <c r="T542" s="118"/>
      <c r="U542" s="147"/>
      <c r="V542" s="147"/>
      <c r="W542" s="147"/>
      <c r="X542"/>
      <c r="Y542"/>
      <c r="Z542"/>
      <c r="AA542"/>
      <c r="AB542"/>
      <c r="AC542"/>
      <c r="AD542"/>
      <c r="AE542"/>
      <c r="AF542"/>
      <c r="AG542"/>
      <c r="AH542"/>
    </row>
    <row r="543" spans="1:34" x14ac:dyDescent="0.25">
      <c r="B543" s="150" t="s">
        <v>807</v>
      </c>
      <c r="C543" s="192">
        <v>13757428</v>
      </c>
      <c r="D543" s="192">
        <v>81000</v>
      </c>
      <c r="E543" s="191">
        <v>0</v>
      </c>
      <c r="F543" s="191">
        <v>0</v>
      </c>
      <c r="G543" s="191">
        <v>0</v>
      </c>
      <c r="H543" s="191"/>
      <c r="I543" s="191">
        <v>0</v>
      </c>
      <c r="J543" s="192"/>
      <c r="K543" s="192">
        <v>0</v>
      </c>
      <c r="L543" s="192"/>
      <c r="M543" s="192">
        <v>0</v>
      </c>
      <c r="N543" s="192">
        <v>0</v>
      </c>
      <c r="O543" s="192">
        <v>0</v>
      </c>
      <c r="P543" s="192">
        <v>0</v>
      </c>
      <c r="Q543" s="192">
        <f t="shared" si="8"/>
        <v>0</v>
      </c>
      <c r="R543" s="3"/>
      <c r="S543" s="7"/>
      <c r="T543" s="118"/>
      <c r="U543" s="118"/>
      <c r="V543" s="118"/>
      <c r="W543" s="118"/>
    </row>
    <row r="544" spans="1:34" x14ac:dyDescent="0.25">
      <c r="B544" s="151" t="s">
        <v>808</v>
      </c>
      <c r="C544" s="191">
        <v>13757428</v>
      </c>
      <c r="D544" s="191">
        <v>81000</v>
      </c>
      <c r="E544" s="191">
        <v>0</v>
      </c>
      <c r="F544" s="191">
        <v>0</v>
      </c>
      <c r="G544" s="191">
        <v>0</v>
      </c>
      <c r="H544" s="191"/>
      <c r="I544" s="191">
        <v>0</v>
      </c>
      <c r="J544" s="191"/>
      <c r="K544" s="191">
        <v>0</v>
      </c>
      <c r="L544" s="191"/>
      <c r="M544" s="191">
        <v>0</v>
      </c>
      <c r="N544" s="191">
        <v>0</v>
      </c>
      <c r="O544" s="191">
        <v>0</v>
      </c>
      <c r="P544" s="191">
        <v>0</v>
      </c>
      <c r="Q544" s="192">
        <f t="shared" si="8"/>
        <v>0</v>
      </c>
      <c r="R544" s="3"/>
      <c r="S544" s="7"/>
      <c r="T544" s="118"/>
      <c r="U544" s="118"/>
      <c r="V544" s="118"/>
      <c r="W544" s="118"/>
    </row>
    <row r="545" spans="1:34" x14ac:dyDescent="0.25">
      <c r="B545" s="150" t="s">
        <v>946</v>
      </c>
      <c r="C545" s="192">
        <v>1000000</v>
      </c>
      <c r="D545" s="192">
        <v>7982690</v>
      </c>
      <c r="E545" s="191">
        <v>0</v>
      </c>
      <c r="F545" s="191">
        <v>0</v>
      </c>
      <c r="G545" s="191">
        <v>1701000</v>
      </c>
      <c r="H545" s="191"/>
      <c r="I545" s="191"/>
      <c r="J545" s="192">
        <v>0</v>
      </c>
      <c r="K545" s="192">
        <v>0</v>
      </c>
      <c r="L545" s="192">
        <v>0</v>
      </c>
      <c r="M545" s="192">
        <v>0</v>
      </c>
      <c r="N545" s="192">
        <v>3415000</v>
      </c>
      <c r="O545" s="192">
        <v>510000</v>
      </c>
      <c r="P545" s="192">
        <v>2335000</v>
      </c>
      <c r="Q545" s="192">
        <f t="shared" si="8"/>
        <v>7961000</v>
      </c>
      <c r="R545" s="3"/>
      <c r="S545" s="7"/>
      <c r="T545" s="118"/>
      <c r="U545" s="118"/>
      <c r="V545" s="118"/>
      <c r="W545" s="118"/>
    </row>
    <row r="546" spans="1:34" s="144" customFormat="1" x14ac:dyDescent="0.25">
      <c r="A546"/>
      <c r="B546" s="151" t="s">
        <v>947</v>
      </c>
      <c r="C546" s="191">
        <v>1000000</v>
      </c>
      <c r="D546" s="191">
        <v>7982690</v>
      </c>
      <c r="E546" s="191">
        <v>0</v>
      </c>
      <c r="F546" s="191">
        <v>0</v>
      </c>
      <c r="G546" s="191">
        <v>1701000</v>
      </c>
      <c r="H546" s="191"/>
      <c r="I546" s="191"/>
      <c r="J546" s="191">
        <v>0</v>
      </c>
      <c r="K546" s="191">
        <v>0</v>
      </c>
      <c r="L546" s="191">
        <v>0</v>
      </c>
      <c r="M546" s="191">
        <v>0</v>
      </c>
      <c r="N546" s="191">
        <v>3415000</v>
      </c>
      <c r="O546" s="191">
        <v>510000</v>
      </c>
      <c r="P546" s="191">
        <v>2335000</v>
      </c>
      <c r="Q546" s="192">
        <f t="shared" si="8"/>
        <v>7961000</v>
      </c>
      <c r="R546" s="3"/>
      <c r="S546" s="7"/>
      <c r="T546" s="118"/>
      <c r="U546" s="147"/>
      <c r="V546" s="147"/>
      <c r="W546" s="147"/>
      <c r="X546"/>
      <c r="Y546"/>
      <c r="Z546"/>
      <c r="AA546"/>
      <c r="AB546"/>
      <c r="AC546"/>
      <c r="AD546"/>
      <c r="AE546"/>
      <c r="AF546"/>
      <c r="AG546"/>
      <c r="AH546"/>
    </row>
    <row r="547" spans="1:34" x14ac:dyDescent="0.25">
      <c r="B547" s="150" t="s">
        <v>809</v>
      </c>
      <c r="C547" s="192">
        <v>541296746</v>
      </c>
      <c r="D547" s="192">
        <v>676647929.58999991</v>
      </c>
      <c r="E547" s="192">
        <v>1691900</v>
      </c>
      <c r="F547" s="192">
        <v>36493353.600000001</v>
      </c>
      <c r="G547" s="192">
        <v>13986280</v>
      </c>
      <c r="H547" s="192">
        <v>21124992.800000001</v>
      </c>
      <c r="I547" s="192">
        <v>40815928</v>
      </c>
      <c r="J547" s="192">
        <v>36665382.200000003</v>
      </c>
      <c r="K547" s="192">
        <v>73365177.400000006</v>
      </c>
      <c r="L547" s="192">
        <v>16198703</v>
      </c>
      <c r="M547" s="192">
        <v>47927635.200000003</v>
      </c>
      <c r="N547" s="192">
        <v>25826765.599999998</v>
      </c>
      <c r="O547" s="192">
        <v>31495757.140000001</v>
      </c>
      <c r="P547" s="192">
        <v>208173898.66999999</v>
      </c>
      <c r="Q547" s="192">
        <f t="shared" si="8"/>
        <v>553765773.61000001</v>
      </c>
      <c r="R547" s="3"/>
      <c r="S547" s="7"/>
      <c r="T547" s="118"/>
      <c r="U547" s="118"/>
      <c r="V547" s="118"/>
      <c r="W547" s="118"/>
    </row>
    <row r="548" spans="1:34" x14ac:dyDescent="0.25">
      <c r="B548" s="151" t="s">
        <v>810</v>
      </c>
      <c r="C548" s="191">
        <v>541296746</v>
      </c>
      <c r="D548" s="191">
        <v>676647929.58999991</v>
      </c>
      <c r="E548" s="191">
        <v>1691900</v>
      </c>
      <c r="F548" s="191">
        <v>36493353.600000001</v>
      </c>
      <c r="G548" s="191">
        <v>13986280</v>
      </c>
      <c r="H548" s="191">
        <v>21124992.800000001</v>
      </c>
      <c r="I548" s="191">
        <v>40815928</v>
      </c>
      <c r="J548" s="191">
        <v>36665382.200000003</v>
      </c>
      <c r="K548" s="191">
        <v>73365177.400000006</v>
      </c>
      <c r="L548" s="191">
        <v>16198703</v>
      </c>
      <c r="M548" s="191">
        <v>47927635.200000003</v>
      </c>
      <c r="N548" s="191">
        <v>25826765.599999998</v>
      </c>
      <c r="O548" s="191">
        <v>31495757.140000001</v>
      </c>
      <c r="P548" s="191">
        <v>208173898.66999999</v>
      </c>
      <c r="Q548" s="191">
        <f t="shared" si="8"/>
        <v>553765773.61000001</v>
      </c>
      <c r="R548" s="3"/>
      <c r="S548" s="7"/>
      <c r="T548" s="118"/>
      <c r="U548" s="118"/>
      <c r="V548" s="118"/>
      <c r="W548" s="118"/>
    </row>
    <row r="549" spans="1:34" s="144" customFormat="1" x14ac:dyDescent="0.25">
      <c r="A549"/>
      <c r="B549" s="138" t="s">
        <v>188</v>
      </c>
      <c r="C549" s="331">
        <v>2337432214</v>
      </c>
      <c r="D549" s="331">
        <v>599499602.86000049</v>
      </c>
      <c r="E549" s="331">
        <v>8511344.6699999999</v>
      </c>
      <c r="F549" s="331">
        <v>32350789.850000001</v>
      </c>
      <c r="G549" s="331">
        <v>72747707.280000001</v>
      </c>
      <c r="H549" s="331">
        <v>37901888.380000003</v>
      </c>
      <c r="I549" s="331">
        <v>5837554.7400000002</v>
      </c>
      <c r="J549" s="331">
        <v>11101011.67</v>
      </c>
      <c r="K549" s="331">
        <v>3259982.71</v>
      </c>
      <c r="L549" s="331">
        <v>23768950.510000002</v>
      </c>
      <c r="M549" s="331">
        <v>17869161.68</v>
      </c>
      <c r="N549" s="331">
        <v>24270378.699999999</v>
      </c>
      <c r="O549" s="331">
        <v>35582514.560000002</v>
      </c>
      <c r="P549" s="331">
        <v>145041272.36000001</v>
      </c>
      <c r="Q549" s="331">
        <f t="shared" si="8"/>
        <v>418242557.11000001</v>
      </c>
      <c r="R549" s="3"/>
      <c r="S549" s="7"/>
      <c r="T549" s="118"/>
      <c r="U549" s="147"/>
      <c r="V549" s="147"/>
      <c r="W549" s="147"/>
      <c r="X549"/>
      <c r="Y549"/>
      <c r="Z549"/>
      <c r="AA549"/>
      <c r="AB549"/>
      <c r="AC549"/>
      <c r="AD549"/>
      <c r="AE549"/>
      <c r="AF549"/>
      <c r="AG549"/>
      <c r="AH549"/>
    </row>
    <row r="550" spans="1:34" x14ac:dyDescent="0.25">
      <c r="B550" s="150" t="s">
        <v>811</v>
      </c>
      <c r="C550" s="192">
        <v>60400</v>
      </c>
      <c r="D550" s="192">
        <v>3119.3900000001886</v>
      </c>
      <c r="E550" s="192">
        <v>0</v>
      </c>
      <c r="F550" s="192"/>
      <c r="G550" s="338"/>
      <c r="H550" s="338"/>
      <c r="I550" s="338">
        <v>0</v>
      </c>
      <c r="J550" s="338">
        <v>0</v>
      </c>
      <c r="K550" s="192">
        <v>0</v>
      </c>
      <c r="L550" s="338">
        <v>0</v>
      </c>
      <c r="M550" s="331">
        <v>0</v>
      </c>
      <c r="N550" s="331">
        <v>0</v>
      </c>
      <c r="O550" s="331">
        <v>0</v>
      </c>
      <c r="P550" s="331">
        <v>0</v>
      </c>
      <c r="Q550" s="331">
        <f t="shared" si="8"/>
        <v>0</v>
      </c>
      <c r="R550" s="3"/>
      <c r="S550" s="7"/>
      <c r="T550" s="118"/>
      <c r="U550" s="118"/>
      <c r="V550" s="118"/>
      <c r="W550" s="118"/>
    </row>
    <row r="551" spans="1:34" s="144" customFormat="1" x14ac:dyDescent="0.25">
      <c r="A551"/>
      <c r="B551" s="151" t="s">
        <v>812</v>
      </c>
      <c r="C551" s="191">
        <v>60400</v>
      </c>
      <c r="D551" s="191">
        <v>3119.3900000001886</v>
      </c>
      <c r="E551" s="192">
        <v>0</v>
      </c>
      <c r="F551" s="191"/>
      <c r="G551" s="337"/>
      <c r="H551" s="337"/>
      <c r="I551" s="337">
        <v>0</v>
      </c>
      <c r="J551" s="337">
        <v>0</v>
      </c>
      <c r="K551" s="191">
        <v>0</v>
      </c>
      <c r="L551" s="337">
        <v>0</v>
      </c>
      <c r="M551" s="191">
        <v>0</v>
      </c>
      <c r="N551" s="191">
        <v>0</v>
      </c>
      <c r="O551" s="191">
        <v>0</v>
      </c>
      <c r="P551" s="191">
        <v>0</v>
      </c>
      <c r="Q551" s="331">
        <f t="shared" si="8"/>
        <v>0</v>
      </c>
      <c r="R551" s="3"/>
      <c r="S551" s="7"/>
      <c r="T551" s="118"/>
      <c r="U551" s="147"/>
      <c r="V551" s="147"/>
      <c r="W551" s="147"/>
      <c r="X551"/>
      <c r="Y551"/>
      <c r="Z551"/>
      <c r="AA551"/>
      <c r="AB551"/>
      <c r="AC551"/>
      <c r="AD551"/>
      <c r="AE551"/>
      <c r="AF551"/>
      <c r="AG551"/>
      <c r="AH551"/>
    </row>
    <row r="552" spans="1:34" x14ac:dyDescent="0.25">
      <c r="B552" s="150" t="s">
        <v>813</v>
      </c>
      <c r="C552" s="192">
        <v>12801246</v>
      </c>
      <c r="D552" s="192">
        <v>0</v>
      </c>
      <c r="E552" s="192">
        <v>0</v>
      </c>
      <c r="F552" s="338">
        <v>0</v>
      </c>
      <c r="G552" s="338"/>
      <c r="H552" s="338"/>
      <c r="I552" s="338"/>
      <c r="J552" s="338"/>
      <c r="K552" s="338"/>
      <c r="L552" s="338"/>
      <c r="M552" s="338"/>
      <c r="N552" s="192"/>
      <c r="O552" s="192"/>
      <c r="P552" s="192"/>
      <c r="Q552" s="331">
        <f t="shared" si="8"/>
        <v>0</v>
      </c>
      <c r="R552" s="3"/>
      <c r="S552" s="7"/>
      <c r="T552" s="118"/>
      <c r="U552" s="118"/>
      <c r="V552" s="118"/>
      <c r="W552" s="118"/>
    </row>
    <row r="553" spans="1:34" x14ac:dyDescent="0.25">
      <c r="B553" s="151" t="s">
        <v>814</v>
      </c>
      <c r="C553" s="191">
        <v>12801246</v>
      </c>
      <c r="D553" s="191">
        <v>0</v>
      </c>
      <c r="E553" s="192">
        <v>0</v>
      </c>
      <c r="F553" s="337">
        <v>0</v>
      </c>
      <c r="G553" s="337"/>
      <c r="H553" s="337"/>
      <c r="I553" s="337"/>
      <c r="J553" s="337"/>
      <c r="K553" s="337"/>
      <c r="L553" s="337"/>
      <c r="M553" s="337"/>
      <c r="N553" s="191"/>
      <c r="O553" s="191"/>
      <c r="P553" s="191"/>
      <c r="Q553" s="331">
        <f t="shared" si="8"/>
        <v>0</v>
      </c>
      <c r="R553" s="3"/>
      <c r="S553" s="7"/>
      <c r="T553" s="118"/>
      <c r="U553" s="118"/>
      <c r="V553" s="118"/>
      <c r="W553" s="118"/>
    </row>
    <row r="554" spans="1:34" x14ac:dyDescent="0.25">
      <c r="B554" s="150" t="s">
        <v>815</v>
      </c>
      <c r="C554" s="192">
        <v>2285833310</v>
      </c>
      <c r="D554" s="192">
        <v>584496483.47000051</v>
      </c>
      <c r="E554" s="192">
        <v>8511344.6699999999</v>
      </c>
      <c r="F554" s="192">
        <v>32350789.850000001</v>
      </c>
      <c r="G554" s="192">
        <v>72747707.280000001</v>
      </c>
      <c r="H554" s="192">
        <v>37901888.380000003</v>
      </c>
      <c r="I554" s="192">
        <v>1299274.74</v>
      </c>
      <c r="J554" s="192">
        <v>9975226.7699999996</v>
      </c>
      <c r="K554" s="192">
        <v>3259982.71</v>
      </c>
      <c r="L554" s="192">
        <v>22291268.370000001</v>
      </c>
      <c r="M554" s="192">
        <v>17869161.68</v>
      </c>
      <c r="N554" s="192">
        <v>24270378.699999999</v>
      </c>
      <c r="O554" s="192">
        <v>34534326.800000004</v>
      </c>
      <c r="P554" s="331">
        <v>143991416.92000002</v>
      </c>
      <c r="Q554" s="331">
        <f t="shared" si="8"/>
        <v>409002766.87000006</v>
      </c>
      <c r="R554" s="3"/>
      <c r="S554" s="7"/>
      <c r="T554" s="118"/>
      <c r="U554" s="118"/>
      <c r="V554" s="118"/>
      <c r="W554" s="118"/>
    </row>
    <row r="555" spans="1:34" s="144" customFormat="1" x14ac:dyDescent="0.25">
      <c r="A555"/>
      <c r="B555" s="151" t="s">
        <v>816</v>
      </c>
      <c r="C555" s="191">
        <v>2279773210</v>
      </c>
      <c r="D555" s="191">
        <v>583896383.47000051</v>
      </c>
      <c r="E555" s="191">
        <v>8469678</v>
      </c>
      <c r="F555" s="191">
        <v>32350789.850000001</v>
      </c>
      <c r="G555" s="191">
        <v>72706040.280000001</v>
      </c>
      <c r="H555" s="191">
        <v>37860222.380000003</v>
      </c>
      <c r="I555" s="191">
        <v>1257607.74</v>
      </c>
      <c r="J555" s="191">
        <v>9975226.7699999996</v>
      </c>
      <c r="K555" s="191">
        <v>3259982.71</v>
      </c>
      <c r="L555" s="191">
        <v>22291268.370000001</v>
      </c>
      <c r="M555" s="191">
        <v>17735828.350000001</v>
      </c>
      <c r="N555" s="191">
        <v>24170378.699999999</v>
      </c>
      <c r="O555" s="191">
        <v>34484326.800000004</v>
      </c>
      <c r="P555" s="191">
        <v>143941416.92000002</v>
      </c>
      <c r="Q555" s="191">
        <f t="shared" si="8"/>
        <v>408502766.87</v>
      </c>
      <c r="R555" s="3"/>
      <c r="S555" s="7"/>
      <c r="T555" s="118"/>
      <c r="U555" s="147"/>
      <c r="V555" s="147"/>
      <c r="W555" s="147"/>
      <c r="X555"/>
      <c r="Y555"/>
      <c r="Z555"/>
      <c r="AA555"/>
      <c r="AB555"/>
      <c r="AC555"/>
      <c r="AD555"/>
      <c r="AE555"/>
      <c r="AF555"/>
      <c r="AG555"/>
      <c r="AH555"/>
    </row>
    <row r="556" spans="1:34" x14ac:dyDescent="0.25">
      <c r="B556" s="151" t="s">
        <v>817</v>
      </c>
      <c r="C556" s="191">
        <v>6060100</v>
      </c>
      <c r="D556" s="191">
        <v>600100</v>
      </c>
      <c r="E556" s="337">
        <v>41666.67</v>
      </c>
      <c r="F556" s="337"/>
      <c r="G556" s="191">
        <v>41667</v>
      </c>
      <c r="H556" s="191">
        <v>41666</v>
      </c>
      <c r="I556" s="191">
        <v>41667</v>
      </c>
      <c r="J556" s="191"/>
      <c r="K556" s="191">
        <v>0</v>
      </c>
      <c r="L556" s="191"/>
      <c r="M556" s="191">
        <v>133333.32999999999</v>
      </c>
      <c r="N556" s="191">
        <v>100000</v>
      </c>
      <c r="O556" s="191">
        <v>50000</v>
      </c>
      <c r="P556" s="191">
        <v>50000</v>
      </c>
      <c r="Q556" s="191">
        <f t="shared" si="8"/>
        <v>500000</v>
      </c>
      <c r="R556" s="3"/>
      <c r="S556" s="7"/>
      <c r="T556" s="118"/>
      <c r="U556" s="118"/>
      <c r="V556" s="118"/>
      <c r="W556" s="118"/>
    </row>
    <row r="557" spans="1:34" s="144" customFormat="1" x14ac:dyDescent="0.25">
      <c r="A557"/>
      <c r="B557" s="150" t="s">
        <v>820</v>
      </c>
      <c r="C557" s="192">
        <v>34937258</v>
      </c>
      <c r="D557" s="192">
        <v>15000000</v>
      </c>
      <c r="E557" s="192">
        <v>0</v>
      </c>
      <c r="F557" s="192">
        <v>0</v>
      </c>
      <c r="G557" s="192">
        <v>0</v>
      </c>
      <c r="H557" s="192">
        <v>0</v>
      </c>
      <c r="I557" s="192">
        <v>4538280</v>
      </c>
      <c r="J557" s="192">
        <v>1125784.8999999999</v>
      </c>
      <c r="K557" s="337">
        <v>0</v>
      </c>
      <c r="L557" s="337">
        <v>1477682.14</v>
      </c>
      <c r="M557" s="337">
        <v>0</v>
      </c>
      <c r="N557" s="339">
        <v>0</v>
      </c>
      <c r="O557" s="331">
        <v>1048187.76</v>
      </c>
      <c r="P557" s="331">
        <v>1049855.44</v>
      </c>
      <c r="Q557" s="331">
        <f t="shared" si="8"/>
        <v>9239790.2400000002</v>
      </c>
      <c r="R557" s="3"/>
      <c r="S557" s="7"/>
      <c r="T557" s="118"/>
      <c r="U557" s="147"/>
      <c r="V557" s="147"/>
      <c r="W557" s="147"/>
      <c r="X557"/>
      <c r="Y557"/>
      <c r="Z557"/>
      <c r="AA557"/>
      <c r="AB557"/>
      <c r="AC557"/>
      <c r="AD557"/>
      <c r="AE557"/>
      <c r="AF557"/>
      <c r="AG557"/>
      <c r="AH557"/>
    </row>
    <row r="558" spans="1:34" x14ac:dyDescent="0.25">
      <c r="B558" s="151" t="s">
        <v>821</v>
      </c>
      <c r="C558" s="191">
        <v>34937258</v>
      </c>
      <c r="D558" s="191">
        <v>15000000</v>
      </c>
      <c r="E558" s="192">
        <v>0</v>
      </c>
      <c r="F558" s="191">
        <v>0</v>
      </c>
      <c r="G558" s="191">
        <v>0</v>
      </c>
      <c r="H558" s="191">
        <v>0</v>
      </c>
      <c r="I558" s="191">
        <v>4538280</v>
      </c>
      <c r="J558" s="191">
        <v>1125784.8999999999</v>
      </c>
      <c r="K558" s="337">
        <v>0</v>
      </c>
      <c r="L558" s="337">
        <v>1477682.14</v>
      </c>
      <c r="M558" s="337">
        <v>0</v>
      </c>
      <c r="N558" s="337">
        <v>0</v>
      </c>
      <c r="O558" s="191">
        <v>1048187.76</v>
      </c>
      <c r="P558" s="191">
        <v>1049855.44</v>
      </c>
      <c r="Q558" s="331">
        <f t="shared" si="8"/>
        <v>9239790.2400000002</v>
      </c>
      <c r="R558" s="3"/>
      <c r="S558" s="7"/>
      <c r="T558" s="118"/>
      <c r="U558" s="118"/>
      <c r="V558" s="118"/>
      <c r="W558" s="118"/>
    </row>
    <row r="559" spans="1:34" s="67" customFormat="1" x14ac:dyDescent="0.25">
      <c r="A559"/>
      <c r="B559" s="150" t="s">
        <v>822</v>
      </c>
      <c r="C559" s="192">
        <v>100000</v>
      </c>
      <c r="D559" s="192">
        <v>0</v>
      </c>
      <c r="E559" s="192">
        <v>0</v>
      </c>
      <c r="F559" s="337"/>
      <c r="G559" s="337"/>
      <c r="H559" s="337"/>
      <c r="I559" s="337"/>
      <c r="J559" s="337"/>
      <c r="K559" s="337"/>
      <c r="L559" s="337"/>
      <c r="M559" s="337"/>
      <c r="N559" s="339"/>
      <c r="O559" s="331">
        <v>0</v>
      </c>
      <c r="P559" s="331"/>
      <c r="Q559" s="331">
        <f t="shared" si="8"/>
        <v>0</v>
      </c>
      <c r="R559" s="3"/>
      <c r="S559" s="7"/>
      <c r="T559" s="118"/>
      <c r="U559" s="141"/>
      <c r="V559" s="141"/>
      <c r="W559" s="141"/>
      <c r="X559"/>
      <c r="Y559"/>
      <c r="Z559"/>
      <c r="AA559"/>
      <c r="AB559"/>
      <c r="AC559"/>
      <c r="AD559"/>
      <c r="AE559"/>
      <c r="AF559"/>
      <c r="AG559"/>
      <c r="AH559"/>
    </row>
    <row r="560" spans="1:34" x14ac:dyDescent="0.25">
      <c r="B560" s="151" t="s">
        <v>823</v>
      </c>
      <c r="C560" s="191">
        <v>100000</v>
      </c>
      <c r="D560" s="191">
        <v>0</v>
      </c>
      <c r="E560" s="192">
        <v>0</v>
      </c>
      <c r="F560" s="337"/>
      <c r="G560" s="337"/>
      <c r="H560" s="337"/>
      <c r="I560" s="337"/>
      <c r="J560" s="337"/>
      <c r="K560" s="337"/>
      <c r="L560" s="337"/>
      <c r="M560" s="337"/>
      <c r="N560" s="337"/>
      <c r="O560" s="191">
        <v>0</v>
      </c>
      <c r="P560" s="191"/>
      <c r="Q560" s="331">
        <f t="shared" si="8"/>
        <v>0</v>
      </c>
      <c r="R560" s="3"/>
      <c r="S560" s="7"/>
      <c r="T560" s="118"/>
      <c r="U560" s="118"/>
      <c r="V560" s="118"/>
      <c r="W560" s="118"/>
    </row>
    <row r="561" spans="1:34" x14ac:dyDescent="0.25">
      <c r="B561" s="150" t="s">
        <v>828</v>
      </c>
      <c r="C561" s="192">
        <v>3700000</v>
      </c>
      <c r="D561" s="192">
        <v>0</v>
      </c>
      <c r="E561" s="192">
        <v>0</v>
      </c>
      <c r="F561" s="337"/>
      <c r="G561" s="337"/>
      <c r="H561" s="337"/>
      <c r="I561" s="337"/>
      <c r="J561" s="337"/>
      <c r="K561" s="337"/>
      <c r="L561" s="337"/>
      <c r="M561" s="337"/>
      <c r="N561" s="339"/>
      <c r="O561" s="331">
        <v>0</v>
      </c>
      <c r="P561" s="331">
        <v>0</v>
      </c>
      <c r="Q561" s="331">
        <f t="shared" si="8"/>
        <v>0</v>
      </c>
      <c r="R561" s="3"/>
      <c r="S561" s="7"/>
      <c r="T561" s="118"/>
      <c r="U561" s="118"/>
      <c r="V561" s="118"/>
      <c r="W561" s="118"/>
    </row>
    <row r="562" spans="1:34" x14ac:dyDescent="0.25">
      <c r="B562" s="151" t="s">
        <v>829</v>
      </c>
      <c r="C562" s="191">
        <v>3700000</v>
      </c>
      <c r="D562" s="191">
        <v>0</v>
      </c>
      <c r="E562" s="192">
        <v>0</v>
      </c>
      <c r="F562" s="337"/>
      <c r="G562" s="337"/>
      <c r="H562" s="337"/>
      <c r="I562" s="337"/>
      <c r="J562" s="337"/>
      <c r="K562" s="337"/>
      <c r="L562" s="337"/>
      <c r="M562" s="337"/>
      <c r="N562" s="337"/>
      <c r="O562" s="191">
        <v>0</v>
      </c>
      <c r="P562" s="191">
        <v>0</v>
      </c>
      <c r="Q562" s="331">
        <f t="shared" si="8"/>
        <v>0</v>
      </c>
      <c r="R562" s="3"/>
      <c r="S562" s="7"/>
      <c r="T562" s="118"/>
      <c r="U562" s="118"/>
      <c r="V562" s="118"/>
      <c r="W562" s="118"/>
    </row>
    <row r="563" spans="1:34" s="67" customFormat="1" x14ac:dyDescent="0.25">
      <c r="A563"/>
      <c r="B563" s="138" t="s">
        <v>189</v>
      </c>
      <c r="C563" s="192">
        <v>2339697661</v>
      </c>
      <c r="D563" s="192">
        <v>3140386298.2199998</v>
      </c>
      <c r="E563" s="192">
        <v>19313893.329999998</v>
      </c>
      <c r="F563" s="192">
        <v>22102878.57</v>
      </c>
      <c r="G563" s="192">
        <v>62887932.200000003</v>
      </c>
      <c r="H563" s="192">
        <v>226211746.83000001</v>
      </c>
      <c r="I563" s="192">
        <v>239899210.37</v>
      </c>
      <c r="J563" s="192">
        <v>374214510.14999998</v>
      </c>
      <c r="K563" s="192">
        <v>162001891.75</v>
      </c>
      <c r="L563" s="192">
        <v>213696847.90000001</v>
      </c>
      <c r="M563" s="192">
        <v>532291471.90999997</v>
      </c>
      <c r="N563" s="192">
        <v>289136652.42999995</v>
      </c>
      <c r="O563" s="192">
        <v>250131652.34</v>
      </c>
      <c r="P563" s="192">
        <v>395756764.35000002</v>
      </c>
      <c r="Q563" s="192">
        <f t="shared" si="8"/>
        <v>2787645452.1299996</v>
      </c>
      <c r="R563" s="3"/>
      <c r="S563" s="7"/>
      <c r="T563" s="118"/>
      <c r="U563" s="141"/>
      <c r="V563" s="141"/>
      <c r="W563" s="141"/>
      <c r="X563"/>
      <c r="Y563"/>
      <c r="Z563"/>
      <c r="AA563"/>
      <c r="AB563"/>
      <c r="AC563"/>
      <c r="AD563"/>
      <c r="AE563"/>
      <c r="AF563"/>
      <c r="AG563"/>
      <c r="AH563"/>
    </row>
    <row r="564" spans="1:34" s="67" customFormat="1" x14ac:dyDescent="0.25">
      <c r="A564"/>
      <c r="B564" s="150" t="s">
        <v>830</v>
      </c>
      <c r="C564" s="192">
        <v>0</v>
      </c>
      <c r="D564" s="192">
        <v>1681763</v>
      </c>
      <c r="E564" s="192"/>
      <c r="F564" s="192"/>
      <c r="G564" s="192"/>
      <c r="H564" s="192"/>
      <c r="I564" s="192"/>
      <c r="J564" s="192"/>
      <c r="K564" s="192">
        <v>500000</v>
      </c>
      <c r="L564" s="192">
        <v>0</v>
      </c>
      <c r="M564" s="192">
        <v>0</v>
      </c>
      <c r="N564" s="192"/>
      <c r="O564" s="192"/>
      <c r="P564" s="192">
        <v>1569599.5</v>
      </c>
      <c r="Q564" s="192">
        <f t="shared" si="8"/>
        <v>2069599.5</v>
      </c>
      <c r="R564" s="3"/>
      <c r="S564" s="7"/>
      <c r="T564" s="118"/>
      <c r="U564" s="141"/>
      <c r="V564" s="141"/>
      <c r="W564" s="141"/>
      <c r="X564"/>
      <c r="Y564"/>
      <c r="Z564"/>
      <c r="AA564"/>
      <c r="AB564"/>
      <c r="AC564"/>
      <c r="AD564"/>
      <c r="AE564"/>
      <c r="AF564"/>
      <c r="AG564"/>
      <c r="AH564"/>
    </row>
    <row r="565" spans="1:34" s="67" customFormat="1" x14ac:dyDescent="0.25">
      <c r="A565"/>
      <c r="B565" s="151" t="s">
        <v>831</v>
      </c>
      <c r="C565" s="192">
        <v>0</v>
      </c>
      <c r="D565" s="192">
        <v>1181763</v>
      </c>
      <c r="E565" s="192"/>
      <c r="F565" s="192"/>
      <c r="G565" s="192"/>
      <c r="H565" s="192"/>
      <c r="I565" s="192"/>
      <c r="J565" s="192"/>
      <c r="K565" s="192"/>
      <c r="L565" s="192"/>
      <c r="M565" s="192">
        <v>0</v>
      </c>
      <c r="N565" s="192"/>
      <c r="O565" s="192"/>
      <c r="P565" s="192">
        <v>0</v>
      </c>
      <c r="Q565" s="192">
        <f t="shared" si="8"/>
        <v>0</v>
      </c>
      <c r="R565" s="3"/>
      <c r="S565" s="7"/>
      <c r="T565" s="118"/>
      <c r="U565" s="141"/>
      <c r="V565" s="141"/>
      <c r="W565" s="141"/>
      <c r="X565"/>
      <c r="Y565"/>
      <c r="Z565"/>
      <c r="AA565"/>
      <c r="AB565"/>
      <c r="AC565"/>
      <c r="AD565"/>
      <c r="AE565"/>
      <c r="AF565"/>
      <c r="AG565"/>
      <c r="AH565"/>
    </row>
    <row r="566" spans="1:34" s="67" customFormat="1" x14ac:dyDescent="0.25">
      <c r="A566"/>
      <c r="B566" s="151" t="s">
        <v>948</v>
      </c>
      <c r="C566" s="192">
        <v>0</v>
      </c>
      <c r="D566" s="192">
        <v>500000</v>
      </c>
      <c r="E566" s="192"/>
      <c r="F566" s="192"/>
      <c r="G566" s="192"/>
      <c r="H566" s="192"/>
      <c r="I566" s="192"/>
      <c r="J566" s="192"/>
      <c r="K566" s="192">
        <v>500000</v>
      </c>
      <c r="L566" s="192">
        <v>0</v>
      </c>
      <c r="M566" s="192"/>
      <c r="N566" s="192"/>
      <c r="O566" s="192"/>
      <c r="P566" s="192">
        <v>1569599.5</v>
      </c>
      <c r="Q566" s="192">
        <f t="shared" si="8"/>
        <v>2069599.5</v>
      </c>
      <c r="R566" s="3"/>
      <c r="S566" s="7"/>
      <c r="T566" s="118"/>
      <c r="U566" s="141"/>
      <c r="V566" s="141"/>
      <c r="W566" s="141"/>
      <c r="X566"/>
      <c r="Y566"/>
      <c r="Z566"/>
      <c r="AA566"/>
      <c r="AB566"/>
      <c r="AC566"/>
      <c r="AD566"/>
      <c r="AE566"/>
      <c r="AF566"/>
      <c r="AG566"/>
      <c r="AH566"/>
    </row>
    <row r="567" spans="1:34" x14ac:dyDescent="0.25">
      <c r="B567" s="150" t="s">
        <v>832</v>
      </c>
      <c r="C567" s="192">
        <v>1271548538</v>
      </c>
      <c r="D567" s="192">
        <v>21557289.999999978</v>
      </c>
      <c r="E567" s="192">
        <v>0</v>
      </c>
      <c r="F567" s="192">
        <v>0</v>
      </c>
      <c r="G567" s="192">
        <v>401790</v>
      </c>
      <c r="H567" s="192">
        <v>0</v>
      </c>
      <c r="I567" s="192">
        <v>0</v>
      </c>
      <c r="J567" s="192"/>
      <c r="K567" s="192">
        <v>0</v>
      </c>
      <c r="L567" s="192"/>
      <c r="M567" s="192">
        <v>0</v>
      </c>
      <c r="N567" s="192">
        <v>0</v>
      </c>
      <c r="O567" s="192">
        <v>0</v>
      </c>
      <c r="P567" s="192">
        <v>0</v>
      </c>
      <c r="Q567" s="192">
        <f t="shared" si="8"/>
        <v>401790</v>
      </c>
      <c r="R567" s="3"/>
      <c r="S567" s="7"/>
      <c r="T567" s="118"/>
      <c r="U567" s="118"/>
      <c r="V567" s="118"/>
      <c r="W567" s="118"/>
    </row>
    <row r="568" spans="1:34" x14ac:dyDescent="0.25">
      <c r="B568" s="151" t="s">
        <v>833</v>
      </c>
      <c r="C568" s="191">
        <v>971548538</v>
      </c>
      <c r="D568" s="191">
        <v>21557289.999999978</v>
      </c>
      <c r="E568" s="192">
        <v>0</v>
      </c>
      <c r="F568" s="191">
        <v>0</v>
      </c>
      <c r="G568" s="191">
        <v>401790</v>
      </c>
      <c r="H568" s="191">
        <v>0</v>
      </c>
      <c r="I568" s="191">
        <v>0</v>
      </c>
      <c r="J568" s="191"/>
      <c r="K568" s="191">
        <v>0</v>
      </c>
      <c r="L568" s="191"/>
      <c r="M568" s="191">
        <v>0</v>
      </c>
      <c r="N568" s="191"/>
      <c r="O568" s="191">
        <v>0</v>
      </c>
      <c r="P568" s="191">
        <v>0</v>
      </c>
      <c r="Q568" s="192">
        <f t="shared" si="8"/>
        <v>401790</v>
      </c>
      <c r="R568" s="3"/>
      <c r="S568" s="7"/>
      <c r="T568" s="118"/>
      <c r="U568" s="118"/>
      <c r="V568" s="118"/>
      <c r="W568" s="118"/>
    </row>
    <row r="569" spans="1:34" s="67" customFormat="1" x14ac:dyDescent="0.25">
      <c r="A569"/>
      <c r="B569" s="151" t="s">
        <v>949</v>
      </c>
      <c r="C569" s="191">
        <v>300000000</v>
      </c>
      <c r="D569" s="191">
        <v>0</v>
      </c>
      <c r="E569" s="192">
        <v>0</v>
      </c>
      <c r="F569" s="191"/>
      <c r="G569" s="191"/>
      <c r="H569" s="191"/>
      <c r="I569" s="191"/>
      <c r="J569" s="191"/>
      <c r="K569" s="191"/>
      <c r="L569" s="191"/>
      <c r="M569" s="191"/>
      <c r="N569" s="191">
        <v>0</v>
      </c>
      <c r="O569" s="191">
        <v>0</v>
      </c>
      <c r="P569" s="191">
        <v>0</v>
      </c>
      <c r="Q569" s="192">
        <f t="shared" si="8"/>
        <v>0</v>
      </c>
      <c r="R569" s="3"/>
      <c r="S569" s="7"/>
      <c r="T569" s="118"/>
      <c r="U569" s="141"/>
      <c r="V569" s="141"/>
      <c r="W569" s="141"/>
      <c r="X569"/>
      <c r="Y569"/>
      <c r="Z569"/>
      <c r="AA569"/>
      <c r="AB569"/>
      <c r="AC569"/>
      <c r="AD569"/>
      <c r="AE569"/>
      <c r="AF569"/>
      <c r="AG569"/>
      <c r="AH569"/>
    </row>
    <row r="570" spans="1:34" x14ac:dyDescent="0.25">
      <c r="B570" s="150" t="s">
        <v>834</v>
      </c>
      <c r="C570" s="192">
        <v>973833484</v>
      </c>
      <c r="D570" s="192">
        <v>2834372228.8800001</v>
      </c>
      <c r="E570" s="332">
        <v>16666666.33</v>
      </c>
      <c r="F570" s="332">
        <v>21778378.57</v>
      </c>
      <c r="G570" s="332">
        <v>59106509.200000003</v>
      </c>
      <c r="H570" s="332">
        <v>222966860.24000001</v>
      </c>
      <c r="I570" s="332">
        <v>202942760.87</v>
      </c>
      <c r="J570" s="332">
        <v>372803698.31</v>
      </c>
      <c r="K570" s="332">
        <v>119436582.88</v>
      </c>
      <c r="L570" s="332">
        <v>196221228.65000001</v>
      </c>
      <c r="M570" s="332">
        <v>463291593.96999997</v>
      </c>
      <c r="N570" s="332">
        <v>275968730.64999998</v>
      </c>
      <c r="O570" s="332">
        <v>230664912.34999999</v>
      </c>
      <c r="P570" s="332">
        <v>362307910.97000003</v>
      </c>
      <c r="Q570" s="332">
        <f t="shared" si="8"/>
        <v>2544155832.9899998</v>
      </c>
      <c r="R570" s="3"/>
      <c r="S570" s="7"/>
      <c r="T570" s="118"/>
      <c r="U570" s="118"/>
      <c r="V570" s="118"/>
      <c r="W570" s="118"/>
    </row>
    <row r="571" spans="1:34" x14ac:dyDescent="0.25">
      <c r="B571" s="151" t="s">
        <v>835</v>
      </c>
      <c r="C571" s="191">
        <v>488833484</v>
      </c>
      <c r="D571" s="191">
        <v>2042903748.01</v>
      </c>
      <c r="E571" s="191">
        <v>16666666.33</v>
      </c>
      <c r="F571" s="191">
        <v>8333333</v>
      </c>
      <c r="G571" s="191">
        <v>20272989</v>
      </c>
      <c r="H571" s="191">
        <v>186907753</v>
      </c>
      <c r="I571" s="191">
        <v>143773465.16999999</v>
      </c>
      <c r="J571" s="191">
        <v>337057438.31</v>
      </c>
      <c r="K571" s="191">
        <v>108237840.88</v>
      </c>
      <c r="L571" s="191">
        <v>186998689.90000001</v>
      </c>
      <c r="M571" s="191">
        <v>429672167.44999999</v>
      </c>
      <c r="N571" s="191">
        <v>111353027.75</v>
      </c>
      <c r="O571" s="191">
        <v>106172482.73</v>
      </c>
      <c r="P571" s="191">
        <v>174609721.97</v>
      </c>
      <c r="Q571" s="191">
        <f t="shared" si="8"/>
        <v>1830055575.49</v>
      </c>
      <c r="R571" s="3"/>
      <c r="S571" s="7"/>
      <c r="T571" s="118"/>
      <c r="U571" s="118"/>
      <c r="V571" s="118"/>
      <c r="W571" s="118"/>
    </row>
    <row r="572" spans="1:34" x14ac:dyDescent="0.25">
      <c r="B572" s="151" t="s">
        <v>836</v>
      </c>
      <c r="C572" s="191">
        <v>379000000</v>
      </c>
      <c r="D572" s="191">
        <v>511843251</v>
      </c>
      <c r="E572" s="191">
        <v>0</v>
      </c>
      <c r="F572" s="191">
        <v>13445045.57</v>
      </c>
      <c r="G572" s="191">
        <v>38833520.200000003</v>
      </c>
      <c r="H572" s="191">
        <v>26928457.239999998</v>
      </c>
      <c r="I572" s="191">
        <v>0</v>
      </c>
      <c r="J572" s="191">
        <v>0</v>
      </c>
      <c r="K572" s="191">
        <v>300000</v>
      </c>
      <c r="L572" s="191">
        <v>106000</v>
      </c>
      <c r="M572" s="191">
        <v>11366052.02</v>
      </c>
      <c r="N572" s="191">
        <v>104000000</v>
      </c>
      <c r="O572" s="191">
        <v>111269715.45</v>
      </c>
      <c r="P572" s="191">
        <v>179090064</v>
      </c>
      <c r="Q572" s="191">
        <f t="shared" si="8"/>
        <v>485338854.48000002</v>
      </c>
      <c r="R572" s="3"/>
      <c r="S572" s="7"/>
      <c r="T572" s="118"/>
      <c r="U572" s="118"/>
      <c r="V572" s="118"/>
      <c r="W572" s="118"/>
    </row>
    <row r="573" spans="1:34" s="67" customFormat="1" x14ac:dyDescent="0.25">
      <c r="A573"/>
      <c r="B573" s="151" t="s">
        <v>950</v>
      </c>
      <c r="C573" s="191">
        <v>106000000</v>
      </c>
      <c r="D573" s="191">
        <v>279625229.87</v>
      </c>
      <c r="E573" s="191">
        <v>0</v>
      </c>
      <c r="F573" s="191">
        <v>0</v>
      </c>
      <c r="G573" s="191">
        <v>0</v>
      </c>
      <c r="H573" s="191">
        <v>9130650</v>
      </c>
      <c r="I573" s="191">
        <v>59169295.700000003</v>
      </c>
      <c r="J573" s="191">
        <v>35746260</v>
      </c>
      <c r="K573" s="191">
        <v>10898742</v>
      </c>
      <c r="L573" s="191">
        <v>9116538.75</v>
      </c>
      <c r="M573" s="191">
        <v>22253374.5</v>
      </c>
      <c r="N573" s="191">
        <v>60615702.899999999</v>
      </c>
      <c r="O573" s="191">
        <v>13222714.17</v>
      </c>
      <c r="P573" s="191">
        <v>8608125</v>
      </c>
      <c r="Q573" s="191">
        <f t="shared" si="8"/>
        <v>228761403.01999998</v>
      </c>
      <c r="R573" s="3"/>
      <c r="S573" s="7"/>
      <c r="T573" s="118"/>
      <c r="U573" s="141"/>
      <c r="V573" s="141"/>
      <c r="W573" s="141"/>
      <c r="X573"/>
      <c r="Y573"/>
      <c r="Z573"/>
      <c r="AA573"/>
      <c r="AB573"/>
      <c r="AC573"/>
      <c r="AD573"/>
      <c r="AE573"/>
      <c r="AF573"/>
      <c r="AG573"/>
      <c r="AH573"/>
    </row>
    <row r="574" spans="1:34" x14ac:dyDescent="0.25">
      <c r="B574" s="150" t="s">
        <v>837</v>
      </c>
      <c r="C574" s="192">
        <v>68202285</v>
      </c>
      <c r="D574" s="192">
        <v>74255945.719999999</v>
      </c>
      <c r="E574" s="332">
        <v>2647227</v>
      </c>
      <c r="F574" s="332">
        <v>0</v>
      </c>
      <c r="G574" s="332">
        <v>0</v>
      </c>
      <c r="H574" s="332">
        <v>2029013.72</v>
      </c>
      <c r="I574" s="332">
        <v>0</v>
      </c>
      <c r="J574" s="332">
        <v>0</v>
      </c>
      <c r="K574" s="332">
        <v>0</v>
      </c>
      <c r="L574" s="332">
        <v>12499878.699999999</v>
      </c>
      <c r="M574" s="332">
        <v>55000000</v>
      </c>
      <c r="N574" s="332">
        <v>2069825.5</v>
      </c>
      <c r="O574" s="332">
        <v>0</v>
      </c>
      <c r="P574" s="192">
        <v>0</v>
      </c>
      <c r="Q574" s="192">
        <f t="shared" si="8"/>
        <v>74245944.920000002</v>
      </c>
      <c r="R574" s="3"/>
      <c r="S574" s="7"/>
      <c r="T574" s="118"/>
      <c r="U574" s="118"/>
      <c r="V574" s="118"/>
      <c r="W574" s="118"/>
    </row>
    <row r="575" spans="1:34" s="67" customFormat="1" x14ac:dyDescent="0.25">
      <c r="A575"/>
      <c r="B575" s="151" t="s">
        <v>838</v>
      </c>
      <c r="C575" s="191">
        <v>18202285</v>
      </c>
      <c r="D575" s="191">
        <v>10000</v>
      </c>
      <c r="E575" s="191">
        <v>0</v>
      </c>
      <c r="F575" s="191"/>
      <c r="G575" s="191"/>
      <c r="H575" s="191">
        <v>0</v>
      </c>
      <c r="I575" s="191">
        <v>0</v>
      </c>
      <c r="J575" s="191">
        <v>0</v>
      </c>
      <c r="K575" s="191"/>
      <c r="L575" s="191"/>
      <c r="M575" s="191"/>
      <c r="N575" s="191">
        <v>0</v>
      </c>
      <c r="O575" s="191">
        <v>0</v>
      </c>
      <c r="P575" s="191">
        <v>0</v>
      </c>
      <c r="Q575" s="191">
        <f t="shared" si="8"/>
        <v>0</v>
      </c>
      <c r="R575" s="3"/>
      <c r="S575" s="7"/>
      <c r="T575" s="118"/>
      <c r="U575" s="141"/>
      <c r="V575" s="141"/>
      <c r="W575" s="141"/>
      <c r="X575"/>
      <c r="Y575"/>
      <c r="Z575"/>
      <c r="AA575"/>
      <c r="AB575"/>
      <c r="AC575"/>
      <c r="AD575"/>
      <c r="AE575"/>
      <c r="AF575"/>
      <c r="AG575"/>
      <c r="AH575"/>
    </row>
    <row r="576" spans="1:34" x14ac:dyDescent="0.25">
      <c r="B576" s="151" t="s">
        <v>839</v>
      </c>
      <c r="C576" s="191">
        <v>50000000</v>
      </c>
      <c r="D576" s="191">
        <v>74245945.719999999</v>
      </c>
      <c r="E576" s="191">
        <v>2647227</v>
      </c>
      <c r="F576" s="191">
        <v>0</v>
      </c>
      <c r="G576" s="193">
        <v>0</v>
      </c>
      <c r="H576" s="191">
        <v>2029013.72</v>
      </c>
      <c r="I576" s="191">
        <v>0</v>
      </c>
      <c r="J576" s="191"/>
      <c r="K576" s="191">
        <v>0</v>
      </c>
      <c r="L576" s="191">
        <v>12499878.699999999</v>
      </c>
      <c r="M576" s="191">
        <v>55000000</v>
      </c>
      <c r="N576" s="191">
        <v>2069825.5</v>
      </c>
      <c r="O576" s="191">
        <v>0</v>
      </c>
      <c r="P576" s="191">
        <v>0</v>
      </c>
      <c r="Q576" s="191">
        <f t="shared" si="8"/>
        <v>74245944.920000002</v>
      </c>
      <c r="R576" s="3"/>
      <c r="S576" s="7"/>
      <c r="T576" s="118"/>
      <c r="U576" s="118"/>
      <c r="V576" s="118"/>
      <c r="W576" s="118"/>
    </row>
    <row r="577" spans="1:34" x14ac:dyDescent="0.25">
      <c r="B577" s="150" t="s">
        <v>840</v>
      </c>
      <c r="C577" s="192">
        <v>6511504</v>
      </c>
      <c r="D577" s="192">
        <v>19382888.609999999</v>
      </c>
      <c r="E577" s="192">
        <v>0</v>
      </c>
      <c r="F577" s="192">
        <v>0</v>
      </c>
      <c r="G577" s="192">
        <v>0</v>
      </c>
      <c r="H577" s="192">
        <v>0</v>
      </c>
      <c r="I577" s="192">
        <v>198240</v>
      </c>
      <c r="J577" s="192">
        <v>476620</v>
      </c>
      <c r="K577" s="192">
        <v>0</v>
      </c>
      <c r="L577" s="192">
        <v>8761.5</v>
      </c>
      <c r="M577" s="192">
        <v>445686</v>
      </c>
      <c r="N577" s="192">
        <v>0</v>
      </c>
      <c r="O577" s="192">
        <v>0</v>
      </c>
      <c r="P577" s="192">
        <v>16300910.07</v>
      </c>
      <c r="Q577" s="192">
        <f t="shared" si="8"/>
        <v>17430217.57</v>
      </c>
      <c r="R577" s="3"/>
      <c r="S577" s="7"/>
      <c r="T577" s="118"/>
      <c r="U577" s="118"/>
      <c r="V577" s="118"/>
      <c r="W577" s="118"/>
    </row>
    <row r="578" spans="1:34" s="67" customFormat="1" x14ac:dyDescent="0.25">
      <c r="A578"/>
      <c r="B578" s="151" t="s">
        <v>841</v>
      </c>
      <c r="C578" s="191">
        <v>1119500</v>
      </c>
      <c r="D578" s="191">
        <v>16218926.800000001</v>
      </c>
      <c r="E578" s="192">
        <v>0</v>
      </c>
      <c r="F578" s="191">
        <v>0</v>
      </c>
      <c r="G578" s="191"/>
      <c r="H578" s="191"/>
      <c r="I578" s="191"/>
      <c r="J578" s="191"/>
      <c r="K578" s="191">
        <v>0</v>
      </c>
      <c r="L578" s="191">
        <v>0</v>
      </c>
      <c r="M578" s="191">
        <v>0</v>
      </c>
      <c r="N578" s="191">
        <v>0</v>
      </c>
      <c r="O578" s="191">
        <v>0</v>
      </c>
      <c r="P578" s="191">
        <v>15966380.07</v>
      </c>
      <c r="Q578" s="192">
        <f t="shared" si="8"/>
        <v>15966380.07</v>
      </c>
      <c r="R578" s="3"/>
      <c r="S578" s="7"/>
      <c r="T578" s="118"/>
      <c r="U578" s="141"/>
      <c r="V578" s="141"/>
      <c r="W578" s="141"/>
      <c r="X578"/>
      <c r="Y578"/>
      <c r="Z578"/>
      <c r="AA578"/>
      <c r="AB578"/>
      <c r="AC578"/>
      <c r="AD578"/>
      <c r="AE578"/>
      <c r="AF578"/>
      <c r="AG578"/>
      <c r="AH578"/>
    </row>
    <row r="579" spans="1:34" x14ac:dyDescent="0.25">
      <c r="B579" s="151" t="s">
        <v>842</v>
      </c>
      <c r="C579" s="191">
        <v>5392004</v>
      </c>
      <c r="D579" s="191">
        <v>3163961.81</v>
      </c>
      <c r="E579" s="192">
        <v>0</v>
      </c>
      <c r="F579" s="191">
        <v>0</v>
      </c>
      <c r="G579" s="191">
        <v>0</v>
      </c>
      <c r="H579" s="191">
        <v>0</v>
      </c>
      <c r="I579" s="191">
        <v>198240</v>
      </c>
      <c r="J579" s="191">
        <v>476620</v>
      </c>
      <c r="K579" s="191">
        <v>0</v>
      </c>
      <c r="L579" s="191">
        <v>8761.5</v>
      </c>
      <c r="M579" s="191">
        <v>445686</v>
      </c>
      <c r="N579" s="191">
        <v>0</v>
      </c>
      <c r="O579" s="191">
        <v>0</v>
      </c>
      <c r="P579" s="191">
        <v>334530</v>
      </c>
      <c r="Q579" s="192">
        <f t="shared" si="8"/>
        <v>1463837.5</v>
      </c>
      <c r="R579" s="3"/>
      <c r="S579" s="7"/>
      <c r="T579" s="118"/>
      <c r="U579" s="118"/>
      <c r="V579" s="118"/>
      <c r="W579" s="118"/>
    </row>
    <row r="580" spans="1:34" s="67" customFormat="1" x14ac:dyDescent="0.25">
      <c r="A580"/>
      <c r="B580" s="150" t="s">
        <v>844</v>
      </c>
      <c r="C580" s="134">
        <v>16018650</v>
      </c>
      <c r="D580" s="134">
        <v>65506625.409999952</v>
      </c>
      <c r="E580" s="192">
        <v>0</v>
      </c>
      <c r="F580" s="128">
        <v>324500</v>
      </c>
      <c r="G580" s="128">
        <v>1096687</v>
      </c>
      <c r="H580" s="128">
        <v>59717.94</v>
      </c>
      <c r="I580" s="128">
        <v>38497.5</v>
      </c>
      <c r="J580" s="128">
        <v>934191.84</v>
      </c>
      <c r="K580" s="128">
        <v>5159173.8600000003</v>
      </c>
      <c r="L580" s="128">
        <v>1017003.06</v>
      </c>
      <c r="M580" s="128">
        <v>12645491.949999999</v>
      </c>
      <c r="N580" s="128">
        <v>10981231.440000001</v>
      </c>
      <c r="O580" s="128">
        <v>1129539.99</v>
      </c>
      <c r="P580" s="134">
        <v>11910836.550000001</v>
      </c>
      <c r="Q580" s="192">
        <f t="shared" si="8"/>
        <v>45296871.129999995</v>
      </c>
      <c r="R580" s="3"/>
      <c r="S580" s="7"/>
      <c r="T580" s="118"/>
      <c r="U580" s="141"/>
      <c r="V580" s="141"/>
      <c r="W580" s="141"/>
      <c r="X580"/>
      <c r="Y580"/>
      <c r="Z580"/>
      <c r="AA580"/>
      <c r="AB580"/>
      <c r="AC580"/>
      <c r="AD580"/>
      <c r="AE580"/>
      <c r="AF580"/>
      <c r="AG580"/>
      <c r="AH580"/>
    </row>
    <row r="581" spans="1:34" x14ac:dyDescent="0.25">
      <c r="B581" s="151" t="s">
        <v>845</v>
      </c>
      <c r="C581" s="125">
        <v>16018650</v>
      </c>
      <c r="D581" s="125">
        <v>65506625.409999952</v>
      </c>
      <c r="E581" s="192">
        <v>0</v>
      </c>
      <c r="F581" s="125">
        <v>324500</v>
      </c>
      <c r="G581" s="125">
        <v>1096687</v>
      </c>
      <c r="H581" s="125">
        <v>59717.94</v>
      </c>
      <c r="I581" s="125">
        <v>38497.5</v>
      </c>
      <c r="J581" s="125">
        <v>934191.84</v>
      </c>
      <c r="K581" s="125">
        <v>5159173.8600000003</v>
      </c>
      <c r="L581" s="125">
        <v>1017003.06</v>
      </c>
      <c r="M581" s="125">
        <v>12645491.949999999</v>
      </c>
      <c r="N581" s="125">
        <v>10981231.440000001</v>
      </c>
      <c r="O581" s="125">
        <v>1129539.99</v>
      </c>
      <c r="P581" s="125">
        <v>11910836.550000001</v>
      </c>
      <c r="Q581" s="192">
        <f t="shared" si="8"/>
        <v>45296871.129999995</v>
      </c>
      <c r="R581" s="3"/>
      <c r="S581" s="7"/>
      <c r="T581" s="118"/>
      <c r="U581" s="118"/>
      <c r="V581" s="118"/>
      <c r="W581" s="118"/>
    </row>
    <row r="582" spans="1:34" s="67" customFormat="1" x14ac:dyDescent="0.25">
      <c r="A582"/>
      <c r="B582" s="150" t="s">
        <v>846</v>
      </c>
      <c r="C582" s="134">
        <v>3583200</v>
      </c>
      <c r="D582" s="134">
        <v>123629556.60000001</v>
      </c>
      <c r="E582" s="192">
        <v>0</v>
      </c>
      <c r="F582" s="128">
        <v>0</v>
      </c>
      <c r="G582" s="128">
        <v>2282946</v>
      </c>
      <c r="H582" s="128">
        <v>1156154.93</v>
      </c>
      <c r="I582" s="128">
        <v>36719712</v>
      </c>
      <c r="J582" s="128">
        <v>0</v>
      </c>
      <c r="K582" s="128">
        <v>36906135.009999998</v>
      </c>
      <c r="L582" s="128">
        <v>3949975.99</v>
      </c>
      <c r="M582" s="128">
        <v>908699.99</v>
      </c>
      <c r="N582" s="128">
        <v>116864.84</v>
      </c>
      <c r="O582" s="128">
        <v>18337200</v>
      </c>
      <c r="P582" s="134">
        <v>3667507.26</v>
      </c>
      <c r="Q582" s="192">
        <f t="shared" si="8"/>
        <v>104045196.02</v>
      </c>
      <c r="R582" s="3"/>
      <c r="S582" s="7"/>
      <c r="T582" s="118"/>
      <c r="U582" s="141"/>
      <c r="V582" s="141"/>
      <c r="W582" s="141"/>
      <c r="X582"/>
      <c r="Y582"/>
      <c r="Z582"/>
      <c r="AA582"/>
      <c r="AB582"/>
      <c r="AC582"/>
      <c r="AD582"/>
      <c r="AE582"/>
      <c r="AF582"/>
      <c r="AG582"/>
      <c r="AH582"/>
    </row>
    <row r="583" spans="1:34" x14ac:dyDescent="0.25">
      <c r="B583" s="151" t="s">
        <v>847</v>
      </c>
      <c r="C583" s="125">
        <v>3583200</v>
      </c>
      <c r="D583" s="125">
        <v>123629556.60000001</v>
      </c>
      <c r="E583" s="192">
        <v>0</v>
      </c>
      <c r="F583" s="125">
        <v>0</v>
      </c>
      <c r="G583" s="125">
        <v>2282946</v>
      </c>
      <c r="H583" s="125">
        <v>1156154.93</v>
      </c>
      <c r="I583" s="125">
        <v>36719712</v>
      </c>
      <c r="J583" s="125">
        <v>0</v>
      </c>
      <c r="K583" s="125">
        <v>36906135.009999998</v>
      </c>
      <c r="L583" s="125">
        <v>3949975.99</v>
      </c>
      <c r="M583" s="125">
        <v>908699.99</v>
      </c>
      <c r="N583" s="125">
        <v>116864.84</v>
      </c>
      <c r="O583" s="125">
        <v>18337200</v>
      </c>
      <c r="P583" s="125">
        <v>3667507.26</v>
      </c>
      <c r="Q583" s="192">
        <f t="shared" si="8"/>
        <v>104045196.02</v>
      </c>
      <c r="R583" s="3"/>
      <c r="S583" s="7"/>
      <c r="T583" s="118"/>
      <c r="U583" s="118"/>
      <c r="V583" s="118"/>
      <c r="W583" s="118"/>
    </row>
    <row r="584" spans="1:34" s="67" customFormat="1" x14ac:dyDescent="0.25">
      <c r="A584"/>
      <c r="B584" s="23" t="s">
        <v>190</v>
      </c>
      <c r="C584" s="124">
        <v>71068398115</v>
      </c>
      <c r="D584" s="124">
        <v>93675465339.599991</v>
      </c>
      <c r="E584" s="124">
        <v>2493381666.6600003</v>
      </c>
      <c r="F584" s="124">
        <v>5364857505.46</v>
      </c>
      <c r="G584" s="124">
        <v>3015919609.3500004</v>
      </c>
      <c r="H584" s="124">
        <v>5670732396.3400002</v>
      </c>
      <c r="I584" s="124">
        <v>4124041171.8199997</v>
      </c>
      <c r="J584" s="124">
        <v>6782869883.2399998</v>
      </c>
      <c r="K584" s="124">
        <v>7904401105.1800003</v>
      </c>
      <c r="L584" s="124">
        <v>6919537078.8500004</v>
      </c>
      <c r="M584" s="124">
        <v>8364657455.6800003</v>
      </c>
      <c r="N584" s="124">
        <v>9524544887.4900017</v>
      </c>
      <c r="O584" s="124">
        <v>10356492185.129999</v>
      </c>
      <c r="P584" s="124">
        <v>16484209828.689999</v>
      </c>
      <c r="Q584" s="124">
        <f t="shared" si="8"/>
        <v>87005644773.890015</v>
      </c>
      <c r="R584" s="3"/>
      <c r="S584" s="7"/>
      <c r="T584" s="118"/>
      <c r="U584" s="141"/>
      <c r="V584" s="141"/>
      <c r="W584" s="141"/>
      <c r="X584"/>
      <c r="Y584"/>
      <c r="Z584"/>
      <c r="AA584"/>
      <c r="AB584"/>
      <c r="AC584"/>
      <c r="AD584"/>
      <c r="AE584"/>
      <c r="AF584"/>
      <c r="AG584"/>
      <c r="AH584"/>
    </row>
    <row r="585" spans="1:34" x14ac:dyDescent="0.25">
      <c r="B585" s="149" t="s">
        <v>191</v>
      </c>
      <c r="C585" s="134">
        <v>27030215824</v>
      </c>
      <c r="D585" s="134">
        <v>30014869220.809998</v>
      </c>
      <c r="E585" s="134">
        <v>278028176.60999995</v>
      </c>
      <c r="F585" s="134">
        <v>744317004.57000005</v>
      </c>
      <c r="G585" s="134">
        <v>729741739.25999999</v>
      </c>
      <c r="H585" s="134">
        <v>1526981160.4399998</v>
      </c>
      <c r="I585" s="134">
        <v>1033508606.39</v>
      </c>
      <c r="J585" s="134">
        <v>2061887772.8799999</v>
      </c>
      <c r="K585" s="134">
        <v>3132423368.3800001</v>
      </c>
      <c r="L585" s="134">
        <v>1490362678.8300002</v>
      </c>
      <c r="M585" s="134">
        <v>1436470088.1300004</v>
      </c>
      <c r="N585" s="134">
        <v>2374850772.2199998</v>
      </c>
      <c r="O585" s="134">
        <v>5542753924.2600002</v>
      </c>
      <c r="P585" s="134">
        <v>6086070918.71</v>
      </c>
      <c r="Q585" s="134">
        <f t="shared" si="8"/>
        <v>26437396210.68</v>
      </c>
      <c r="R585" s="3"/>
      <c r="S585" s="7"/>
      <c r="T585" s="118"/>
      <c r="U585" s="118"/>
      <c r="V585" s="118"/>
      <c r="W585" s="118"/>
    </row>
    <row r="586" spans="1:34" s="67" customFormat="1" x14ac:dyDescent="0.25">
      <c r="A586"/>
      <c r="B586" s="150" t="s">
        <v>848</v>
      </c>
      <c r="C586" s="134">
        <v>3596174808</v>
      </c>
      <c r="D586" s="134">
        <v>2341633485.8200002</v>
      </c>
      <c r="E586" s="134">
        <v>44397040.719999999</v>
      </c>
      <c r="F586" s="134">
        <v>67787474.370000005</v>
      </c>
      <c r="G586" s="134">
        <v>87484561.090000004</v>
      </c>
      <c r="H586" s="134">
        <v>103238197.5</v>
      </c>
      <c r="I586" s="134">
        <v>134353217.38</v>
      </c>
      <c r="J586" s="134">
        <v>176379837.58999997</v>
      </c>
      <c r="K586" s="134">
        <v>85308692.979999989</v>
      </c>
      <c r="L586" s="134">
        <v>56200524.200000003</v>
      </c>
      <c r="M586" s="134">
        <v>143239430.61000001</v>
      </c>
      <c r="N586" s="134">
        <v>137062790.31999999</v>
      </c>
      <c r="O586" s="134">
        <v>114776487.09</v>
      </c>
      <c r="P586" s="134">
        <v>986907448.67999995</v>
      </c>
      <c r="Q586" s="134">
        <f t="shared" si="8"/>
        <v>2137135702.5299997</v>
      </c>
      <c r="R586" s="3"/>
      <c r="S586" s="7"/>
      <c r="T586" s="118"/>
      <c r="U586" s="141"/>
      <c r="V586" s="141"/>
      <c r="W586" s="141"/>
      <c r="X586"/>
      <c r="Y586"/>
      <c r="Z586"/>
      <c r="AA586"/>
      <c r="AB586"/>
      <c r="AC586"/>
      <c r="AD586"/>
      <c r="AE586"/>
      <c r="AF586"/>
      <c r="AG586"/>
      <c r="AH586"/>
    </row>
    <row r="587" spans="1:34" x14ac:dyDescent="0.25">
      <c r="B587" s="151" t="s">
        <v>849</v>
      </c>
      <c r="C587" s="125">
        <v>3596174808</v>
      </c>
      <c r="D587" s="125">
        <v>2341633485.8200002</v>
      </c>
      <c r="E587" s="125">
        <v>44397040.719999999</v>
      </c>
      <c r="F587" s="125">
        <v>67787474.370000005</v>
      </c>
      <c r="G587" s="125">
        <v>87484561.090000004</v>
      </c>
      <c r="H587" s="125">
        <v>103238197.5</v>
      </c>
      <c r="I587" s="125">
        <v>134353217.38</v>
      </c>
      <c r="J587" s="125">
        <v>176379837.58999997</v>
      </c>
      <c r="K587" s="125">
        <v>85308692.979999989</v>
      </c>
      <c r="L587" s="125">
        <v>56200524.200000003</v>
      </c>
      <c r="M587" s="125">
        <v>143239430.61000001</v>
      </c>
      <c r="N587" s="125">
        <v>137062790.31999999</v>
      </c>
      <c r="O587" s="125">
        <v>114776487.09</v>
      </c>
      <c r="P587" s="125">
        <v>986907448.67999995</v>
      </c>
      <c r="Q587" s="125">
        <f t="shared" si="8"/>
        <v>2137135702.5299997</v>
      </c>
      <c r="R587" s="3"/>
      <c r="S587" s="7"/>
      <c r="T587" s="118"/>
      <c r="U587" s="118"/>
      <c r="V587" s="118"/>
      <c r="W587" s="118"/>
    </row>
    <row r="588" spans="1:34" s="67" customFormat="1" x14ac:dyDescent="0.25">
      <c r="A588"/>
      <c r="B588" s="150" t="s">
        <v>850</v>
      </c>
      <c r="C588" s="134">
        <v>22156963464</v>
      </c>
      <c r="D588" s="134">
        <v>26962935098.949997</v>
      </c>
      <c r="E588" s="134">
        <v>232543078.19</v>
      </c>
      <c r="F588" s="134">
        <v>395438010.66999996</v>
      </c>
      <c r="G588" s="134">
        <v>579442595.95999992</v>
      </c>
      <c r="H588" s="134">
        <v>1411583478.3699999</v>
      </c>
      <c r="I588" s="134">
        <v>892940419.21000004</v>
      </c>
      <c r="J588" s="134">
        <v>1882413741.8599999</v>
      </c>
      <c r="K588" s="134">
        <v>3014201849.9300003</v>
      </c>
      <c r="L588" s="134">
        <v>1412375161.3700001</v>
      </c>
      <c r="M588" s="134">
        <v>1290856276.9900002</v>
      </c>
      <c r="N588" s="134">
        <v>2206931706.8199997</v>
      </c>
      <c r="O588" s="134">
        <v>5413263340.3699999</v>
      </c>
      <c r="P588" s="134">
        <v>5001802370.2799997</v>
      </c>
      <c r="Q588" s="134">
        <f t="shared" si="8"/>
        <v>23733792030.019997</v>
      </c>
      <c r="R588" s="3"/>
      <c r="S588" s="7"/>
      <c r="T588" s="118"/>
      <c r="U588" s="141"/>
      <c r="V588" s="141"/>
      <c r="W588" s="141"/>
      <c r="X588"/>
      <c r="Y588"/>
      <c r="Z588"/>
      <c r="AA588"/>
      <c r="AB588"/>
      <c r="AC588"/>
      <c r="AD588"/>
      <c r="AE588"/>
      <c r="AF588"/>
      <c r="AG588"/>
      <c r="AH588"/>
    </row>
    <row r="589" spans="1:34" s="67" customFormat="1" x14ac:dyDescent="0.25">
      <c r="A589"/>
      <c r="B589" s="151" t="s">
        <v>851</v>
      </c>
      <c r="C589" s="125">
        <v>22156963464</v>
      </c>
      <c r="D589" s="125">
        <v>26962935098.949997</v>
      </c>
      <c r="E589" s="125">
        <v>232543078.19</v>
      </c>
      <c r="F589" s="125">
        <v>395438010.66999996</v>
      </c>
      <c r="G589" s="125">
        <v>579442595.95999992</v>
      </c>
      <c r="H589" s="125">
        <v>1411583478.3699999</v>
      </c>
      <c r="I589" s="125">
        <v>892940419.21000004</v>
      </c>
      <c r="J589" s="125">
        <v>1882413741.8599999</v>
      </c>
      <c r="K589" s="125">
        <v>3014201849.9300003</v>
      </c>
      <c r="L589" s="125">
        <v>1412375161.3700001</v>
      </c>
      <c r="M589" s="125">
        <v>1290856276.9900002</v>
      </c>
      <c r="N589" s="125">
        <v>2206931706.8199997</v>
      </c>
      <c r="O589" s="125">
        <v>5413263340.3699999</v>
      </c>
      <c r="P589" s="125">
        <v>5001802370.2799997</v>
      </c>
      <c r="Q589" s="125">
        <f t="shared" si="8"/>
        <v>23733792030.019997</v>
      </c>
      <c r="R589" s="3"/>
      <c r="S589" s="7"/>
      <c r="T589" s="118"/>
      <c r="U589" s="141"/>
      <c r="V589" s="141"/>
      <c r="W589" s="141"/>
      <c r="X589"/>
      <c r="Y589"/>
      <c r="Z589"/>
      <c r="AA589"/>
      <c r="AB589"/>
      <c r="AC589"/>
      <c r="AD589"/>
      <c r="AE589"/>
      <c r="AF589"/>
      <c r="AG589"/>
      <c r="AH589"/>
    </row>
    <row r="590" spans="1:34" x14ac:dyDescent="0.25">
      <c r="B590" s="150" t="s">
        <v>852</v>
      </c>
      <c r="C590" s="134">
        <v>1001886313</v>
      </c>
      <c r="D590" s="134">
        <v>422515098.4800002</v>
      </c>
      <c r="E590" s="134">
        <v>0</v>
      </c>
      <c r="F590" s="134">
        <v>268631052.92000002</v>
      </c>
      <c r="G590" s="134">
        <v>24789425.979999997</v>
      </c>
      <c r="H590" s="134">
        <v>10868973.470000001</v>
      </c>
      <c r="I590" s="134">
        <v>0</v>
      </c>
      <c r="J590" s="134">
        <v>0</v>
      </c>
      <c r="K590" s="134">
        <v>0</v>
      </c>
      <c r="L590" s="134">
        <v>6996114.4699999997</v>
      </c>
      <c r="M590" s="134">
        <v>890000</v>
      </c>
      <c r="N590" s="134">
        <v>14535253.24</v>
      </c>
      <c r="O590" s="134">
        <v>9718489.4199999999</v>
      </c>
      <c r="P590" s="134">
        <v>865736.13</v>
      </c>
      <c r="Q590" s="134">
        <f t="shared" si="8"/>
        <v>337295045.63000011</v>
      </c>
      <c r="R590" s="3"/>
      <c r="S590" s="7"/>
      <c r="T590" s="118"/>
      <c r="U590" s="118"/>
      <c r="V590" s="118"/>
      <c r="W590" s="118"/>
    </row>
    <row r="591" spans="1:34" x14ac:dyDescent="0.25">
      <c r="B591" s="151" t="s">
        <v>853</v>
      </c>
      <c r="C591" s="125">
        <v>1001886313</v>
      </c>
      <c r="D591" s="125">
        <v>422515098.4800002</v>
      </c>
      <c r="E591" s="134">
        <v>0</v>
      </c>
      <c r="F591" s="125">
        <v>268631052.92000002</v>
      </c>
      <c r="G591" s="125">
        <v>24789425.979999997</v>
      </c>
      <c r="H591" s="125">
        <v>10868973.470000001</v>
      </c>
      <c r="I591" s="125">
        <v>0</v>
      </c>
      <c r="J591" s="125">
        <v>0</v>
      </c>
      <c r="K591" s="125">
        <v>0</v>
      </c>
      <c r="L591" s="125">
        <v>6996114.4699999997</v>
      </c>
      <c r="M591" s="125">
        <v>890000</v>
      </c>
      <c r="N591" s="125">
        <v>14535253.24</v>
      </c>
      <c r="O591" s="125">
        <v>9718489.4199999999</v>
      </c>
      <c r="P591" s="125">
        <v>865736.13</v>
      </c>
      <c r="Q591" s="134">
        <f t="shared" si="8"/>
        <v>337295045.63000011</v>
      </c>
      <c r="R591" s="3"/>
      <c r="S591" s="7"/>
      <c r="T591" s="118"/>
      <c r="U591" s="118"/>
      <c r="V591" s="118"/>
      <c r="W591" s="118"/>
    </row>
    <row r="592" spans="1:34" s="67" customFormat="1" x14ac:dyDescent="0.25">
      <c r="A592"/>
      <c r="B592" s="150" t="s">
        <v>854</v>
      </c>
      <c r="C592" s="134">
        <v>3000000</v>
      </c>
      <c r="D592" s="134">
        <v>0</v>
      </c>
      <c r="E592" s="134">
        <v>0</v>
      </c>
      <c r="F592" s="134">
        <v>0</v>
      </c>
      <c r="G592" s="134"/>
      <c r="H592" s="134"/>
      <c r="I592" s="134">
        <v>0</v>
      </c>
      <c r="J592" s="134"/>
      <c r="K592" s="134">
        <v>0</v>
      </c>
      <c r="L592" s="134"/>
      <c r="M592" s="134"/>
      <c r="N592" s="134">
        <v>0</v>
      </c>
      <c r="O592" s="134">
        <v>0</v>
      </c>
      <c r="P592" s="134"/>
      <c r="Q592" s="134">
        <f t="shared" ref="Q592:Q634" si="9">SUM(E592:P592)</f>
        <v>0</v>
      </c>
      <c r="R592" s="3"/>
      <c r="S592" s="7"/>
      <c r="T592" s="118"/>
      <c r="U592" s="141"/>
      <c r="V592" s="141"/>
      <c r="W592" s="141"/>
      <c r="X592"/>
      <c r="Y592"/>
      <c r="Z592"/>
      <c r="AA592"/>
      <c r="AB592"/>
      <c r="AC592"/>
      <c r="AD592"/>
      <c r="AE592"/>
      <c r="AF592"/>
      <c r="AG592"/>
      <c r="AH592"/>
    </row>
    <row r="593" spans="1:34" x14ac:dyDescent="0.25">
      <c r="B593" s="151" t="s">
        <v>855</v>
      </c>
      <c r="C593" s="125">
        <v>3000000</v>
      </c>
      <c r="D593" s="125">
        <v>0</v>
      </c>
      <c r="E593" s="134">
        <v>0</v>
      </c>
      <c r="F593" s="125">
        <v>0</v>
      </c>
      <c r="G593" s="125"/>
      <c r="H593" s="125"/>
      <c r="I593" s="125">
        <v>0</v>
      </c>
      <c r="J593" s="125"/>
      <c r="K593" s="125">
        <v>0</v>
      </c>
      <c r="L593" s="125"/>
      <c r="M593" s="125"/>
      <c r="N593" s="125">
        <v>0</v>
      </c>
      <c r="O593" s="125">
        <v>0</v>
      </c>
      <c r="P593" s="125"/>
      <c r="Q593" s="134">
        <f t="shared" si="9"/>
        <v>0</v>
      </c>
      <c r="R593" s="3"/>
      <c r="S593" s="7"/>
      <c r="T593" s="118"/>
      <c r="U593" s="118"/>
      <c r="V593" s="118"/>
      <c r="W593" s="118"/>
    </row>
    <row r="594" spans="1:34" x14ac:dyDescent="0.25">
      <c r="B594" s="150" t="s">
        <v>856</v>
      </c>
      <c r="C594" s="134">
        <v>272191239</v>
      </c>
      <c r="D594" s="134">
        <v>287785537.55999994</v>
      </c>
      <c r="E594" s="134">
        <v>1088057.7</v>
      </c>
      <c r="F594" s="134">
        <v>12460466.609999999</v>
      </c>
      <c r="G594" s="134">
        <v>38025156.229999997</v>
      </c>
      <c r="H594" s="134">
        <v>1290511.1000000001</v>
      </c>
      <c r="I594" s="134">
        <v>6214969.7999999998</v>
      </c>
      <c r="J594" s="134">
        <v>3094193.43</v>
      </c>
      <c r="K594" s="134">
        <v>32912825.469999999</v>
      </c>
      <c r="L594" s="134">
        <v>14790878.789999999</v>
      </c>
      <c r="M594" s="134">
        <v>1484380.53</v>
      </c>
      <c r="N594" s="134">
        <v>16321021.84</v>
      </c>
      <c r="O594" s="134">
        <v>4995607.379999999</v>
      </c>
      <c r="P594" s="134">
        <v>96495363.620000005</v>
      </c>
      <c r="Q594" s="134">
        <f t="shared" si="9"/>
        <v>229173432.5</v>
      </c>
      <c r="R594" s="3"/>
      <c r="S594" s="7"/>
      <c r="T594" s="118"/>
      <c r="U594" s="118"/>
      <c r="V594" s="118"/>
      <c r="W594" s="118"/>
    </row>
    <row r="595" spans="1:34" x14ac:dyDescent="0.25">
      <c r="B595" s="151" t="s">
        <v>857</v>
      </c>
      <c r="C595" s="125">
        <v>272191239</v>
      </c>
      <c r="D595" s="125">
        <v>287785537.55999994</v>
      </c>
      <c r="E595" s="125">
        <v>1088057.7</v>
      </c>
      <c r="F595" s="125">
        <v>12460466.609999999</v>
      </c>
      <c r="G595" s="125">
        <v>38025156.229999997</v>
      </c>
      <c r="H595" s="125">
        <v>1290511.1000000001</v>
      </c>
      <c r="I595" s="125">
        <v>6214969.7999999998</v>
      </c>
      <c r="J595" s="125">
        <v>3094193.43</v>
      </c>
      <c r="K595" s="125">
        <v>32912825.469999999</v>
      </c>
      <c r="L595" s="125">
        <v>14790878.789999999</v>
      </c>
      <c r="M595" s="125">
        <v>1484380.53</v>
      </c>
      <c r="N595" s="125">
        <v>16321021.84</v>
      </c>
      <c r="O595" s="125">
        <v>4995607.379999999</v>
      </c>
      <c r="P595" s="125">
        <v>96495363.620000005</v>
      </c>
      <c r="Q595" s="125">
        <f t="shared" si="9"/>
        <v>229173432.5</v>
      </c>
      <c r="R595" s="3"/>
      <c r="S595" s="7"/>
      <c r="T595" s="118"/>
      <c r="U595" s="118"/>
      <c r="V595" s="118"/>
      <c r="W595" s="118"/>
    </row>
    <row r="596" spans="1:34" s="67" customFormat="1" x14ac:dyDescent="0.25">
      <c r="A596"/>
      <c r="B596" s="149" t="s">
        <v>192</v>
      </c>
      <c r="C596" s="134">
        <v>42591058016</v>
      </c>
      <c r="D596" s="134">
        <v>63523960206.360001</v>
      </c>
      <c r="E596" s="134">
        <v>2215353490.0500002</v>
      </c>
      <c r="F596" s="134">
        <v>4620540500.8899994</v>
      </c>
      <c r="G596" s="134">
        <v>2286177870.0900002</v>
      </c>
      <c r="H596" s="134">
        <v>4143751235.9000001</v>
      </c>
      <c r="I596" s="134">
        <v>3090532565.4299998</v>
      </c>
      <c r="J596" s="134">
        <v>4720982110.3600006</v>
      </c>
      <c r="K596" s="134">
        <v>4771977736.8000002</v>
      </c>
      <c r="L596" s="134">
        <v>5429174400.0200005</v>
      </c>
      <c r="M596" s="134">
        <v>6928187367.5499992</v>
      </c>
      <c r="N596" s="134">
        <v>7149694115.2699995</v>
      </c>
      <c r="O596" s="134">
        <v>4813738260.8699989</v>
      </c>
      <c r="P596" s="134">
        <v>10398138909.98</v>
      </c>
      <c r="Q596" s="134">
        <f t="shared" si="9"/>
        <v>60568248563.209991</v>
      </c>
      <c r="R596" s="3"/>
      <c r="S596" s="7"/>
      <c r="T596" s="118"/>
      <c r="U596" s="141"/>
      <c r="V596" s="141"/>
      <c r="W596" s="141"/>
      <c r="X596"/>
      <c r="Y596"/>
      <c r="Z596"/>
      <c r="AA596"/>
      <c r="AB596"/>
      <c r="AC596"/>
      <c r="AD596"/>
      <c r="AE596"/>
      <c r="AF596"/>
      <c r="AG596"/>
      <c r="AH596"/>
    </row>
    <row r="597" spans="1:34" x14ac:dyDescent="0.25">
      <c r="B597" s="150" t="s">
        <v>858</v>
      </c>
      <c r="C597" s="134">
        <v>1386470445</v>
      </c>
      <c r="D597" s="134">
        <v>271189609.46000016</v>
      </c>
      <c r="E597" s="134">
        <v>0</v>
      </c>
      <c r="F597" s="134">
        <v>14310229.220000001</v>
      </c>
      <c r="G597" s="134">
        <v>19443385.25</v>
      </c>
      <c r="H597" s="134">
        <v>264000</v>
      </c>
      <c r="I597" s="134">
        <v>3269758.3</v>
      </c>
      <c r="J597" s="134">
        <v>30391195.75</v>
      </c>
      <c r="K597" s="134">
        <v>1225474.44</v>
      </c>
      <c r="L597" s="134">
        <v>27755222.340000004</v>
      </c>
      <c r="M597" s="134">
        <v>8598894.620000001</v>
      </c>
      <c r="N597" s="134">
        <v>25926797.259999998</v>
      </c>
      <c r="O597" s="134">
        <v>3253576.19</v>
      </c>
      <c r="P597" s="134">
        <v>64807645.450000003</v>
      </c>
      <c r="Q597" s="134">
        <f t="shared" si="9"/>
        <v>199246178.81999999</v>
      </c>
      <c r="R597" s="3"/>
      <c r="S597" s="7"/>
      <c r="T597" s="118"/>
      <c r="U597" s="118"/>
      <c r="V597" s="118"/>
      <c r="W597" s="118"/>
    </row>
    <row r="598" spans="1:34" x14ac:dyDescent="0.25">
      <c r="B598" s="151" t="s">
        <v>859</v>
      </c>
      <c r="C598" s="125">
        <v>988877445</v>
      </c>
      <c r="D598" s="125">
        <v>271189609.46000016</v>
      </c>
      <c r="E598" s="134">
        <v>0</v>
      </c>
      <c r="F598" s="125">
        <v>14310229.220000001</v>
      </c>
      <c r="G598" s="125">
        <v>19443385.25</v>
      </c>
      <c r="H598" s="125">
        <v>264000</v>
      </c>
      <c r="I598" s="125">
        <v>3269758.3</v>
      </c>
      <c r="J598" s="125">
        <v>30391195.75</v>
      </c>
      <c r="K598" s="125">
        <v>1225474.44</v>
      </c>
      <c r="L598" s="125">
        <v>27755222.340000004</v>
      </c>
      <c r="M598" s="125">
        <v>8598894.620000001</v>
      </c>
      <c r="N598" s="125">
        <v>25926797.259999998</v>
      </c>
      <c r="O598" s="125">
        <v>3253576.19</v>
      </c>
      <c r="P598" s="125">
        <v>64807645.450000003</v>
      </c>
      <c r="Q598" s="134">
        <f t="shared" si="9"/>
        <v>199246178.81999999</v>
      </c>
      <c r="R598" s="3"/>
      <c r="S598" s="7"/>
      <c r="T598" s="118"/>
      <c r="U598" s="118"/>
      <c r="V598" s="118"/>
      <c r="W598" s="118"/>
    </row>
    <row r="599" spans="1:34" s="67" customFormat="1" x14ac:dyDescent="0.25">
      <c r="A599"/>
      <c r="B599" s="190" t="s">
        <v>1010</v>
      </c>
      <c r="C599" s="125">
        <v>397593000</v>
      </c>
      <c r="D599" s="125">
        <v>0</v>
      </c>
      <c r="E599" s="134">
        <v>0</v>
      </c>
      <c r="F599" s="125"/>
      <c r="G599" s="125"/>
      <c r="H599" s="125"/>
      <c r="I599" s="125"/>
      <c r="J599" s="125"/>
      <c r="K599" s="125"/>
      <c r="L599" s="125"/>
      <c r="M599" s="125"/>
      <c r="N599" s="125"/>
      <c r="O599" s="125"/>
      <c r="P599" s="125">
        <v>0</v>
      </c>
      <c r="Q599" s="134">
        <f t="shared" si="9"/>
        <v>0</v>
      </c>
      <c r="R599" s="3"/>
      <c r="S599" s="7"/>
      <c r="T599" s="118"/>
      <c r="U599" s="141"/>
      <c r="V599" s="141"/>
      <c r="W599" s="141"/>
      <c r="X599"/>
      <c r="Y599"/>
      <c r="Z599"/>
      <c r="AA599"/>
      <c r="AB599"/>
      <c r="AC599"/>
      <c r="AD599"/>
      <c r="AE599"/>
      <c r="AF599"/>
      <c r="AG599"/>
      <c r="AH599"/>
    </row>
    <row r="600" spans="1:34" x14ac:dyDescent="0.25">
      <c r="B600" s="150" t="s">
        <v>860</v>
      </c>
      <c r="C600" s="134">
        <v>552998900</v>
      </c>
      <c r="D600" s="134">
        <v>1597469698.8399999</v>
      </c>
      <c r="E600" s="134">
        <v>1669685.0200000003</v>
      </c>
      <c r="F600" s="134">
        <v>48538622.509999998</v>
      </c>
      <c r="G600" s="134">
        <v>2692949.88</v>
      </c>
      <c r="H600" s="134">
        <v>79315444.019999996</v>
      </c>
      <c r="I600" s="134">
        <v>25509383.719999999</v>
      </c>
      <c r="J600" s="134">
        <v>13272118.279999999</v>
      </c>
      <c r="K600" s="134">
        <v>282749297.10000002</v>
      </c>
      <c r="L600" s="134">
        <v>312363796.05000001</v>
      </c>
      <c r="M600" s="134">
        <v>16876120.32</v>
      </c>
      <c r="N600" s="134">
        <v>42201717.189999998</v>
      </c>
      <c r="O600" s="134">
        <v>7538372.5400000019</v>
      </c>
      <c r="P600" s="134">
        <v>284073795.98000002</v>
      </c>
      <c r="Q600" s="134">
        <f t="shared" si="9"/>
        <v>1116801302.6100001</v>
      </c>
      <c r="R600" s="3"/>
      <c r="S600" s="7"/>
      <c r="T600" s="118"/>
      <c r="U600" s="118"/>
      <c r="V600" s="118"/>
      <c r="W600" s="118"/>
    </row>
    <row r="601" spans="1:34" s="67" customFormat="1" x14ac:dyDescent="0.25">
      <c r="A601"/>
      <c r="B601" s="151" t="s">
        <v>861</v>
      </c>
      <c r="C601" s="125">
        <v>552998900</v>
      </c>
      <c r="D601" s="125">
        <v>1597469698.8399999</v>
      </c>
      <c r="E601" s="125">
        <v>1669685.0200000003</v>
      </c>
      <c r="F601" s="125">
        <v>48538622.509999998</v>
      </c>
      <c r="G601" s="125">
        <v>2692949.88</v>
      </c>
      <c r="H601" s="125">
        <v>79315444.019999996</v>
      </c>
      <c r="I601" s="125">
        <v>25509383.719999999</v>
      </c>
      <c r="J601" s="125">
        <v>13272118.279999999</v>
      </c>
      <c r="K601" s="125">
        <v>282749297.10000002</v>
      </c>
      <c r="L601" s="125">
        <v>312363796.05000001</v>
      </c>
      <c r="M601" s="125">
        <v>16876120.32</v>
      </c>
      <c r="N601" s="125">
        <v>42201717.189999998</v>
      </c>
      <c r="O601" s="125">
        <v>7538372.5400000019</v>
      </c>
      <c r="P601" s="125">
        <v>284073795.98000002</v>
      </c>
      <c r="Q601" s="125">
        <f t="shared" si="9"/>
        <v>1116801302.6100001</v>
      </c>
      <c r="R601" s="3"/>
      <c r="S601" s="7"/>
      <c r="T601" s="118"/>
      <c r="U601" s="141"/>
      <c r="V601" s="141"/>
      <c r="W601" s="141"/>
      <c r="X601"/>
      <c r="Y601"/>
      <c r="Z601"/>
      <c r="AA601"/>
      <c r="AB601"/>
      <c r="AC601"/>
      <c r="AD601"/>
      <c r="AE601"/>
      <c r="AF601"/>
      <c r="AG601"/>
      <c r="AH601"/>
    </row>
    <row r="602" spans="1:34" x14ac:dyDescent="0.25">
      <c r="B602" s="150" t="s">
        <v>862</v>
      </c>
      <c r="C602" s="125">
        <v>3650000</v>
      </c>
      <c r="D602" s="125">
        <v>3150000</v>
      </c>
      <c r="E602" s="125">
        <v>0</v>
      </c>
      <c r="F602" s="125"/>
      <c r="G602" s="125"/>
      <c r="H602" s="125"/>
      <c r="I602" s="125">
        <v>0</v>
      </c>
      <c r="J602" s="125"/>
      <c r="K602" s="125"/>
      <c r="L602" s="125"/>
      <c r="M602" s="125">
        <v>0</v>
      </c>
      <c r="N602" s="125"/>
      <c r="O602" s="125">
        <v>0</v>
      </c>
      <c r="P602" s="125">
        <v>0</v>
      </c>
      <c r="Q602" s="125">
        <f t="shared" si="9"/>
        <v>0</v>
      </c>
      <c r="R602" s="3"/>
      <c r="S602" s="7"/>
      <c r="T602" s="118"/>
      <c r="U602" s="118"/>
      <c r="V602" s="118"/>
      <c r="W602" s="118"/>
    </row>
    <row r="603" spans="1:34" s="67" customFormat="1" x14ac:dyDescent="0.25">
      <c r="A603"/>
      <c r="B603" s="151" t="s">
        <v>863</v>
      </c>
      <c r="C603" s="125">
        <v>3650000</v>
      </c>
      <c r="D603" s="125">
        <v>3150000</v>
      </c>
      <c r="E603" s="125">
        <v>0</v>
      </c>
      <c r="F603" s="125"/>
      <c r="G603" s="125"/>
      <c r="H603" s="125"/>
      <c r="I603" s="125">
        <v>0</v>
      </c>
      <c r="J603" s="125"/>
      <c r="K603" s="125"/>
      <c r="L603" s="125"/>
      <c r="M603" s="125">
        <v>0</v>
      </c>
      <c r="N603" s="125"/>
      <c r="O603" s="125">
        <v>0</v>
      </c>
      <c r="P603" s="125">
        <v>0</v>
      </c>
      <c r="Q603" s="125">
        <f t="shared" si="9"/>
        <v>0</v>
      </c>
      <c r="R603" s="3"/>
      <c r="S603" s="7"/>
      <c r="T603" s="118"/>
      <c r="U603" s="141"/>
      <c r="V603" s="141"/>
      <c r="W603" s="141"/>
      <c r="X603"/>
      <c r="Y603"/>
      <c r="Z603"/>
      <c r="AA603"/>
      <c r="AB603"/>
      <c r="AC603"/>
      <c r="AD603"/>
      <c r="AE603"/>
      <c r="AF603"/>
      <c r="AG603"/>
      <c r="AH603"/>
    </row>
    <row r="604" spans="1:34" x14ac:dyDescent="0.25">
      <c r="B604" s="150" t="s">
        <v>864</v>
      </c>
      <c r="C604" s="134">
        <v>37292932754</v>
      </c>
      <c r="D604" s="134">
        <v>55087763906.349998</v>
      </c>
      <c r="E604" s="134">
        <v>2211209054.46</v>
      </c>
      <c r="F604" s="134">
        <v>4498244898.9099998</v>
      </c>
      <c r="G604" s="134">
        <v>1897747262.8700001</v>
      </c>
      <c r="H604" s="134">
        <v>3864136312.4200001</v>
      </c>
      <c r="I604" s="134">
        <v>2825960513.4599996</v>
      </c>
      <c r="J604" s="134">
        <v>3540306740.5</v>
      </c>
      <c r="K604" s="134">
        <v>3952258835.5400004</v>
      </c>
      <c r="L604" s="134">
        <v>4903269195.0100002</v>
      </c>
      <c r="M604" s="134">
        <v>6560681514.75</v>
      </c>
      <c r="N604" s="134">
        <v>6215356150.6499996</v>
      </c>
      <c r="O604" s="134">
        <v>4500662722.9199991</v>
      </c>
      <c r="P604" s="134">
        <v>8213429410.1199999</v>
      </c>
      <c r="Q604" s="134">
        <f t="shared" si="9"/>
        <v>53183262611.610001</v>
      </c>
      <c r="R604" s="3"/>
      <c r="S604" s="7"/>
      <c r="T604" s="118"/>
      <c r="U604" s="118"/>
      <c r="V604" s="118"/>
      <c r="W604" s="118"/>
    </row>
    <row r="605" spans="1:34" x14ac:dyDescent="0.25">
      <c r="B605" s="151" t="s">
        <v>865</v>
      </c>
      <c r="C605" s="125">
        <v>35467792999</v>
      </c>
      <c r="D605" s="125">
        <v>54863234369.110001</v>
      </c>
      <c r="E605" s="125">
        <v>2211209054.46</v>
      </c>
      <c r="F605" s="125">
        <v>4497344898.9099998</v>
      </c>
      <c r="G605" s="125">
        <v>1896448911.4100001</v>
      </c>
      <c r="H605" s="125">
        <v>3863504515.4200001</v>
      </c>
      <c r="I605" s="125">
        <v>2819564836.0699997</v>
      </c>
      <c r="J605" s="125">
        <v>3538530640.75</v>
      </c>
      <c r="K605" s="125">
        <v>3950235329.7200003</v>
      </c>
      <c r="L605" s="125">
        <v>4796414631.4899998</v>
      </c>
      <c r="M605" s="125">
        <v>6559829245.3100004</v>
      </c>
      <c r="N605" s="125">
        <v>6209436351.6199999</v>
      </c>
      <c r="O605" s="125">
        <v>4480411976.2299995</v>
      </c>
      <c r="P605" s="125">
        <v>8209098686.8699999</v>
      </c>
      <c r="Q605" s="125">
        <f t="shared" si="9"/>
        <v>53032029078.260002</v>
      </c>
      <c r="R605" s="3"/>
      <c r="S605" s="7"/>
      <c r="T605" s="118"/>
      <c r="U605" s="118"/>
      <c r="V605" s="118"/>
      <c r="W605" s="118"/>
    </row>
    <row r="606" spans="1:34" x14ac:dyDescent="0.25">
      <c r="B606" s="151" t="s">
        <v>866</v>
      </c>
      <c r="C606" s="125">
        <v>1825139755</v>
      </c>
      <c r="D606" s="125">
        <v>224529537.24000007</v>
      </c>
      <c r="E606" s="125">
        <v>0</v>
      </c>
      <c r="F606" s="125">
        <v>900000</v>
      </c>
      <c r="G606" s="125">
        <v>1298351.46</v>
      </c>
      <c r="H606" s="125">
        <v>631797</v>
      </c>
      <c r="I606" s="125">
        <v>6395677.3899999997</v>
      </c>
      <c r="J606" s="125">
        <v>1776099.75</v>
      </c>
      <c r="K606" s="125">
        <v>2023505.82</v>
      </c>
      <c r="L606" s="125">
        <v>106854563.52</v>
      </c>
      <c r="M606" s="125">
        <v>852269.44</v>
      </c>
      <c r="N606" s="125">
        <v>5919799.0299999993</v>
      </c>
      <c r="O606" s="125">
        <v>20250746.690000001</v>
      </c>
      <c r="P606" s="125">
        <v>4330723.25</v>
      </c>
      <c r="Q606" s="125">
        <f t="shared" si="9"/>
        <v>151233533.34999999</v>
      </c>
      <c r="R606" s="3"/>
      <c r="S606" s="7"/>
      <c r="T606" s="118"/>
      <c r="U606" s="118"/>
      <c r="V606" s="118"/>
      <c r="W606" s="118"/>
    </row>
    <row r="607" spans="1:34" x14ac:dyDescent="0.25">
      <c r="B607" s="150" t="s">
        <v>867</v>
      </c>
      <c r="C607" s="134">
        <v>27599999</v>
      </c>
      <c r="D607" s="134">
        <v>52799554.449999996</v>
      </c>
      <c r="E607" s="125">
        <v>0</v>
      </c>
      <c r="F607" s="134">
        <v>0</v>
      </c>
      <c r="G607" s="134">
        <v>6716073.7800000003</v>
      </c>
      <c r="H607" s="134">
        <v>14833103.75</v>
      </c>
      <c r="I607" s="134">
        <v>4080125.52</v>
      </c>
      <c r="J607" s="134">
        <v>7381588.0199999996</v>
      </c>
      <c r="K607" s="134">
        <v>6536567.4100000001</v>
      </c>
      <c r="L607" s="134">
        <v>3091594.72</v>
      </c>
      <c r="M607" s="134">
        <v>0</v>
      </c>
      <c r="N607" s="134">
        <v>240864.88</v>
      </c>
      <c r="O607" s="134">
        <v>9628754.8900000006</v>
      </c>
      <c r="P607" s="134">
        <v>2515978.2599999998</v>
      </c>
      <c r="Q607" s="125">
        <f t="shared" si="9"/>
        <v>55024651.230000004</v>
      </c>
      <c r="R607" s="3"/>
      <c r="S607" s="7"/>
      <c r="T607" s="118"/>
      <c r="U607" s="118"/>
      <c r="V607" s="118"/>
      <c r="W607" s="118"/>
    </row>
    <row r="608" spans="1:34" x14ac:dyDescent="0.25">
      <c r="B608" s="151" t="s">
        <v>868</v>
      </c>
      <c r="C608" s="125">
        <v>27599999</v>
      </c>
      <c r="D608" s="125">
        <v>52799554.449999996</v>
      </c>
      <c r="E608" s="125">
        <v>0</v>
      </c>
      <c r="F608" s="125">
        <v>0</v>
      </c>
      <c r="G608" s="125">
        <v>6716073.7800000003</v>
      </c>
      <c r="H608" s="125">
        <v>14833103.75</v>
      </c>
      <c r="I608" s="125">
        <v>4080125.52</v>
      </c>
      <c r="J608" s="125">
        <v>7381588.0199999996</v>
      </c>
      <c r="K608" s="125">
        <v>6536567.4100000001</v>
      </c>
      <c r="L608" s="125">
        <v>3091594.72</v>
      </c>
      <c r="M608" s="125">
        <v>0</v>
      </c>
      <c r="N608" s="125">
        <v>240864.88</v>
      </c>
      <c r="O608" s="125">
        <v>9628754.8900000006</v>
      </c>
      <c r="P608" s="125">
        <v>2515978.2599999998</v>
      </c>
      <c r="Q608" s="125">
        <f t="shared" si="9"/>
        <v>55024651.230000004</v>
      </c>
      <c r="R608" s="3"/>
      <c r="S608" s="7"/>
      <c r="T608" s="118"/>
      <c r="U608" s="118"/>
      <c r="V608" s="118"/>
      <c r="W608" s="118"/>
    </row>
    <row r="609" spans="1:34" x14ac:dyDescent="0.25">
      <c r="B609" s="150" t="s">
        <v>869</v>
      </c>
      <c r="C609" s="134">
        <v>235555850</v>
      </c>
      <c r="D609" s="134">
        <v>81605000.010000005</v>
      </c>
      <c r="E609" s="125">
        <v>0</v>
      </c>
      <c r="F609" s="134">
        <v>0</v>
      </c>
      <c r="G609" s="134"/>
      <c r="H609" s="134">
        <v>54352428.399999999</v>
      </c>
      <c r="I609" s="134">
        <v>23995659.899999999</v>
      </c>
      <c r="J609" s="134">
        <v>3247360</v>
      </c>
      <c r="K609" s="134">
        <v>0</v>
      </c>
      <c r="L609" s="134">
        <v>0</v>
      </c>
      <c r="M609" s="134">
        <v>0</v>
      </c>
      <c r="N609" s="134">
        <v>0</v>
      </c>
      <c r="O609" s="134">
        <v>0</v>
      </c>
      <c r="P609" s="134">
        <v>0</v>
      </c>
      <c r="Q609" s="125">
        <f t="shared" si="9"/>
        <v>81595448.299999997</v>
      </c>
      <c r="R609" s="3"/>
      <c r="S609" s="7"/>
      <c r="T609" s="118"/>
      <c r="U609" s="118"/>
      <c r="V609" s="118"/>
      <c r="W609" s="118"/>
    </row>
    <row r="610" spans="1:34" x14ac:dyDescent="0.25">
      <c r="B610" s="151" t="s">
        <v>870</v>
      </c>
      <c r="C610" s="125">
        <v>235555850</v>
      </c>
      <c r="D610" s="125">
        <v>81605000.010000005</v>
      </c>
      <c r="E610" s="125">
        <v>0</v>
      </c>
      <c r="F610" s="125">
        <v>0</v>
      </c>
      <c r="G610" s="125"/>
      <c r="H610" s="125">
        <v>54352428.399999999</v>
      </c>
      <c r="I610" s="125">
        <v>23995659.899999999</v>
      </c>
      <c r="J610" s="125">
        <v>3247360</v>
      </c>
      <c r="K610" s="125">
        <v>0</v>
      </c>
      <c r="L610" s="125">
        <v>0</v>
      </c>
      <c r="M610" s="125">
        <v>0</v>
      </c>
      <c r="N610" s="125">
        <v>0</v>
      </c>
      <c r="O610" s="125">
        <v>0</v>
      </c>
      <c r="P610" s="125">
        <v>0</v>
      </c>
      <c r="Q610" s="125">
        <f t="shared" si="9"/>
        <v>81595448.299999997</v>
      </c>
      <c r="R610" s="3"/>
      <c r="S610" s="7"/>
      <c r="T610" s="118"/>
      <c r="U610" s="118"/>
      <c r="V610" s="118"/>
      <c r="W610" s="118"/>
    </row>
    <row r="611" spans="1:34" s="67" customFormat="1" x14ac:dyDescent="0.25">
      <c r="A611"/>
      <c r="B611" s="150" t="s">
        <v>871</v>
      </c>
      <c r="C611" s="134">
        <v>3091850068</v>
      </c>
      <c r="D611" s="134">
        <v>6429982437.25</v>
      </c>
      <c r="E611" s="134">
        <v>2474750.5700000003</v>
      </c>
      <c r="F611" s="134">
        <v>59446750.25</v>
      </c>
      <c r="G611" s="134">
        <v>359578198.31</v>
      </c>
      <c r="H611" s="134">
        <v>130849947.31</v>
      </c>
      <c r="I611" s="134">
        <v>207717124.53</v>
      </c>
      <c r="J611" s="134">
        <v>1126383107.8099999</v>
      </c>
      <c r="K611" s="134">
        <v>529207562.31</v>
      </c>
      <c r="L611" s="134">
        <v>182694591.90000001</v>
      </c>
      <c r="M611" s="134">
        <v>342030837.86000001</v>
      </c>
      <c r="N611" s="134">
        <v>865968585.29000008</v>
      </c>
      <c r="O611" s="134">
        <v>292654834.32999998</v>
      </c>
      <c r="P611" s="134">
        <v>1833312080.1700001</v>
      </c>
      <c r="Q611" s="134">
        <f t="shared" si="9"/>
        <v>5932318370.6400003</v>
      </c>
      <c r="R611" s="3"/>
      <c r="S611" s="7"/>
      <c r="T611" s="118"/>
      <c r="U611" s="141"/>
      <c r="V611" s="141"/>
      <c r="W611" s="141"/>
      <c r="X611"/>
      <c r="Y611"/>
      <c r="Z611"/>
      <c r="AA611"/>
      <c r="AB611"/>
      <c r="AC611"/>
      <c r="AD611"/>
      <c r="AE611"/>
      <c r="AF611"/>
      <c r="AG611"/>
      <c r="AH611"/>
    </row>
    <row r="612" spans="1:34" s="67" customFormat="1" x14ac:dyDescent="0.25">
      <c r="A612"/>
      <c r="B612" s="151" t="s">
        <v>872</v>
      </c>
      <c r="C612" s="191">
        <v>3091850068</v>
      </c>
      <c r="D612" s="191">
        <v>6429982437.25</v>
      </c>
      <c r="E612" s="191">
        <v>2474750.5700000003</v>
      </c>
      <c r="F612" s="191">
        <v>59446750.25</v>
      </c>
      <c r="G612" s="191">
        <v>359578198.31</v>
      </c>
      <c r="H612" s="191">
        <v>130849947.31</v>
      </c>
      <c r="I612" s="191">
        <v>207717124.53</v>
      </c>
      <c r="J612" s="191">
        <v>1126383107.8099999</v>
      </c>
      <c r="K612" s="191">
        <v>529207562.31</v>
      </c>
      <c r="L612" s="191">
        <v>182694591.90000001</v>
      </c>
      <c r="M612" s="191">
        <v>342030837.86000001</v>
      </c>
      <c r="N612" s="191">
        <v>865968585.29000008</v>
      </c>
      <c r="O612" s="191">
        <v>292654834.32999998</v>
      </c>
      <c r="P612" s="191">
        <v>1833312080.1700001</v>
      </c>
      <c r="Q612" s="191">
        <f t="shared" si="9"/>
        <v>5932318370.6400003</v>
      </c>
      <c r="R612" s="3"/>
      <c r="S612" s="7"/>
      <c r="T612" s="118"/>
      <c r="U612" s="141"/>
      <c r="V612" s="141"/>
      <c r="W612" s="141"/>
      <c r="X612"/>
      <c r="Y612"/>
      <c r="Z612"/>
      <c r="AA612"/>
      <c r="AB612"/>
      <c r="AC612"/>
      <c r="AD612"/>
      <c r="AE612"/>
      <c r="AF612"/>
      <c r="AG612"/>
      <c r="AH612"/>
    </row>
    <row r="613" spans="1:34" x14ac:dyDescent="0.25">
      <c r="B613" s="138" t="s">
        <v>194</v>
      </c>
      <c r="C613" s="192">
        <v>1447124275</v>
      </c>
      <c r="D613" s="192">
        <v>136635912.43000013</v>
      </c>
      <c r="E613" s="192">
        <v>0</v>
      </c>
      <c r="F613" s="192">
        <v>0</v>
      </c>
      <c r="G613" s="192">
        <v>0</v>
      </c>
      <c r="H613" s="192">
        <v>0</v>
      </c>
      <c r="I613" s="192">
        <v>0</v>
      </c>
      <c r="J613" s="192">
        <v>0</v>
      </c>
      <c r="K613" s="192"/>
      <c r="L613" s="192"/>
      <c r="M613" s="192">
        <v>0</v>
      </c>
      <c r="N613" s="192">
        <v>0</v>
      </c>
      <c r="O613" s="192">
        <v>0</v>
      </c>
      <c r="P613" s="192">
        <v>0</v>
      </c>
      <c r="Q613" s="192">
        <f t="shared" si="9"/>
        <v>0</v>
      </c>
      <c r="R613" s="3"/>
      <c r="S613" s="7"/>
      <c r="T613" s="118"/>
      <c r="U613" s="118"/>
      <c r="V613" s="118"/>
      <c r="W613" s="118"/>
    </row>
    <row r="614" spans="1:34" x14ac:dyDescent="0.25">
      <c r="B614" s="150" t="s">
        <v>877</v>
      </c>
      <c r="C614" s="191">
        <v>1268687984</v>
      </c>
      <c r="D614" s="191">
        <v>40446170.430000111</v>
      </c>
      <c r="E614" s="192">
        <v>0</v>
      </c>
      <c r="F614" s="192">
        <v>0</v>
      </c>
      <c r="G614" s="192">
        <v>0</v>
      </c>
      <c r="H614" s="192">
        <v>0</v>
      </c>
      <c r="I614" s="192">
        <v>0</v>
      </c>
      <c r="J614" s="192">
        <v>0</v>
      </c>
      <c r="K614" s="192"/>
      <c r="L614" s="192"/>
      <c r="M614" s="192">
        <v>0</v>
      </c>
      <c r="N614" s="192">
        <v>0</v>
      </c>
      <c r="O614" s="192">
        <v>0</v>
      </c>
      <c r="P614" s="192">
        <v>0</v>
      </c>
      <c r="Q614" s="192">
        <f t="shared" si="9"/>
        <v>0</v>
      </c>
      <c r="R614" s="3"/>
      <c r="S614" s="7"/>
      <c r="T614" s="118"/>
      <c r="U614" s="118"/>
      <c r="V614" s="118"/>
      <c r="W614" s="118"/>
    </row>
    <row r="615" spans="1:34" s="67" customFormat="1" x14ac:dyDescent="0.25">
      <c r="A615"/>
      <c r="B615" s="151" t="s">
        <v>878</v>
      </c>
      <c r="C615" s="192">
        <v>1268687984</v>
      </c>
      <c r="D615" s="192">
        <v>40446170.430000111</v>
      </c>
      <c r="E615" s="192">
        <v>0</v>
      </c>
      <c r="F615" s="330">
        <v>0</v>
      </c>
      <c r="G615" s="192">
        <v>0</v>
      </c>
      <c r="H615" s="192">
        <v>0</v>
      </c>
      <c r="I615" s="192">
        <v>0</v>
      </c>
      <c r="J615" s="192">
        <v>0</v>
      </c>
      <c r="K615" s="192"/>
      <c r="L615" s="192"/>
      <c r="M615" s="192">
        <v>0</v>
      </c>
      <c r="N615" s="192">
        <v>0</v>
      </c>
      <c r="O615" s="192">
        <v>0</v>
      </c>
      <c r="P615" s="192">
        <v>0</v>
      </c>
      <c r="Q615" s="192">
        <f t="shared" si="9"/>
        <v>0</v>
      </c>
      <c r="R615" s="3"/>
      <c r="S615" s="7"/>
      <c r="T615" s="118"/>
      <c r="U615" s="140"/>
      <c r="V615" s="140"/>
      <c r="W615" s="140"/>
      <c r="X615"/>
      <c r="Y615"/>
      <c r="Z615"/>
      <c r="AA615"/>
      <c r="AB615"/>
      <c r="AC615"/>
      <c r="AD615"/>
      <c r="AE615"/>
      <c r="AF615"/>
      <c r="AG615"/>
      <c r="AH615"/>
    </row>
    <row r="616" spans="1:34" s="67" customFormat="1" x14ac:dyDescent="0.25">
      <c r="A616"/>
      <c r="B616" s="150" t="s">
        <v>879</v>
      </c>
      <c r="C616" s="192">
        <v>178436291</v>
      </c>
      <c r="D616" s="192">
        <v>96189742</v>
      </c>
      <c r="E616" s="192">
        <v>0</v>
      </c>
      <c r="F616" s="192"/>
      <c r="G616" s="192"/>
      <c r="H616" s="192"/>
      <c r="I616" s="192"/>
      <c r="J616" s="192"/>
      <c r="K616" s="192"/>
      <c r="L616" s="192"/>
      <c r="M616" s="192"/>
      <c r="N616" s="192"/>
      <c r="O616" s="192">
        <v>0</v>
      </c>
      <c r="P616" s="192">
        <v>0</v>
      </c>
      <c r="Q616" s="192">
        <f t="shared" si="9"/>
        <v>0</v>
      </c>
      <c r="R616" s="3"/>
      <c r="S616" s="7"/>
      <c r="T616" s="118"/>
      <c r="U616" s="140"/>
      <c r="V616" s="140"/>
      <c r="W616" s="140"/>
      <c r="X616"/>
      <c r="Y616"/>
      <c r="Z616"/>
      <c r="AA616"/>
      <c r="AB616"/>
      <c r="AC616"/>
      <c r="AD616"/>
      <c r="AE616"/>
      <c r="AF616"/>
      <c r="AG616"/>
      <c r="AH616"/>
    </row>
    <row r="617" spans="1:34" x14ac:dyDescent="0.25">
      <c r="B617" s="151" t="s">
        <v>880</v>
      </c>
      <c r="C617" s="191">
        <v>178436291</v>
      </c>
      <c r="D617" s="191">
        <v>96189742</v>
      </c>
      <c r="E617" s="192">
        <v>0</v>
      </c>
      <c r="F617" s="192"/>
      <c r="G617" s="192"/>
      <c r="H617" s="192"/>
      <c r="I617" s="192"/>
      <c r="J617" s="192"/>
      <c r="K617" s="192"/>
      <c r="L617" s="192"/>
      <c r="M617" s="192"/>
      <c r="N617" s="192"/>
      <c r="O617" s="192">
        <v>0</v>
      </c>
      <c r="P617" s="192">
        <v>0</v>
      </c>
      <c r="Q617" s="192">
        <f t="shared" si="9"/>
        <v>0</v>
      </c>
      <c r="R617" s="3"/>
      <c r="S617" s="7"/>
      <c r="T617" s="118"/>
      <c r="U617" s="140"/>
      <c r="V617" s="140"/>
      <c r="W617" s="140"/>
    </row>
    <row r="618" spans="1:34" s="67" customFormat="1" x14ac:dyDescent="0.25">
      <c r="A618"/>
      <c r="B618" s="23" t="s">
        <v>195</v>
      </c>
      <c r="C618" s="195">
        <v>298486441612</v>
      </c>
      <c r="D618" s="195">
        <v>283664937915.54004</v>
      </c>
      <c r="E618" s="195">
        <v>53805546731.419998</v>
      </c>
      <c r="F618" s="195">
        <v>14823739945.690002</v>
      </c>
      <c r="G618" s="195">
        <v>12138055661.890001</v>
      </c>
      <c r="H618" s="195">
        <v>10486983972.860001</v>
      </c>
      <c r="I618" s="195">
        <v>25914152631.299995</v>
      </c>
      <c r="J618" s="195">
        <v>33745964803.98</v>
      </c>
      <c r="K618" s="195">
        <v>32715404286.360004</v>
      </c>
      <c r="L618" s="195">
        <v>19637924947.02</v>
      </c>
      <c r="M618" s="195">
        <v>19101642843.530003</v>
      </c>
      <c r="N618" s="195">
        <v>11545553147.869999</v>
      </c>
      <c r="O618" s="195">
        <v>26649890606.110001</v>
      </c>
      <c r="P618" s="195">
        <v>15026496308.27</v>
      </c>
      <c r="Q618" s="195">
        <f t="shared" si="9"/>
        <v>275591355886.30005</v>
      </c>
      <c r="R618" s="3"/>
      <c r="S618" s="7"/>
      <c r="T618" s="118"/>
      <c r="U618" s="140"/>
      <c r="V618" s="140"/>
      <c r="W618" s="140"/>
      <c r="X618"/>
      <c r="Y618"/>
      <c r="Z618"/>
      <c r="AA618"/>
      <c r="AB618"/>
      <c r="AC618"/>
      <c r="AD618"/>
      <c r="AE618"/>
      <c r="AF618"/>
      <c r="AG618"/>
      <c r="AH618"/>
    </row>
    <row r="619" spans="1:34" s="67" customFormat="1" x14ac:dyDescent="0.25">
      <c r="A619"/>
      <c r="B619" s="149" t="s">
        <v>196</v>
      </c>
      <c r="C619" s="192">
        <v>120010652162</v>
      </c>
      <c r="D619" s="192">
        <v>109538060968.61</v>
      </c>
      <c r="E619" s="192">
        <v>16662677460.549999</v>
      </c>
      <c r="F619" s="192">
        <v>7542075751.6700001</v>
      </c>
      <c r="G619" s="192">
        <v>758922057.71999991</v>
      </c>
      <c r="H619" s="192">
        <v>5371382216.0200005</v>
      </c>
      <c r="I619" s="192">
        <v>14287249139.439999</v>
      </c>
      <c r="J619" s="192">
        <v>9471631345.0699997</v>
      </c>
      <c r="K619" s="192">
        <v>14582027311.870001</v>
      </c>
      <c r="L619" s="192">
        <v>7664355371.6599998</v>
      </c>
      <c r="M619" s="192">
        <v>765396235.46000004</v>
      </c>
      <c r="N619" s="192">
        <v>5456872246.5599995</v>
      </c>
      <c r="O619" s="192">
        <v>14482936408.15</v>
      </c>
      <c r="P619" s="192">
        <v>8850449906.8600006</v>
      </c>
      <c r="Q619" s="192">
        <f t="shared" si="9"/>
        <v>105895975451.03</v>
      </c>
      <c r="R619" s="3"/>
      <c r="S619" s="7"/>
      <c r="T619" s="118"/>
      <c r="U619" s="140"/>
      <c r="V619" s="140"/>
      <c r="W619" s="140"/>
      <c r="X619"/>
      <c r="Y619"/>
      <c r="Z619"/>
      <c r="AA619"/>
      <c r="AB619"/>
      <c r="AC619"/>
      <c r="AD619"/>
      <c r="AE619"/>
      <c r="AF619"/>
      <c r="AG619"/>
      <c r="AH619"/>
    </row>
    <row r="620" spans="1:34" x14ac:dyDescent="0.25">
      <c r="B620" s="150" t="s">
        <v>883</v>
      </c>
      <c r="C620" s="192">
        <v>120010652162</v>
      </c>
      <c r="D620" s="192">
        <v>109538060968.61</v>
      </c>
      <c r="E620" s="192">
        <v>16662677460.549999</v>
      </c>
      <c r="F620" s="192">
        <v>7542075751.6700001</v>
      </c>
      <c r="G620" s="192">
        <v>758922057.71999991</v>
      </c>
      <c r="H620" s="192">
        <v>5371382216.0200005</v>
      </c>
      <c r="I620" s="192">
        <v>14287249139.439999</v>
      </c>
      <c r="J620" s="192">
        <v>9471631345.0699997</v>
      </c>
      <c r="K620" s="192">
        <v>14582027311.870001</v>
      </c>
      <c r="L620" s="192">
        <v>7664355371.6599998</v>
      </c>
      <c r="M620" s="192">
        <v>765396235.46000004</v>
      </c>
      <c r="N620" s="192">
        <v>5456872246.5599995</v>
      </c>
      <c r="O620" s="192">
        <v>14482936408.15</v>
      </c>
      <c r="P620" s="192">
        <v>8850449906.8600006</v>
      </c>
      <c r="Q620" s="192">
        <f t="shared" si="9"/>
        <v>105895975451.03</v>
      </c>
      <c r="R620" s="3"/>
      <c r="S620" s="7"/>
      <c r="T620" s="118"/>
      <c r="U620" s="140"/>
      <c r="V620" s="140"/>
      <c r="W620" s="140"/>
    </row>
    <row r="621" spans="1:34" s="67" customFormat="1" x14ac:dyDescent="0.25">
      <c r="A621"/>
      <c r="B621" s="151" t="s">
        <v>884</v>
      </c>
      <c r="C621" s="191">
        <v>106331097688</v>
      </c>
      <c r="D621" s="191">
        <v>95866282468.610001</v>
      </c>
      <c r="E621" s="191">
        <v>16662677460.549999</v>
      </c>
      <c r="F621" s="191">
        <v>5451225614.0100002</v>
      </c>
      <c r="G621" s="191">
        <v>4871171.42</v>
      </c>
      <c r="H621" s="191">
        <v>4801108243.4200001</v>
      </c>
      <c r="I621" s="191">
        <v>10921383553.129999</v>
      </c>
      <c r="J621" s="191">
        <v>9471631345.0699997</v>
      </c>
      <c r="K621" s="191">
        <v>14582027311.870001</v>
      </c>
      <c r="L621" s="191">
        <v>5538850259.3299999</v>
      </c>
      <c r="M621" s="191">
        <v>1542871.76</v>
      </c>
      <c r="N621" s="191">
        <v>4877146219.1599998</v>
      </c>
      <c r="O621" s="191">
        <v>11061282994.459999</v>
      </c>
      <c r="P621" s="191">
        <v>8850449906.8600006</v>
      </c>
      <c r="Q621" s="191">
        <f t="shared" si="9"/>
        <v>92224196951.039993</v>
      </c>
      <c r="R621" s="3"/>
      <c r="S621" s="7"/>
      <c r="T621" s="118"/>
      <c r="U621" s="140"/>
      <c r="V621" s="140"/>
      <c r="W621" s="140"/>
      <c r="X621"/>
      <c r="Y621"/>
      <c r="Z621"/>
      <c r="AA621"/>
      <c r="AB621"/>
      <c r="AC621"/>
      <c r="AD621"/>
      <c r="AE621"/>
      <c r="AF621"/>
      <c r="AG621"/>
      <c r="AH621"/>
    </row>
    <row r="622" spans="1:34" x14ac:dyDescent="0.25">
      <c r="B622" s="151" t="s">
        <v>885</v>
      </c>
      <c r="C622" s="191">
        <v>13679554474</v>
      </c>
      <c r="D622" s="191">
        <v>13671778500</v>
      </c>
      <c r="E622" s="191">
        <v>0</v>
      </c>
      <c r="F622" s="191">
        <v>2090850137.6600001</v>
      </c>
      <c r="G622" s="191">
        <v>754050886.29999995</v>
      </c>
      <c r="H622" s="191">
        <v>570273972.60000002</v>
      </c>
      <c r="I622" s="191">
        <v>3365865586.3099999</v>
      </c>
      <c r="J622" s="191">
        <v>0</v>
      </c>
      <c r="K622" s="191"/>
      <c r="L622" s="191">
        <v>2125505112.3299999</v>
      </c>
      <c r="M622" s="191">
        <v>763853363.70000005</v>
      </c>
      <c r="N622" s="191">
        <v>579726027.39999998</v>
      </c>
      <c r="O622" s="191">
        <v>3421653413.6900001</v>
      </c>
      <c r="P622" s="191">
        <v>0</v>
      </c>
      <c r="Q622" s="191">
        <f t="shared" si="9"/>
        <v>13671778499.990002</v>
      </c>
      <c r="R622" s="3"/>
      <c r="S622" s="7"/>
      <c r="T622" s="118"/>
      <c r="U622" s="140"/>
      <c r="V622" s="140"/>
      <c r="W622" s="140"/>
    </row>
    <row r="623" spans="1:34" x14ac:dyDescent="0.25">
      <c r="B623" s="149" t="s">
        <v>197</v>
      </c>
      <c r="C623" s="192">
        <v>176990963659</v>
      </c>
      <c r="D623" s="192">
        <v>171833930975.64001</v>
      </c>
      <c r="E623" s="192">
        <v>36845671228.68</v>
      </c>
      <c r="F623" s="192">
        <v>7003134354.8200006</v>
      </c>
      <c r="G623" s="192">
        <v>11278785496.200001</v>
      </c>
      <c r="H623" s="192">
        <v>4500826540.4499998</v>
      </c>
      <c r="I623" s="192">
        <v>11575116529.169998</v>
      </c>
      <c r="J623" s="192">
        <v>24213693307.07</v>
      </c>
      <c r="K623" s="192">
        <v>18122330821.57</v>
      </c>
      <c r="L623" s="192">
        <v>11954507405.470001</v>
      </c>
      <c r="M623" s="192">
        <v>18245807708.290001</v>
      </c>
      <c r="N623" s="192">
        <v>5689762843.6499996</v>
      </c>
      <c r="O623" s="192">
        <v>12074228047.52</v>
      </c>
      <c r="P623" s="192">
        <v>5981896172.2200003</v>
      </c>
      <c r="Q623" s="192">
        <f t="shared" si="9"/>
        <v>167485760455.10999</v>
      </c>
      <c r="R623" s="3"/>
      <c r="S623" s="7"/>
      <c r="T623" s="118"/>
      <c r="U623" s="140"/>
      <c r="V623" s="140"/>
      <c r="W623" s="140"/>
    </row>
    <row r="624" spans="1:34" x14ac:dyDescent="0.25">
      <c r="B624" s="150" t="s">
        <v>886</v>
      </c>
      <c r="C624" s="192">
        <v>176990963659</v>
      </c>
      <c r="D624" s="192">
        <v>171833930975.64001</v>
      </c>
      <c r="E624" s="192">
        <v>36845671228.68</v>
      </c>
      <c r="F624" s="192">
        <v>7003134354.8200006</v>
      </c>
      <c r="G624" s="192">
        <v>11278785496.200001</v>
      </c>
      <c r="H624" s="192">
        <v>4500826540.4499998</v>
      </c>
      <c r="I624" s="192">
        <v>11575116529.169998</v>
      </c>
      <c r="J624" s="192">
        <v>24213693307.07</v>
      </c>
      <c r="K624" s="192">
        <v>18122330821.57</v>
      </c>
      <c r="L624" s="192">
        <v>11954507405.470001</v>
      </c>
      <c r="M624" s="192">
        <v>18245807708.290001</v>
      </c>
      <c r="N624" s="192">
        <v>5689762843.6499996</v>
      </c>
      <c r="O624" s="192">
        <v>12074228047.52</v>
      </c>
      <c r="P624" s="192">
        <v>5981896172.2200003</v>
      </c>
      <c r="Q624" s="192">
        <f t="shared" si="9"/>
        <v>167485760455.10999</v>
      </c>
      <c r="R624" s="3"/>
      <c r="S624" s="7"/>
      <c r="T624" s="118"/>
      <c r="U624" s="140"/>
      <c r="V624" s="140"/>
      <c r="W624" s="140"/>
    </row>
    <row r="625" spans="1:34" x14ac:dyDescent="0.25">
      <c r="B625" s="151" t="s">
        <v>887</v>
      </c>
      <c r="C625" s="191">
        <v>176990963659</v>
      </c>
      <c r="D625" s="191">
        <v>171833930975.64001</v>
      </c>
      <c r="E625" s="191">
        <v>36845671228.68</v>
      </c>
      <c r="F625" s="191">
        <v>7003134354.8200006</v>
      </c>
      <c r="G625" s="191">
        <v>11278785496.200001</v>
      </c>
      <c r="H625" s="191">
        <v>4500826540.4499998</v>
      </c>
      <c r="I625" s="191">
        <v>11575116529.169998</v>
      </c>
      <c r="J625" s="191">
        <v>24213693307.07</v>
      </c>
      <c r="K625" s="191">
        <v>18122330821.57</v>
      </c>
      <c r="L625" s="191">
        <v>11954507405.470001</v>
      </c>
      <c r="M625" s="191">
        <v>18245807708.290001</v>
      </c>
      <c r="N625" s="191">
        <v>5689762843.6499996</v>
      </c>
      <c r="O625" s="191">
        <v>12074228047.52</v>
      </c>
      <c r="P625" s="191">
        <v>5981896172.2200003</v>
      </c>
      <c r="Q625" s="191">
        <f t="shared" si="9"/>
        <v>167485760455.10999</v>
      </c>
      <c r="R625" s="3"/>
      <c r="S625" s="7"/>
      <c r="T625" s="118"/>
      <c r="U625" s="140"/>
      <c r="V625" s="140"/>
      <c r="W625" s="140"/>
    </row>
    <row r="626" spans="1:34" x14ac:dyDescent="0.25">
      <c r="B626" s="149" t="s">
        <v>198</v>
      </c>
      <c r="C626" s="192">
        <v>1484825791</v>
      </c>
      <c r="D626" s="192">
        <v>2291325791</v>
      </c>
      <c r="E626" s="192">
        <v>297198042.19</v>
      </c>
      <c r="F626" s="192">
        <v>278529615.94999999</v>
      </c>
      <c r="G626" s="192">
        <v>100224710.38</v>
      </c>
      <c r="H626" s="192">
        <v>614775216.38999999</v>
      </c>
      <c r="I626" s="192">
        <v>51786962.689999998</v>
      </c>
      <c r="J626" s="192">
        <v>60640151.840000004</v>
      </c>
      <c r="K626" s="192">
        <v>11042764.24</v>
      </c>
      <c r="L626" s="192">
        <v>17762640.879999999</v>
      </c>
      <c r="M626" s="192">
        <v>90438027.220000014</v>
      </c>
      <c r="N626" s="192">
        <v>398918057.66000003</v>
      </c>
      <c r="O626" s="192">
        <v>92726150.440000013</v>
      </c>
      <c r="P626" s="192">
        <v>194150229.19</v>
      </c>
      <c r="Q626" s="192">
        <f t="shared" si="9"/>
        <v>2208192569.0700002</v>
      </c>
      <c r="R626" s="3"/>
      <c r="S626" s="7"/>
      <c r="T626" s="118"/>
      <c r="U626" s="140"/>
      <c r="V626" s="140"/>
      <c r="W626" s="140"/>
    </row>
    <row r="627" spans="1:34" x14ac:dyDescent="0.25">
      <c r="B627" s="150" t="s">
        <v>888</v>
      </c>
      <c r="C627" s="192">
        <v>98912434</v>
      </c>
      <c r="D627" s="192">
        <v>108912434</v>
      </c>
      <c r="E627" s="192">
        <v>8325624.0800000001</v>
      </c>
      <c r="F627" s="192">
        <v>3768774.44</v>
      </c>
      <c r="G627" s="192">
        <v>377025.44</v>
      </c>
      <c r="H627" s="192">
        <v>21565015.140000001</v>
      </c>
      <c r="I627" s="192">
        <v>7141951.1799999997</v>
      </c>
      <c r="J627" s="192">
        <v>4734332.72</v>
      </c>
      <c r="K627" s="192">
        <v>7289876.4100000001</v>
      </c>
      <c r="L627" s="192">
        <v>3831179.25</v>
      </c>
      <c r="M627" s="192">
        <v>381926.68</v>
      </c>
      <c r="N627" s="192">
        <v>2728436.13</v>
      </c>
      <c r="O627" s="192">
        <v>7240720.2000000002</v>
      </c>
      <c r="P627" s="192">
        <v>9044274.9699999988</v>
      </c>
      <c r="Q627" s="192">
        <f t="shared" si="9"/>
        <v>76429136.640000001</v>
      </c>
      <c r="R627" s="3"/>
      <c r="S627" s="7"/>
      <c r="T627" s="118"/>
      <c r="U627" s="140"/>
      <c r="V627" s="140"/>
      <c r="W627" s="140"/>
    </row>
    <row r="628" spans="1:34" x14ac:dyDescent="0.25">
      <c r="B628" s="151" t="s">
        <v>889</v>
      </c>
      <c r="C628" s="191">
        <v>98912434</v>
      </c>
      <c r="D628" s="191">
        <v>108912434</v>
      </c>
      <c r="E628" s="191">
        <v>8325624.0800000001</v>
      </c>
      <c r="F628" s="191">
        <v>3768774.44</v>
      </c>
      <c r="G628" s="191">
        <v>377025.44</v>
      </c>
      <c r="H628" s="191">
        <v>21565015.140000001</v>
      </c>
      <c r="I628" s="191">
        <v>7141951.1799999997</v>
      </c>
      <c r="J628" s="191">
        <v>4734332.72</v>
      </c>
      <c r="K628" s="191">
        <v>7289876.4100000001</v>
      </c>
      <c r="L628" s="191">
        <v>3831179.25</v>
      </c>
      <c r="M628" s="191">
        <v>381926.68</v>
      </c>
      <c r="N628" s="191">
        <v>2728436.13</v>
      </c>
      <c r="O628" s="191">
        <v>7240720.2000000002</v>
      </c>
      <c r="P628" s="191">
        <v>9044274.9699999988</v>
      </c>
      <c r="Q628" s="191">
        <f t="shared" si="9"/>
        <v>76429136.640000001</v>
      </c>
      <c r="S628" s="7"/>
      <c r="T628" s="118"/>
      <c r="U628" s="140"/>
      <c r="V628" s="140"/>
      <c r="W628" s="140"/>
    </row>
    <row r="629" spans="1:34" x14ac:dyDescent="0.25">
      <c r="B629" s="150" t="s">
        <v>890</v>
      </c>
      <c r="C629" s="192">
        <v>1385913357</v>
      </c>
      <c r="D629" s="192">
        <v>2182413357</v>
      </c>
      <c r="E629" s="192">
        <v>288872418.11000001</v>
      </c>
      <c r="F629" s="192">
        <v>274760841.50999999</v>
      </c>
      <c r="G629" s="192">
        <v>99847684.939999998</v>
      </c>
      <c r="H629" s="192">
        <v>593210201.25</v>
      </c>
      <c r="I629" s="192">
        <v>44645011.509999998</v>
      </c>
      <c r="J629" s="192">
        <v>55905819.120000005</v>
      </c>
      <c r="K629" s="192">
        <v>3752887.83</v>
      </c>
      <c r="L629" s="192">
        <v>13931461.629999999</v>
      </c>
      <c r="M629" s="192">
        <v>90056100.540000007</v>
      </c>
      <c r="N629" s="192">
        <v>396189621.53000003</v>
      </c>
      <c r="O629" s="192">
        <v>85485430.24000001</v>
      </c>
      <c r="P629" s="192">
        <v>185105954.22</v>
      </c>
      <c r="Q629" s="192">
        <f t="shared" si="9"/>
        <v>2131763432.4300001</v>
      </c>
      <c r="S629" s="7"/>
      <c r="T629" s="140"/>
      <c r="U629" s="140"/>
      <c r="V629" s="140"/>
      <c r="W629" s="140"/>
    </row>
    <row r="630" spans="1:34" x14ac:dyDescent="0.25">
      <c r="B630" s="151" t="s">
        <v>891</v>
      </c>
      <c r="C630" s="191">
        <v>1385913357</v>
      </c>
      <c r="D630" s="191">
        <v>2182413357</v>
      </c>
      <c r="E630" s="191">
        <v>288872418.11000001</v>
      </c>
      <c r="F630" s="191">
        <v>274760841.50999999</v>
      </c>
      <c r="G630" s="191">
        <v>99847684.939999998</v>
      </c>
      <c r="H630" s="191">
        <v>593210201.25</v>
      </c>
      <c r="I630" s="191">
        <v>44645011.509999998</v>
      </c>
      <c r="J630" s="191">
        <v>55905819.120000005</v>
      </c>
      <c r="K630" s="191">
        <v>3752887.83</v>
      </c>
      <c r="L630" s="191">
        <v>13931461.629999999</v>
      </c>
      <c r="M630" s="191">
        <v>90056100.540000007</v>
      </c>
      <c r="N630" s="191">
        <v>396189621.53000003</v>
      </c>
      <c r="O630" s="191">
        <v>85485430.24000001</v>
      </c>
      <c r="P630" s="191">
        <v>185105954.22</v>
      </c>
      <c r="Q630" s="191">
        <f t="shared" si="9"/>
        <v>2131763432.4300001</v>
      </c>
      <c r="S630" s="7"/>
      <c r="T630" s="140"/>
      <c r="U630" s="140"/>
      <c r="V630" s="140"/>
      <c r="W630" s="140"/>
    </row>
    <row r="631" spans="1:34" x14ac:dyDescent="0.25">
      <c r="B631" s="149" t="s">
        <v>953</v>
      </c>
      <c r="C631" s="191">
        <v>0</v>
      </c>
      <c r="D631" s="191">
        <v>1620180.29</v>
      </c>
      <c r="E631" s="191"/>
      <c r="F631" s="191">
        <v>223.25</v>
      </c>
      <c r="G631" s="191">
        <v>123397.59</v>
      </c>
      <c r="H631" s="191"/>
      <c r="I631" s="191"/>
      <c r="J631" s="191"/>
      <c r="K631" s="191">
        <v>3388.68</v>
      </c>
      <c r="L631" s="191">
        <v>1299529.01</v>
      </c>
      <c r="M631" s="191">
        <v>872.56</v>
      </c>
      <c r="N631" s="191"/>
      <c r="O631" s="191">
        <v>0</v>
      </c>
      <c r="P631" s="191">
        <v>0</v>
      </c>
      <c r="Q631" s="191">
        <f t="shared" si="9"/>
        <v>1427411.09</v>
      </c>
      <c r="S631" s="7"/>
      <c r="T631" s="140"/>
      <c r="U631" s="140"/>
      <c r="V631" s="140"/>
      <c r="W631" s="140"/>
    </row>
    <row r="632" spans="1:34" x14ac:dyDescent="0.25">
      <c r="B632" s="150" t="s">
        <v>954</v>
      </c>
      <c r="C632" s="191">
        <v>0</v>
      </c>
      <c r="D632" s="191">
        <v>1620180.29</v>
      </c>
      <c r="E632" s="191"/>
      <c r="F632" s="191">
        <v>223.25</v>
      </c>
      <c r="G632" s="191">
        <v>123397.59</v>
      </c>
      <c r="H632" s="191"/>
      <c r="I632" s="191"/>
      <c r="J632" s="191"/>
      <c r="K632" s="191">
        <v>3388.68</v>
      </c>
      <c r="L632" s="191">
        <v>1299529.01</v>
      </c>
      <c r="M632" s="191">
        <v>872.56</v>
      </c>
      <c r="N632" s="191"/>
      <c r="O632" s="191">
        <v>0</v>
      </c>
      <c r="P632" s="191">
        <v>0</v>
      </c>
      <c r="Q632" s="191">
        <f t="shared" si="9"/>
        <v>1427411.09</v>
      </c>
      <c r="S632" s="7"/>
      <c r="T632" s="140"/>
      <c r="U632" s="140"/>
      <c r="V632" s="140"/>
      <c r="W632" s="140"/>
    </row>
    <row r="633" spans="1:34" x14ac:dyDescent="0.25">
      <c r="B633" s="151" t="s">
        <v>1013</v>
      </c>
      <c r="C633" s="191">
        <v>0</v>
      </c>
      <c r="D633" s="191">
        <v>111582.28</v>
      </c>
      <c r="E633" s="191"/>
      <c r="F633" s="191"/>
      <c r="G633" s="191"/>
      <c r="H633" s="191"/>
      <c r="I633" s="191"/>
      <c r="J633" s="191"/>
      <c r="K633" s="191"/>
      <c r="L633" s="191">
        <v>0</v>
      </c>
      <c r="M633" s="191">
        <v>872.56</v>
      </c>
      <c r="N633" s="191"/>
      <c r="O633" s="191"/>
      <c r="P633" s="191">
        <v>0</v>
      </c>
      <c r="Q633" s="191">
        <f t="shared" si="9"/>
        <v>872.56</v>
      </c>
      <c r="S633" s="7"/>
      <c r="T633" s="140"/>
      <c r="U633" s="140"/>
      <c r="V633" s="140"/>
      <c r="W633" s="140"/>
    </row>
    <row r="634" spans="1:34" x14ac:dyDescent="0.25">
      <c r="B634" s="151" t="s">
        <v>955</v>
      </c>
      <c r="C634" s="191">
        <v>0</v>
      </c>
      <c r="D634" s="191">
        <v>1508598.01</v>
      </c>
      <c r="E634" s="191"/>
      <c r="F634" s="191">
        <v>223.25</v>
      </c>
      <c r="G634" s="191">
        <v>123397.59</v>
      </c>
      <c r="H634" s="191"/>
      <c r="I634" s="191"/>
      <c r="J634" s="191"/>
      <c r="K634" s="191">
        <v>3388.68</v>
      </c>
      <c r="L634" s="191">
        <v>1299529.01</v>
      </c>
      <c r="M634" s="191">
        <v>0</v>
      </c>
      <c r="N634" s="191"/>
      <c r="O634" s="191">
        <v>0</v>
      </c>
      <c r="P634" s="191">
        <v>0</v>
      </c>
      <c r="Q634" s="191">
        <f t="shared" si="9"/>
        <v>1426538.53</v>
      </c>
      <c r="S634" s="7"/>
      <c r="T634" s="140"/>
      <c r="U634" s="140"/>
      <c r="V634" s="140"/>
      <c r="W634" s="140"/>
    </row>
    <row r="635" spans="1:34" s="67" customFormat="1" x14ac:dyDescent="0.25">
      <c r="A635"/>
      <c r="B635" s="155" t="s">
        <v>68</v>
      </c>
      <c r="C635" s="132">
        <f t="shared" ref="C635:P635" si="10">C9+C82+C234+C360+C440+C463+C584+C618</f>
        <v>1484234610959</v>
      </c>
      <c r="D635" s="132">
        <f t="shared" si="10"/>
        <v>1563674700542.75</v>
      </c>
      <c r="E635" s="126">
        <f t="shared" si="10"/>
        <v>134047156785.42999</v>
      </c>
      <c r="F635" s="126">
        <f t="shared" si="10"/>
        <v>96384797444.330017</v>
      </c>
      <c r="G635" s="126">
        <f t="shared" si="10"/>
        <v>112963862363.92999</v>
      </c>
      <c r="H635" s="126">
        <f t="shared" si="10"/>
        <v>102385081677.27998</v>
      </c>
      <c r="I635" s="126">
        <f t="shared" si="10"/>
        <v>137048817622.06998</v>
      </c>
      <c r="J635" s="126">
        <f t="shared" si="10"/>
        <v>128238003019.78</v>
      </c>
      <c r="K635" s="126">
        <f t="shared" si="10"/>
        <v>130472146453.46999</v>
      </c>
      <c r="L635" s="126">
        <f t="shared" si="10"/>
        <v>125009741258.31</v>
      </c>
      <c r="M635" s="126">
        <f t="shared" si="10"/>
        <v>109539306231.20999</v>
      </c>
      <c r="N635" s="126">
        <f t="shared" si="10"/>
        <v>114549917923.72002</v>
      </c>
      <c r="O635" s="126">
        <f t="shared" si="10"/>
        <v>158231885019.69</v>
      </c>
      <c r="P635" s="126">
        <f t="shared" si="10"/>
        <v>172708279841.10001</v>
      </c>
      <c r="Q635" s="126">
        <f>Q9+Q82+Q234+Q360+Q440+Q463+Q584+Q618</f>
        <v>1521578995640.3201</v>
      </c>
      <c r="R635"/>
      <c r="S635" s="7"/>
      <c r="T635" s="140"/>
      <c r="U635" s="140"/>
      <c r="V635" s="140"/>
      <c r="W635" s="140"/>
      <c r="X635"/>
      <c r="Y635"/>
      <c r="Z635"/>
      <c r="AA635"/>
      <c r="AB635"/>
      <c r="AC635"/>
      <c r="AD635"/>
      <c r="AE635"/>
      <c r="AF635"/>
      <c r="AG635"/>
      <c r="AH635"/>
    </row>
    <row r="636" spans="1:34" s="67" customFormat="1" x14ac:dyDescent="0.25">
      <c r="B636" s="24"/>
      <c r="C636" s="21"/>
      <c r="D636" s="21"/>
      <c r="E636" s="127"/>
      <c r="F636" s="127"/>
      <c r="G636" s="127"/>
      <c r="H636" s="127"/>
      <c r="I636" s="127"/>
      <c r="J636" s="127"/>
      <c r="K636" s="127"/>
      <c r="L636" s="127"/>
      <c r="M636" s="127"/>
      <c r="N636" s="127"/>
      <c r="O636" s="127"/>
      <c r="P636" s="127"/>
      <c r="Q636" s="127"/>
      <c r="R636"/>
      <c r="S636"/>
      <c r="T636" s="118"/>
      <c r="U636" s="140"/>
      <c r="V636" s="140"/>
      <c r="W636" s="140"/>
      <c r="X636"/>
      <c r="Y636"/>
      <c r="Z636"/>
      <c r="AA636"/>
      <c r="AB636"/>
      <c r="AC636"/>
      <c r="AD636"/>
      <c r="AE636"/>
      <c r="AF636"/>
      <c r="AG636"/>
      <c r="AH636"/>
    </row>
    <row r="637" spans="1:34" x14ac:dyDescent="0.25">
      <c r="B637" s="155"/>
      <c r="C637" s="22"/>
      <c r="D637" s="22"/>
      <c r="E637" s="131" t="str">
        <f t="shared" ref="E637:Q637" si="11">+E8</f>
        <v>ENERO</v>
      </c>
      <c r="F637" s="131" t="str">
        <f t="shared" si="11"/>
        <v>FEBRERO</v>
      </c>
      <c r="G637" s="131" t="str">
        <f t="shared" si="11"/>
        <v>MARZO</v>
      </c>
      <c r="H637" s="131" t="str">
        <f t="shared" si="11"/>
        <v>ABRIL</v>
      </c>
      <c r="I637" s="131" t="str">
        <f t="shared" si="11"/>
        <v>MAYO</v>
      </c>
      <c r="J637" s="131" t="str">
        <f t="shared" si="11"/>
        <v>JUNIO</v>
      </c>
      <c r="K637" s="131" t="str">
        <f t="shared" si="11"/>
        <v>JULIO</v>
      </c>
      <c r="L637" s="131" t="str">
        <f t="shared" si="11"/>
        <v>AGOSTO</v>
      </c>
      <c r="M637" s="131" t="str">
        <f t="shared" si="11"/>
        <v>SEPTIEMBRE</v>
      </c>
      <c r="N637" s="131" t="str">
        <f t="shared" si="11"/>
        <v>OCTUBRE</v>
      </c>
      <c r="O637" s="131" t="str">
        <f t="shared" si="11"/>
        <v>NOVIEMBRE</v>
      </c>
      <c r="P637" s="131" t="str">
        <f t="shared" si="11"/>
        <v>DICIEMBRE</v>
      </c>
      <c r="Q637" s="131" t="str">
        <f t="shared" si="11"/>
        <v>TOTAL</v>
      </c>
      <c r="T637" s="118"/>
      <c r="U637" s="140"/>
      <c r="V637" s="140"/>
      <c r="W637" s="140"/>
    </row>
    <row r="638" spans="1:34" x14ac:dyDescent="0.25">
      <c r="B638" s="23" t="s">
        <v>199</v>
      </c>
      <c r="C638" s="124">
        <v>5117721882</v>
      </c>
      <c r="D638" s="124">
        <v>7891270000</v>
      </c>
      <c r="E638" s="124">
        <v>0</v>
      </c>
      <c r="F638" s="124"/>
      <c r="G638" s="124"/>
      <c r="H638" s="124"/>
      <c r="I638" s="124">
        <v>225782100</v>
      </c>
      <c r="J638" s="124"/>
      <c r="K638" s="124"/>
      <c r="L638" s="124">
        <v>0</v>
      </c>
      <c r="M638" s="124">
        <v>0</v>
      </c>
      <c r="N638" s="124">
        <v>0</v>
      </c>
      <c r="O638" s="124">
        <v>5422113296.2199993</v>
      </c>
      <c r="P638" s="124">
        <v>0</v>
      </c>
      <c r="Q638" s="124">
        <f t="shared" ref="Q638:Q668" si="12">IF(SUM(E638,F638,G638,H638,I638,J638,K638,L638,M638,N638,O638,P638)=0, "-", SUM(E638,F638,G638,H638,I638,J638,K638,L638,M638,N638,O638,P638))</f>
        <v>5647895396.2199993</v>
      </c>
      <c r="T638" s="141"/>
      <c r="U638" s="140"/>
      <c r="V638" s="140"/>
      <c r="W638" s="140"/>
    </row>
    <row r="639" spans="1:34" s="67" customFormat="1" x14ac:dyDescent="0.25">
      <c r="A639"/>
      <c r="B639" s="149" t="s">
        <v>200</v>
      </c>
      <c r="C639" s="128">
        <v>5117721882</v>
      </c>
      <c r="D639" s="128">
        <v>7891270000</v>
      </c>
      <c r="E639" s="128">
        <v>0</v>
      </c>
      <c r="F639" s="128"/>
      <c r="G639" s="128"/>
      <c r="H639" s="128"/>
      <c r="I639" s="128">
        <v>225782100</v>
      </c>
      <c r="J639" s="128"/>
      <c r="K639" s="128"/>
      <c r="L639" s="128">
        <v>0</v>
      </c>
      <c r="M639" s="128">
        <v>0</v>
      </c>
      <c r="N639" s="128">
        <v>0</v>
      </c>
      <c r="O639" s="128">
        <v>5422113296.2199993</v>
      </c>
      <c r="P639" s="128">
        <v>0</v>
      </c>
      <c r="Q639" s="128">
        <f t="shared" si="12"/>
        <v>5647895396.2199993</v>
      </c>
      <c r="R639"/>
      <c r="S639"/>
      <c r="T639" s="118"/>
      <c r="U639" s="140"/>
      <c r="V639" s="140"/>
      <c r="W639" s="140"/>
      <c r="X639"/>
      <c r="Y639"/>
      <c r="Z639"/>
      <c r="AA639"/>
      <c r="AB639"/>
      <c r="AC639"/>
      <c r="AD639"/>
      <c r="AE639"/>
      <c r="AF639"/>
      <c r="AG639"/>
      <c r="AH639"/>
    </row>
    <row r="640" spans="1:34" ht="15" customHeight="1" x14ac:dyDescent="0.25">
      <c r="B640" s="150" t="s">
        <v>212</v>
      </c>
      <c r="C640" s="134">
        <v>5117721882</v>
      </c>
      <c r="D640" s="134">
        <v>7891270000</v>
      </c>
      <c r="E640" s="134">
        <v>0</v>
      </c>
      <c r="F640" s="134"/>
      <c r="G640" s="134"/>
      <c r="H640" s="134"/>
      <c r="I640" s="134">
        <v>225782100</v>
      </c>
      <c r="J640" s="134"/>
      <c r="K640" s="134"/>
      <c r="L640" s="134">
        <v>0</v>
      </c>
      <c r="M640" s="134">
        <v>0</v>
      </c>
      <c r="N640" s="134">
        <v>0</v>
      </c>
      <c r="O640" s="134">
        <v>5422113296.2199993</v>
      </c>
      <c r="P640" s="134">
        <v>0</v>
      </c>
      <c r="Q640" s="134">
        <f t="shared" si="12"/>
        <v>5647895396.2199993</v>
      </c>
      <c r="T640" s="118"/>
      <c r="U640" s="118"/>
      <c r="V640" s="118"/>
      <c r="W640" s="118"/>
    </row>
    <row r="641" spans="1:34" ht="15" customHeight="1" x14ac:dyDescent="0.25">
      <c r="B641" s="151" t="s">
        <v>213</v>
      </c>
      <c r="C641" s="129">
        <v>835789266</v>
      </c>
      <c r="D641" s="129">
        <v>2000000000</v>
      </c>
      <c r="E641" s="129">
        <v>0</v>
      </c>
      <c r="F641" s="129"/>
      <c r="G641" s="129"/>
      <c r="H641" s="129"/>
      <c r="I641" s="129"/>
      <c r="J641" s="129"/>
      <c r="K641" s="129"/>
      <c r="L641" s="129">
        <v>0</v>
      </c>
      <c r="M641" s="129">
        <v>0</v>
      </c>
      <c r="N641" s="129"/>
      <c r="O641" s="129">
        <v>2000000000</v>
      </c>
      <c r="P641" s="129">
        <v>0</v>
      </c>
      <c r="Q641" s="129">
        <f t="shared" si="12"/>
        <v>2000000000</v>
      </c>
      <c r="T641" s="118"/>
      <c r="U641" s="118"/>
      <c r="V641" s="118"/>
      <c r="W641" s="118"/>
    </row>
    <row r="642" spans="1:34" s="67" customFormat="1" x14ac:dyDescent="0.25">
      <c r="A642"/>
      <c r="B642" s="151" t="s">
        <v>956</v>
      </c>
      <c r="C642" s="129">
        <v>0</v>
      </c>
      <c r="D642" s="129">
        <v>0</v>
      </c>
      <c r="Q642" s="129" t="str">
        <f t="shared" si="12"/>
        <v>-</v>
      </c>
      <c r="R642"/>
      <c r="S642"/>
      <c r="T642" s="118"/>
      <c r="U642" s="141"/>
      <c r="V642" s="141"/>
      <c r="W642" s="141"/>
      <c r="X642"/>
      <c r="Y642"/>
      <c r="Z642"/>
      <c r="AA642"/>
      <c r="AB642"/>
      <c r="AC642"/>
      <c r="AD642"/>
      <c r="AE642"/>
      <c r="AF642"/>
      <c r="AG642"/>
      <c r="AH642"/>
    </row>
    <row r="643" spans="1:34" x14ac:dyDescent="0.25">
      <c r="B643" s="151" t="s">
        <v>214</v>
      </c>
      <c r="C643" s="125">
        <v>4281932616</v>
      </c>
      <c r="D643" s="125">
        <v>5891270000</v>
      </c>
      <c r="E643" s="129">
        <v>0</v>
      </c>
      <c r="F643" s="129"/>
      <c r="G643" s="129"/>
      <c r="H643" s="129"/>
      <c r="I643" s="129">
        <v>225782100</v>
      </c>
      <c r="J643" s="129"/>
      <c r="K643" s="129"/>
      <c r="L643" s="129"/>
      <c r="M643" s="129">
        <v>0</v>
      </c>
      <c r="N643" s="129">
        <v>0</v>
      </c>
      <c r="O643" s="129">
        <v>3422113296.2199998</v>
      </c>
      <c r="P643" s="129">
        <v>0</v>
      </c>
      <c r="Q643" s="125">
        <f t="shared" si="12"/>
        <v>3647895396.2199998</v>
      </c>
      <c r="T643" s="118"/>
      <c r="U643" s="118"/>
      <c r="V643" s="118"/>
      <c r="W643" s="118"/>
    </row>
    <row r="644" spans="1:34" x14ac:dyDescent="0.25">
      <c r="B644" s="23" t="s">
        <v>201</v>
      </c>
      <c r="C644" s="124">
        <v>103002788653</v>
      </c>
      <c r="D644" s="124">
        <v>94432210535</v>
      </c>
      <c r="E644" s="124">
        <v>22829867051.84</v>
      </c>
      <c r="F644" s="124">
        <v>3078788140.4099998</v>
      </c>
      <c r="G644" s="124">
        <v>10677402557</v>
      </c>
      <c r="H644" s="124">
        <v>11034188586.1</v>
      </c>
      <c r="I644" s="124">
        <v>6224328702.3500004</v>
      </c>
      <c r="J644" s="124">
        <v>1472919133.3199999</v>
      </c>
      <c r="K644" s="124">
        <v>920691110.3499999</v>
      </c>
      <c r="L644" s="124">
        <v>3152769895.5</v>
      </c>
      <c r="M644" s="124">
        <v>3557967847.46</v>
      </c>
      <c r="N644" s="124">
        <v>7933203433.8400002</v>
      </c>
      <c r="O644" s="124">
        <v>6860244575.7200012</v>
      </c>
      <c r="P644" s="124">
        <v>11740860786.610001</v>
      </c>
      <c r="Q644" s="124">
        <f t="shared" si="12"/>
        <v>89483231820.5</v>
      </c>
      <c r="T644" s="118"/>
      <c r="U644" s="118"/>
      <c r="V644" s="118"/>
      <c r="W644" s="118"/>
    </row>
    <row r="645" spans="1:34" x14ac:dyDescent="0.25">
      <c r="B645" s="149" t="s">
        <v>202</v>
      </c>
      <c r="C645" s="128">
        <v>103002788653</v>
      </c>
      <c r="D645" s="128">
        <v>94432210535</v>
      </c>
      <c r="E645" s="128">
        <v>22829867051.84</v>
      </c>
      <c r="F645" s="128">
        <v>3078788140.4099998</v>
      </c>
      <c r="G645" s="128">
        <v>10677402557</v>
      </c>
      <c r="H645" s="128">
        <v>11034188586.1</v>
      </c>
      <c r="I645" s="128">
        <v>6224328702.3500004</v>
      </c>
      <c r="J645" s="128">
        <v>1472919133.3199999</v>
      </c>
      <c r="K645" s="128">
        <v>920691110.3499999</v>
      </c>
      <c r="L645" s="128">
        <v>3152769895.5</v>
      </c>
      <c r="M645" s="128">
        <v>3557967847.46</v>
      </c>
      <c r="N645" s="128">
        <v>7933203433.8400002</v>
      </c>
      <c r="O645" s="128">
        <v>6860244575.7200012</v>
      </c>
      <c r="P645" s="128">
        <v>11740860786.610001</v>
      </c>
      <c r="Q645" s="128">
        <f t="shared" si="12"/>
        <v>89483231820.5</v>
      </c>
      <c r="U645" s="118"/>
      <c r="V645" s="118"/>
      <c r="W645" s="118"/>
    </row>
    <row r="646" spans="1:34" x14ac:dyDescent="0.25">
      <c r="B646" s="150" t="s">
        <v>217</v>
      </c>
      <c r="C646" s="128">
        <v>13500000000</v>
      </c>
      <c r="D646" s="128">
        <v>8728021882</v>
      </c>
      <c r="E646" s="128">
        <v>288136933.99000001</v>
      </c>
      <c r="F646" s="128">
        <v>31810198.93</v>
      </c>
      <c r="G646" s="128">
        <v>496473802.24000001</v>
      </c>
      <c r="H646" s="128">
        <v>407079489.51999998</v>
      </c>
      <c r="I646" s="128">
        <v>275613532.15999997</v>
      </c>
      <c r="J646" s="128">
        <v>5162164.84</v>
      </c>
      <c r="K646" s="128">
        <v>8627602.9199999999</v>
      </c>
      <c r="L646" s="128">
        <v>144539303.17000002</v>
      </c>
      <c r="M646" s="128">
        <v>743187012.68999994</v>
      </c>
      <c r="N646" s="128">
        <v>760396485.67000008</v>
      </c>
      <c r="O646" s="128">
        <v>326839707.31</v>
      </c>
      <c r="P646" s="128">
        <v>733713554.78999996</v>
      </c>
      <c r="Q646" s="128">
        <f t="shared" si="12"/>
        <v>4221579788.23</v>
      </c>
      <c r="T646" s="118"/>
      <c r="U646" s="118"/>
      <c r="V646" s="118"/>
      <c r="W646" s="118"/>
    </row>
    <row r="647" spans="1:34" ht="15" customHeight="1" x14ac:dyDescent="0.25">
      <c r="B647" s="151" t="s">
        <v>218</v>
      </c>
      <c r="C647" s="130">
        <v>0</v>
      </c>
      <c r="D647" s="130">
        <v>0</v>
      </c>
      <c r="E647" s="130">
        <v>0</v>
      </c>
      <c r="F647" s="130">
        <v>0</v>
      </c>
      <c r="G647" s="130">
        <v>0</v>
      </c>
      <c r="H647" s="130">
        <v>0</v>
      </c>
      <c r="I647" s="130">
        <v>0</v>
      </c>
      <c r="J647" s="130">
        <v>0</v>
      </c>
      <c r="K647" s="130">
        <v>0</v>
      </c>
      <c r="L647" s="130">
        <v>0</v>
      </c>
      <c r="M647" s="130">
        <v>0</v>
      </c>
      <c r="N647" s="130">
        <v>0</v>
      </c>
      <c r="O647" s="130">
        <v>0</v>
      </c>
      <c r="P647" s="130"/>
      <c r="Q647" s="130" t="str">
        <f t="shared" si="12"/>
        <v>-</v>
      </c>
      <c r="T647" s="118"/>
      <c r="U647" s="118"/>
      <c r="V647" s="118"/>
      <c r="W647" s="118"/>
    </row>
    <row r="648" spans="1:34" x14ac:dyDescent="0.25">
      <c r="B648" s="151" t="s">
        <v>893</v>
      </c>
      <c r="C648" s="125">
        <v>3500000000</v>
      </c>
      <c r="D648" s="125">
        <v>3696100000</v>
      </c>
      <c r="E648" s="125">
        <v>283681933.99000001</v>
      </c>
      <c r="F648" s="125">
        <v>16115910.74</v>
      </c>
      <c r="G648" s="125">
        <v>412549565.89999998</v>
      </c>
      <c r="H648" s="125">
        <v>192850902.91</v>
      </c>
      <c r="I648" s="125">
        <v>247319798.69</v>
      </c>
      <c r="J648" s="125">
        <v>3890562.37</v>
      </c>
      <c r="K648" s="125">
        <v>0</v>
      </c>
      <c r="L648" s="125">
        <v>72388726.140000001</v>
      </c>
      <c r="M648" s="130">
        <v>732350252.91999996</v>
      </c>
      <c r="N648" s="130">
        <v>411549915.60000002</v>
      </c>
      <c r="O648" s="130">
        <v>325269707.31</v>
      </c>
      <c r="P648" s="130">
        <v>512455858.38999999</v>
      </c>
      <c r="Q648" s="130">
        <f t="shared" si="12"/>
        <v>3210423134.9599996</v>
      </c>
      <c r="T648" s="118"/>
      <c r="U648" s="118"/>
      <c r="V648" s="118"/>
      <c r="W648" s="118"/>
    </row>
    <row r="649" spans="1:34" x14ac:dyDescent="0.25">
      <c r="B649" s="151" t="s">
        <v>271</v>
      </c>
      <c r="C649" s="130">
        <v>10000000000</v>
      </c>
      <c r="D649" s="130">
        <v>5031921882</v>
      </c>
      <c r="E649" s="129">
        <v>4455000</v>
      </c>
      <c r="F649" s="129">
        <v>15694288.189999999</v>
      </c>
      <c r="G649" s="125">
        <v>83924236.340000004</v>
      </c>
      <c r="H649" s="125">
        <v>214228586.60999998</v>
      </c>
      <c r="I649" s="125">
        <v>28293733.469999999</v>
      </c>
      <c r="J649" s="125">
        <v>1271602.47</v>
      </c>
      <c r="K649" s="125">
        <v>8627602.9199999999</v>
      </c>
      <c r="L649" s="125">
        <v>72150577.030000001</v>
      </c>
      <c r="M649" s="125">
        <v>10836759.77</v>
      </c>
      <c r="N649" s="125">
        <v>348846570.06999999</v>
      </c>
      <c r="O649" s="125">
        <v>1570000</v>
      </c>
      <c r="P649" s="125">
        <v>221257696.40000001</v>
      </c>
      <c r="Q649" s="125">
        <f t="shared" si="12"/>
        <v>1011156653.2700001</v>
      </c>
      <c r="T649" s="118"/>
      <c r="V649" s="118"/>
      <c r="W649" s="118"/>
    </row>
    <row r="650" spans="1:34" x14ac:dyDescent="0.25">
      <c r="B650" s="150" t="s">
        <v>222</v>
      </c>
      <c r="C650" s="128">
        <v>32727768220</v>
      </c>
      <c r="D650" s="128">
        <v>31666383121</v>
      </c>
      <c r="E650" s="128">
        <v>16150973120.200001</v>
      </c>
      <c r="F650" s="128"/>
      <c r="G650" s="128">
        <v>6277310000</v>
      </c>
      <c r="H650" s="128">
        <v>0</v>
      </c>
      <c r="I650" s="128"/>
      <c r="J650" s="128"/>
      <c r="K650" s="128"/>
      <c r="L650" s="128"/>
      <c r="M650" s="128"/>
      <c r="N650" s="128"/>
      <c r="O650" s="128">
        <v>0</v>
      </c>
      <c r="P650" s="128">
        <v>9238100000</v>
      </c>
      <c r="Q650" s="128">
        <f t="shared" si="12"/>
        <v>31666383120.200001</v>
      </c>
      <c r="R650" s="197"/>
      <c r="S650" s="140"/>
      <c r="U650" s="118"/>
      <c r="V650" s="118"/>
      <c r="W650" s="118"/>
    </row>
    <row r="651" spans="1:34" x14ac:dyDescent="0.25">
      <c r="B651" s="151" t="s">
        <v>223</v>
      </c>
      <c r="C651" s="130">
        <v>9238100000</v>
      </c>
      <c r="D651" s="130">
        <v>9238100000</v>
      </c>
      <c r="E651" s="130">
        <v>0</v>
      </c>
      <c r="F651" s="130"/>
      <c r="G651" s="129"/>
      <c r="H651" s="129"/>
      <c r="I651" s="129"/>
      <c r="J651" s="129"/>
      <c r="K651" s="129"/>
      <c r="L651" s="129"/>
      <c r="M651" s="129"/>
      <c r="N651" s="129"/>
      <c r="O651" s="129"/>
      <c r="P651" s="129">
        <v>9238100000</v>
      </c>
      <c r="Q651" s="129">
        <f t="shared" si="12"/>
        <v>9238100000</v>
      </c>
      <c r="R651" s="197"/>
      <c r="S651" s="140"/>
    </row>
    <row r="652" spans="1:34" x14ac:dyDescent="0.25">
      <c r="B652" s="151" t="s">
        <v>224</v>
      </c>
      <c r="C652" s="129">
        <v>23489668220</v>
      </c>
      <c r="D652" s="129">
        <v>22428283121</v>
      </c>
      <c r="E652" s="129">
        <v>16150973120.200001</v>
      </c>
      <c r="F652" s="129"/>
      <c r="G652" s="129">
        <v>6277310000</v>
      </c>
      <c r="H652" s="129">
        <v>0</v>
      </c>
      <c r="I652" s="129"/>
      <c r="J652" s="129"/>
      <c r="K652" s="129"/>
      <c r="L652" s="129"/>
      <c r="M652" s="129"/>
      <c r="N652" s="129"/>
      <c r="O652" s="129">
        <v>0</v>
      </c>
      <c r="P652" s="129">
        <v>0</v>
      </c>
      <c r="Q652" s="129">
        <f t="shared" si="12"/>
        <v>22428283120.200001</v>
      </c>
    </row>
    <row r="653" spans="1:34" x14ac:dyDescent="0.25">
      <c r="B653" s="150" t="s">
        <v>225</v>
      </c>
      <c r="C653" s="128">
        <v>56775020433</v>
      </c>
      <c r="D653" s="128">
        <v>54037805532</v>
      </c>
      <c r="E653" s="128">
        <v>6390756997.6499996</v>
      </c>
      <c r="F653" s="128">
        <v>3046977941.48</v>
      </c>
      <c r="G653" s="128">
        <v>3903618754.7600002</v>
      </c>
      <c r="H653" s="128">
        <v>10627109096.58</v>
      </c>
      <c r="I653" s="128">
        <v>5948715170.1900005</v>
      </c>
      <c r="J653" s="128">
        <v>1467756968.48</v>
      </c>
      <c r="K653" s="128">
        <v>912063507.42999995</v>
      </c>
      <c r="L653" s="128">
        <v>3008230592.3299999</v>
      </c>
      <c r="M653" s="128">
        <v>2814780834.77</v>
      </c>
      <c r="N653" s="128">
        <v>7172806948.1700001</v>
      </c>
      <c r="O653" s="128">
        <v>6533404868.4100008</v>
      </c>
      <c r="P653" s="128">
        <v>1769047231.8199999</v>
      </c>
      <c r="Q653" s="128">
        <f t="shared" si="12"/>
        <v>53595268912.07</v>
      </c>
      <c r="S653" s="140"/>
    </row>
    <row r="654" spans="1:34" x14ac:dyDescent="0.25">
      <c r="B654" s="151" t="s">
        <v>226</v>
      </c>
      <c r="C654" s="130">
        <v>1287444000</v>
      </c>
      <c r="D654" s="130">
        <v>1287444000</v>
      </c>
      <c r="E654" s="130">
        <v>209568010</v>
      </c>
      <c r="F654" s="130">
        <v>105829930</v>
      </c>
      <c r="G654" s="130">
        <v>107353640</v>
      </c>
      <c r="H654" s="130">
        <v>101709130</v>
      </c>
      <c r="I654" s="130">
        <v>100963850</v>
      </c>
      <c r="J654" s="130">
        <v>101110730</v>
      </c>
      <c r="K654" s="130">
        <v>102673030</v>
      </c>
      <c r="L654" s="130">
        <v>105391840</v>
      </c>
      <c r="M654" s="130">
        <v>108589200</v>
      </c>
      <c r="N654" s="130">
        <v>0</v>
      </c>
      <c r="O654" s="130">
        <v>216797600</v>
      </c>
      <c r="P654" s="130">
        <v>0</v>
      </c>
      <c r="Q654" s="130">
        <f t="shared" si="12"/>
        <v>1259986960</v>
      </c>
    </row>
    <row r="655" spans="1:34" x14ac:dyDescent="0.25">
      <c r="B655" s="151" t="s">
        <v>227</v>
      </c>
      <c r="C655" s="129">
        <v>55487576433</v>
      </c>
      <c r="D655" s="129">
        <v>52750361532</v>
      </c>
      <c r="E655" s="129">
        <v>6181188987.6499996</v>
      </c>
      <c r="F655" s="129">
        <v>2941148011.48</v>
      </c>
      <c r="G655" s="129">
        <v>3796265114.7600002</v>
      </c>
      <c r="H655" s="129">
        <v>10525399966.58</v>
      </c>
      <c r="I655" s="129">
        <v>5847751320.1900005</v>
      </c>
      <c r="J655" s="129">
        <v>1366646238.48</v>
      </c>
      <c r="K655" s="129">
        <v>809390477.42999995</v>
      </c>
      <c r="L655" s="129">
        <v>2902838752.3299999</v>
      </c>
      <c r="M655" s="129">
        <v>2706191634.77</v>
      </c>
      <c r="N655" s="129">
        <v>7172806948.1700001</v>
      </c>
      <c r="O655" s="129">
        <v>6316607268.4100008</v>
      </c>
      <c r="P655" s="129">
        <v>1769047231.8199999</v>
      </c>
      <c r="Q655" s="129">
        <f t="shared" si="12"/>
        <v>52335281952.07</v>
      </c>
    </row>
    <row r="656" spans="1:34" x14ac:dyDescent="0.25">
      <c r="B656" s="23" t="s">
        <v>898</v>
      </c>
      <c r="C656" s="124">
        <v>0</v>
      </c>
      <c r="D656" s="124">
        <v>1338030000</v>
      </c>
      <c r="E656" s="124"/>
      <c r="F656" s="124">
        <v>1258926720.0700002</v>
      </c>
      <c r="G656" s="124"/>
      <c r="H656" s="124"/>
      <c r="I656" s="124"/>
      <c r="J656" s="124"/>
      <c r="K656" s="124"/>
      <c r="L656" s="124"/>
      <c r="M656" s="124"/>
      <c r="N656" s="124"/>
      <c r="O656" s="124"/>
      <c r="P656" s="124">
        <v>0</v>
      </c>
      <c r="Q656" s="124">
        <f t="shared" si="12"/>
        <v>1258926720.0700002</v>
      </c>
    </row>
    <row r="657" spans="2:17" x14ac:dyDescent="0.25">
      <c r="B657" s="149" t="s">
        <v>899</v>
      </c>
      <c r="C657" s="134">
        <v>0</v>
      </c>
      <c r="D657" s="134">
        <v>109000000</v>
      </c>
      <c r="E657" s="134"/>
      <c r="F657" s="134">
        <v>29951700.25</v>
      </c>
      <c r="G657" s="134"/>
      <c r="H657" s="134"/>
      <c r="I657" s="134"/>
      <c r="J657" s="134"/>
      <c r="K657" s="134"/>
      <c r="L657" s="134"/>
      <c r="M657" s="134"/>
      <c r="N657" s="134"/>
      <c r="O657" s="134"/>
      <c r="P657" s="125">
        <v>0</v>
      </c>
      <c r="Q657" s="125">
        <f t="shared" si="12"/>
        <v>29951700.25</v>
      </c>
    </row>
    <row r="658" spans="2:17" x14ac:dyDescent="0.25">
      <c r="B658" s="150" t="s">
        <v>900</v>
      </c>
      <c r="C658" s="129">
        <v>0</v>
      </c>
      <c r="D658" s="129">
        <v>109000000</v>
      </c>
      <c r="E658" s="129"/>
      <c r="F658" s="129">
        <v>29951700.25</v>
      </c>
      <c r="G658" s="129"/>
      <c r="H658" s="129"/>
      <c r="I658" s="129"/>
      <c r="J658" s="129"/>
      <c r="K658" s="129"/>
      <c r="L658" s="129"/>
      <c r="M658" s="129"/>
      <c r="N658" s="129"/>
      <c r="O658" s="129"/>
      <c r="P658" s="129">
        <v>0</v>
      </c>
      <c r="Q658" s="129">
        <f t="shared" si="12"/>
        <v>29951700.25</v>
      </c>
    </row>
    <row r="659" spans="2:17" x14ac:dyDescent="0.25">
      <c r="B659" s="151" t="s">
        <v>1027</v>
      </c>
      <c r="C659" s="129">
        <v>0</v>
      </c>
      <c r="D659" s="129">
        <v>109000000</v>
      </c>
      <c r="E659" s="129"/>
      <c r="F659" s="129">
        <v>29951700.25</v>
      </c>
      <c r="G659" s="129"/>
      <c r="H659" s="129"/>
      <c r="I659" s="129"/>
      <c r="J659" s="129"/>
      <c r="K659" s="129"/>
      <c r="L659" s="129"/>
      <c r="M659" s="129"/>
      <c r="N659" s="129"/>
      <c r="O659" s="129"/>
      <c r="P659" s="129">
        <v>0</v>
      </c>
      <c r="Q659" s="129">
        <f t="shared" si="12"/>
        <v>29951700.25</v>
      </c>
    </row>
    <row r="660" spans="2:17" x14ac:dyDescent="0.25">
      <c r="B660" s="149" t="s">
        <v>902</v>
      </c>
      <c r="C660" s="129">
        <v>0</v>
      </c>
      <c r="D660" s="129">
        <v>1229030000</v>
      </c>
      <c r="E660" s="129"/>
      <c r="F660" s="129">
        <v>1228975019.8200002</v>
      </c>
      <c r="G660" s="129"/>
      <c r="H660" s="129"/>
      <c r="I660" s="129"/>
      <c r="J660" s="129"/>
      <c r="K660" s="129"/>
      <c r="L660" s="129"/>
      <c r="M660" s="129"/>
      <c r="N660" s="129"/>
      <c r="O660" s="129"/>
      <c r="P660" s="129">
        <v>0</v>
      </c>
      <c r="Q660" s="129">
        <f t="shared" si="12"/>
        <v>1228975019.8200002</v>
      </c>
    </row>
    <row r="661" spans="2:17" x14ac:dyDescent="0.25">
      <c r="B661" s="150" t="s">
        <v>903</v>
      </c>
      <c r="C661" s="129">
        <v>0</v>
      </c>
      <c r="D661" s="129">
        <v>1229030000</v>
      </c>
      <c r="E661" s="129"/>
      <c r="F661" s="129">
        <v>1228975019.8200002</v>
      </c>
      <c r="G661" s="129"/>
      <c r="H661" s="129"/>
      <c r="I661" s="129"/>
      <c r="J661" s="129"/>
      <c r="K661" s="129"/>
      <c r="L661" s="129"/>
      <c r="M661" s="129"/>
      <c r="N661" s="129"/>
      <c r="O661" s="129"/>
      <c r="P661" s="129">
        <v>0</v>
      </c>
      <c r="Q661" s="129">
        <f t="shared" si="12"/>
        <v>1228975019.8200002</v>
      </c>
    </row>
    <row r="662" spans="2:17" x14ac:dyDescent="0.25">
      <c r="B662" s="151" t="s">
        <v>904</v>
      </c>
      <c r="C662" s="129">
        <v>0</v>
      </c>
      <c r="D662" s="129">
        <v>377580000</v>
      </c>
      <c r="E662" s="129"/>
      <c r="F662" s="129">
        <v>377570053.48000002</v>
      </c>
      <c r="G662" s="129"/>
      <c r="H662" s="129"/>
      <c r="I662" s="129"/>
      <c r="J662" s="129"/>
      <c r="K662" s="129"/>
      <c r="L662" s="129"/>
      <c r="M662" s="129"/>
      <c r="N662" s="129"/>
      <c r="O662" s="129"/>
      <c r="P662" s="129">
        <v>0</v>
      </c>
      <c r="Q662" s="129">
        <f t="shared" si="12"/>
        <v>377570053.48000002</v>
      </c>
    </row>
    <row r="663" spans="2:17" x14ac:dyDescent="0.25">
      <c r="B663" s="151" t="s">
        <v>957</v>
      </c>
      <c r="C663" s="129">
        <v>0</v>
      </c>
      <c r="D663" s="129">
        <v>851450000</v>
      </c>
      <c r="E663" s="129"/>
      <c r="F663" s="129">
        <v>851404966.34000003</v>
      </c>
      <c r="G663" s="129"/>
      <c r="H663" s="129"/>
      <c r="I663" s="129"/>
      <c r="J663" s="129"/>
      <c r="K663" s="129"/>
      <c r="L663" s="129"/>
      <c r="M663" s="129"/>
      <c r="N663" s="129"/>
      <c r="O663" s="129"/>
      <c r="P663" s="129">
        <v>0</v>
      </c>
      <c r="Q663" s="129">
        <f t="shared" si="12"/>
        <v>851404966.34000003</v>
      </c>
    </row>
    <row r="664" spans="2:17" x14ac:dyDescent="0.25">
      <c r="B664" s="23" t="s">
        <v>905</v>
      </c>
      <c r="C664" s="124">
        <v>0</v>
      </c>
      <c r="D664" s="124">
        <v>4459000000</v>
      </c>
      <c r="E664" s="124"/>
      <c r="F664" s="124">
        <v>4458859442.3800001</v>
      </c>
      <c r="G664" s="124"/>
      <c r="H664" s="124"/>
      <c r="I664" s="124"/>
      <c r="J664" s="124"/>
      <c r="K664" s="124"/>
      <c r="L664" s="124"/>
      <c r="M664" s="124"/>
      <c r="N664" s="124"/>
      <c r="O664" s="124"/>
      <c r="P664" s="124">
        <v>0</v>
      </c>
      <c r="Q664" s="124">
        <f t="shared" si="12"/>
        <v>4458859442.3800001</v>
      </c>
    </row>
    <row r="665" spans="2:17" x14ac:dyDescent="0.25">
      <c r="B665" s="149" t="s">
        <v>906</v>
      </c>
      <c r="C665" s="129">
        <v>0</v>
      </c>
      <c r="D665" s="129">
        <v>4459000000</v>
      </c>
      <c r="E665" s="129"/>
      <c r="F665" s="129">
        <v>4458859442.3800001</v>
      </c>
      <c r="G665" s="129"/>
      <c r="H665" s="129"/>
      <c r="I665" s="129"/>
      <c r="J665" s="129"/>
      <c r="K665" s="129"/>
      <c r="L665" s="129"/>
      <c r="M665" s="129"/>
      <c r="N665" s="129"/>
      <c r="O665" s="129"/>
      <c r="P665" s="129">
        <v>0</v>
      </c>
      <c r="Q665" s="129">
        <f t="shared" si="12"/>
        <v>4458859442.3800001</v>
      </c>
    </row>
    <row r="666" spans="2:17" x14ac:dyDescent="0.25">
      <c r="B666" s="150" t="s">
        <v>907</v>
      </c>
      <c r="C666" s="129">
        <v>0</v>
      </c>
      <c r="D666" s="129">
        <v>4459000000</v>
      </c>
      <c r="E666" s="129"/>
      <c r="F666" s="129">
        <v>4458859442.3800001</v>
      </c>
      <c r="G666" s="129"/>
      <c r="H666" s="129"/>
      <c r="I666" s="129"/>
      <c r="J666" s="129"/>
      <c r="K666" s="129"/>
      <c r="L666" s="129"/>
      <c r="M666" s="129"/>
      <c r="N666" s="129"/>
      <c r="O666" s="129"/>
      <c r="P666" s="129">
        <v>0</v>
      </c>
      <c r="Q666" s="129">
        <f t="shared" si="12"/>
        <v>4458859442.3800001</v>
      </c>
    </row>
    <row r="667" spans="2:17" x14ac:dyDescent="0.25">
      <c r="B667" s="151" t="s">
        <v>908</v>
      </c>
      <c r="C667" s="129">
        <v>0</v>
      </c>
      <c r="D667" s="129">
        <v>2458800000</v>
      </c>
      <c r="E667" s="129"/>
      <c r="F667" s="129">
        <v>2458752352</v>
      </c>
      <c r="G667" s="129"/>
      <c r="H667" s="129"/>
      <c r="I667" s="129"/>
      <c r="J667" s="129"/>
      <c r="K667" s="129"/>
      <c r="L667" s="129"/>
      <c r="M667" s="129"/>
      <c r="N667" s="129"/>
      <c r="O667" s="129"/>
      <c r="P667" s="129">
        <v>0</v>
      </c>
      <c r="Q667" s="129">
        <f t="shared" si="12"/>
        <v>2458752352</v>
      </c>
    </row>
    <row r="668" spans="2:17" x14ac:dyDescent="0.25">
      <c r="B668" s="151" t="s">
        <v>958</v>
      </c>
      <c r="C668" s="129">
        <v>0</v>
      </c>
      <c r="D668" s="129">
        <v>2000200000</v>
      </c>
      <c r="E668" s="129"/>
      <c r="F668" s="129">
        <v>2000107090.3800001</v>
      </c>
      <c r="G668" s="129"/>
      <c r="H668" s="129"/>
      <c r="I668" s="129"/>
      <c r="J668" s="129"/>
      <c r="K668" s="129"/>
      <c r="L668" s="129"/>
      <c r="M668" s="129"/>
      <c r="N668" s="129"/>
      <c r="O668" s="129"/>
      <c r="P668" s="129">
        <v>0</v>
      </c>
      <c r="Q668" s="129">
        <f t="shared" si="12"/>
        <v>2000107090.3800001</v>
      </c>
    </row>
    <row r="669" spans="2:17" x14ac:dyDescent="0.25">
      <c r="B669" s="155" t="s">
        <v>77</v>
      </c>
      <c r="C669" s="132">
        <f t="shared" ref="C669:D669" si="13">C638+C644+C656+C664</f>
        <v>108120510535</v>
      </c>
      <c r="D669" s="132">
        <f t="shared" si="13"/>
        <v>108120510535</v>
      </c>
      <c r="E669" s="126">
        <f>E638+E644+E656+E664</f>
        <v>22829867051.84</v>
      </c>
      <c r="F669" s="126">
        <f>F638+F644+F656+F664</f>
        <v>8796574302.8600006</v>
      </c>
      <c r="G669" s="126">
        <f>G638+G644+G656+G664</f>
        <v>10677402557</v>
      </c>
      <c r="H669" s="126">
        <f>H638+H644+H656+H664</f>
        <v>11034188586.1</v>
      </c>
      <c r="I669" s="126">
        <f>I638+I644+I656+I664</f>
        <v>6450110802.3500004</v>
      </c>
      <c r="J669" s="126">
        <f>J638+J644+J656+J664</f>
        <v>1472919133.3199999</v>
      </c>
      <c r="K669" s="126">
        <f>K638+K644+K656+K664</f>
        <v>920691110.3499999</v>
      </c>
      <c r="L669" s="126">
        <f>L638+L644+L656+L664</f>
        <v>3152769895.5</v>
      </c>
      <c r="M669" s="126">
        <f>M638+M644+M656+M664</f>
        <v>3557967847.46</v>
      </c>
      <c r="N669" s="126">
        <f>N638+N644+N656+N664</f>
        <v>7933203433.8400002</v>
      </c>
      <c r="O669" s="126">
        <f>O638+O644+O656+O664</f>
        <v>12282357871.940001</v>
      </c>
      <c r="P669" s="126">
        <f>P638+P644+P656+P664</f>
        <v>11740860786.610001</v>
      </c>
      <c r="Q669" s="126">
        <f>+E669+F669+G669+H669+I669+J669+K669+L669+M669+N669+O669+P669</f>
        <v>100848913379.17</v>
      </c>
    </row>
    <row r="670" spans="2:17" x14ac:dyDescent="0.25">
      <c r="B670" s="24"/>
      <c r="C670" s="133"/>
      <c r="D670" s="133"/>
      <c r="E670" s="154"/>
      <c r="F670" s="154"/>
      <c r="G670" s="154"/>
      <c r="H670" s="154"/>
      <c r="I670" s="154"/>
      <c r="J670" s="154"/>
      <c r="K670" s="154"/>
      <c r="L670" s="154"/>
      <c r="M670" s="154"/>
      <c r="N670" s="154"/>
      <c r="O670" s="154"/>
      <c r="P670" s="154"/>
      <c r="Q670" s="154"/>
    </row>
    <row r="671" spans="2:17" x14ac:dyDescent="0.25">
      <c r="B671" s="155" t="s">
        <v>78</v>
      </c>
      <c r="C671" s="132">
        <f t="shared" ref="C671:P671" si="14">C635+C669</f>
        <v>1592355121494</v>
      </c>
      <c r="D671" s="132">
        <f t="shared" si="14"/>
        <v>1671795211077.75</v>
      </c>
      <c r="E671" s="126">
        <f t="shared" si="14"/>
        <v>156877023837.26999</v>
      </c>
      <c r="F671" s="126">
        <f t="shared" si="14"/>
        <v>105181371747.19002</v>
      </c>
      <c r="G671" s="126">
        <f t="shared" si="14"/>
        <v>123641264920.92999</v>
      </c>
      <c r="H671" s="126">
        <f t="shared" si="14"/>
        <v>113419270263.37999</v>
      </c>
      <c r="I671" s="126">
        <f t="shared" si="14"/>
        <v>143498928424.41998</v>
      </c>
      <c r="J671" s="126">
        <f t="shared" si="14"/>
        <v>129710922153.10001</v>
      </c>
      <c r="K671" s="126">
        <f t="shared" si="14"/>
        <v>131392837563.81999</v>
      </c>
      <c r="L671" s="126">
        <f t="shared" si="14"/>
        <v>128162511153.81</v>
      </c>
      <c r="M671" s="126">
        <f t="shared" si="14"/>
        <v>113097274078.67</v>
      </c>
      <c r="N671" s="126">
        <f t="shared" si="14"/>
        <v>122483121357.56001</v>
      </c>
      <c r="O671" s="126">
        <f t="shared" si="14"/>
        <v>170514242891.63</v>
      </c>
      <c r="P671" s="126">
        <f t="shared" si="14"/>
        <v>184449140627.71002</v>
      </c>
      <c r="Q671" s="126">
        <f>E671+F671+G671+H671+I671+J671+K671+L671+M671+O671+N671+P671</f>
        <v>1622427909019.4897</v>
      </c>
    </row>
    <row r="672" spans="2:17" x14ac:dyDescent="0.25">
      <c r="B672" s="10" t="s">
        <v>909</v>
      </c>
      <c r="C672" s="137"/>
      <c r="D672" s="137"/>
      <c r="E672" s="117"/>
      <c r="Q672"/>
    </row>
    <row r="673" spans="2:17" x14ac:dyDescent="0.25">
      <c r="B673" s="10" t="s">
        <v>1035</v>
      </c>
      <c r="D673" s="117"/>
      <c r="E673" s="342"/>
      <c r="F673" s="342"/>
      <c r="G673" s="342"/>
      <c r="H673" s="342"/>
      <c r="I673" s="342"/>
      <c r="J673" s="342"/>
      <c r="K673" s="342"/>
      <c r="L673" s="342"/>
      <c r="M673" s="342"/>
      <c r="N673" s="342"/>
      <c r="O673" s="342"/>
      <c r="P673" s="117"/>
      <c r="Q673" s="117"/>
    </row>
    <row r="674" spans="2:17" x14ac:dyDescent="0.25">
      <c r="B674" s="10" t="s">
        <v>238</v>
      </c>
      <c r="D674" s="117"/>
      <c r="E674" s="117"/>
      <c r="F674" s="117"/>
      <c r="G674" s="117"/>
      <c r="H674" s="117"/>
      <c r="I674" s="117"/>
      <c r="J674" s="117"/>
      <c r="K674" s="117"/>
      <c r="L674" s="117"/>
      <c r="M674" s="117"/>
      <c r="N674" s="117"/>
      <c r="O674" s="117"/>
      <c r="P674" s="117"/>
      <c r="Q674" s="117"/>
    </row>
    <row r="675" spans="2:17" ht="48" x14ac:dyDescent="0.25">
      <c r="B675" s="341" t="s">
        <v>1036</v>
      </c>
      <c r="D675" s="117"/>
      <c r="E675" s="117"/>
      <c r="F675" s="117"/>
      <c r="G675" s="117"/>
      <c r="H675" s="117"/>
      <c r="I675" s="117"/>
      <c r="J675" s="117"/>
      <c r="K675" s="117"/>
      <c r="L675" s="117"/>
      <c r="M675" s="117"/>
      <c r="N675" s="117"/>
      <c r="O675" s="117"/>
      <c r="P675" s="117"/>
      <c r="Q675" s="117"/>
    </row>
    <row r="676" spans="2:17" x14ac:dyDescent="0.25">
      <c r="E676" s="118"/>
      <c r="F676" s="118"/>
      <c r="G676" s="118"/>
      <c r="H676" s="118"/>
      <c r="I676" s="118"/>
      <c r="J676" s="118"/>
      <c r="K676" s="118"/>
      <c r="L676" s="118"/>
      <c r="M676" s="118"/>
      <c r="N676" s="118"/>
      <c r="O676" s="118"/>
      <c r="P676" s="118"/>
    </row>
    <row r="677" spans="2:17" x14ac:dyDescent="0.25">
      <c r="E677" s="117"/>
      <c r="F677" s="117"/>
      <c r="G677" s="117"/>
      <c r="H677" s="117"/>
      <c r="I677" s="117"/>
      <c r="J677" s="117"/>
      <c r="K677" s="117"/>
      <c r="L677" s="117"/>
      <c r="M677" s="117"/>
      <c r="N677" s="117"/>
      <c r="O677" s="117"/>
      <c r="P677" s="117"/>
      <c r="Q677" s="117"/>
    </row>
    <row r="678" spans="2:17" x14ac:dyDescent="0.25">
      <c r="E678" s="117"/>
      <c r="F678" s="117"/>
      <c r="G678" s="117"/>
      <c r="H678" s="117"/>
      <c r="I678" s="117"/>
      <c r="J678" s="117"/>
      <c r="K678" s="117"/>
      <c r="L678" s="117"/>
      <c r="M678" s="117"/>
      <c r="N678" s="117"/>
      <c r="O678" s="117"/>
      <c r="P678" s="117"/>
      <c r="Q678" s="117"/>
    </row>
    <row r="679" spans="2:17" x14ac:dyDescent="0.25">
      <c r="E679" s="117"/>
      <c r="F679" s="117"/>
      <c r="G679" s="117"/>
      <c r="H679" s="117"/>
      <c r="I679" s="117"/>
      <c r="J679" s="117"/>
      <c r="K679" s="117"/>
      <c r="L679" s="117"/>
      <c r="M679" s="117"/>
      <c r="N679" s="117"/>
      <c r="O679" s="117"/>
      <c r="P679" s="117"/>
      <c r="Q679" s="117"/>
    </row>
    <row r="680" spans="2:17" x14ac:dyDescent="0.25">
      <c r="E680" s="117"/>
      <c r="F680" s="117"/>
      <c r="G680" s="117"/>
      <c r="H680" s="117"/>
      <c r="I680" s="117"/>
      <c r="J680" s="117"/>
      <c r="K680" s="117"/>
      <c r="L680" s="117"/>
      <c r="M680" s="117"/>
      <c r="N680" s="117"/>
      <c r="O680" s="117"/>
      <c r="P680" s="117"/>
      <c r="Q680" s="117"/>
    </row>
    <row r="681" spans="2:17" x14ac:dyDescent="0.25">
      <c r="E681" s="117"/>
      <c r="F681" s="117"/>
      <c r="G681" s="117"/>
      <c r="H681" s="117"/>
      <c r="I681" s="117"/>
      <c r="J681" s="117"/>
      <c r="K681" s="117"/>
      <c r="L681" s="117"/>
      <c r="M681" s="117"/>
      <c r="N681" s="117"/>
      <c r="O681" s="117"/>
      <c r="P681" s="117"/>
      <c r="Q681" s="117"/>
    </row>
    <row r="682" spans="2:17" x14ac:dyDescent="0.25">
      <c r="E682" s="117"/>
      <c r="F682" s="117"/>
      <c r="G682" s="117"/>
      <c r="H682" s="117"/>
      <c r="I682" s="117"/>
      <c r="J682" s="117"/>
      <c r="K682" s="117"/>
      <c r="L682" s="117"/>
      <c r="M682" s="117"/>
      <c r="N682" s="117"/>
      <c r="O682" s="117"/>
      <c r="P682" s="117"/>
      <c r="Q682" s="117"/>
    </row>
    <row r="683" spans="2:17" x14ac:dyDescent="0.25">
      <c r="E683" s="117"/>
      <c r="F683" s="117"/>
      <c r="G683" s="117"/>
      <c r="H683" s="117"/>
      <c r="I683" s="117"/>
      <c r="J683" s="117"/>
      <c r="K683" s="117"/>
      <c r="L683" s="117"/>
      <c r="M683" s="117"/>
      <c r="N683" s="117"/>
      <c r="O683" s="117"/>
      <c r="P683" s="117"/>
      <c r="Q683" s="117"/>
    </row>
    <row r="684" spans="2:17" x14ac:dyDescent="0.25">
      <c r="E684" s="117"/>
      <c r="F684" s="117"/>
      <c r="G684" s="117"/>
      <c r="H684" s="117"/>
      <c r="I684" s="117"/>
      <c r="J684" s="117"/>
      <c r="K684" s="117"/>
      <c r="L684" s="117"/>
      <c r="M684" s="117"/>
      <c r="N684" s="117"/>
      <c r="O684" s="117"/>
      <c r="P684" s="117"/>
      <c r="Q684" s="117"/>
    </row>
    <row r="685" spans="2:17" x14ac:dyDescent="0.25">
      <c r="E685" s="117"/>
      <c r="F685" s="117"/>
      <c r="G685" s="117"/>
      <c r="H685" s="117"/>
      <c r="I685" s="117"/>
      <c r="J685" s="117"/>
      <c r="K685" s="117"/>
      <c r="L685" s="117"/>
      <c r="M685" s="117"/>
      <c r="N685" s="117"/>
      <c r="O685" s="117"/>
      <c r="P685" s="117"/>
      <c r="Q685" s="117"/>
    </row>
    <row r="686" spans="2:17" x14ac:dyDescent="0.25">
      <c r="E686" s="117"/>
      <c r="F686" s="117"/>
      <c r="G686" s="117"/>
      <c r="H686" s="117"/>
      <c r="I686" s="117"/>
      <c r="J686" s="117"/>
      <c r="K686" s="117"/>
      <c r="L686" s="117"/>
      <c r="M686" s="117"/>
      <c r="N686" s="117"/>
      <c r="O686" s="117"/>
      <c r="P686" s="117"/>
      <c r="Q686" s="117"/>
    </row>
    <row r="687" spans="2:17" x14ac:dyDescent="0.25">
      <c r="E687" s="117"/>
      <c r="F687" s="117"/>
      <c r="G687" s="117"/>
      <c r="H687" s="117"/>
      <c r="I687" s="117"/>
      <c r="J687" s="117"/>
      <c r="K687" s="117"/>
      <c r="L687" s="117"/>
      <c r="M687" s="117"/>
      <c r="N687" s="117"/>
      <c r="O687" s="117"/>
      <c r="P687" s="117"/>
      <c r="Q687" s="117"/>
    </row>
    <row r="688" spans="2:17" x14ac:dyDescent="0.25">
      <c r="E688" s="117"/>
      <c r="F688" s="117"/>
      <c r="G688" s="117"/>
      <c r="H688" s="117"/>
      <c r="I688" s="117"/>
      <c r="J688" s="117"/>
      <c r="K688" s="117"/>
      <c r="L688" s="117"/>
      <c r="M688" s="117"/>
      <c r="N688" s="117"/>
      <c r="O688" s="117"/>
      <c r="P688" s="117"/>
      <c r="Q688" s="117"/>
    </row>
    <row r="689" spans="5:17" x14ac:dyDescent="0.25">
      <c r="E689" s="117"/>
      <c r="F689" s="117"/>
      <c r="G689" s="117"/>
      <c r="H689" s="117"/>
      <c r="I689" s="117"/>
      <c r="J689" s="117"/>
      <c r="K689" s="117"/>
      <c r="L689" s="117"/>
      <c r="M689" s="117"/>
      <c r="N689" s="117"/>
      <c r="O689" s="117"/>
      <c r="P689" s="117"/>
      <c r="Q689" s="117"/>
    </row>
    <row r="690" spans="5:17" x14ac:dyDescent="0.25">
      <c r="E690" s="117"/>
      <c r="F690" s="117"/>
      <c r="G690" s="117"/>
      <c r="H690" s="117"/>
      <c r="I690" s="117"/>
      <c r="J690" s="117"/>
      <c r="K690" s="117"/>
      <c r="L690" s="117"/>
      <c r="M690" s="117"/>
      <c r="N690" s="117"/>
      <c r="O690" s="117"/>
      <c r="P690" s="117"/>
      <c r="Q690" s="117"/>
    </row>
    <row r="691" spans="5:17" x14ac:dyDescent="0.25">
      <c r="E691" s="117"/>
      <c r="F691" s="117"/>
      <c r="G691" s="117"/>
      <c r="H691" s="117"/>
      <c r="I691" s="117"/>
      <c r="J691" s="117"/>
      <c r="K691" s="117"/>
      <c r="L691" s="117"/>
      <c r="M691" s="117"/>
      <c r="N691" s="117"/>
      <c r="O691" s="117"/>
      <c r="P691" s="117"/>
      <c r="Q691" s="117"/>
    </row>
    <row r="692" spans="5:17" x14ac:dyDescent="0.25">
      <c r="E692" s="117"/>
      <c r="F692" s="117"/>
      <c r="G692" s="117"/>
      <c r="H692" s="117"/>
      <c r="I692" s="117"/>
      <c r="J692" s="117"/>
      <c r="K692" s="117"/>
      <c r="L692" s="117"/>
      <c r="M692" s="117"/>
      <c r="N692" s="117"/>
      <c r="O692" s="117"/>
      <c r="P692" s="117"/>
      <c r="Q692" s="117"/>
    </row>
    <row r="693" spans="5:17" x14ac:dyDescent="0.25">
      <c r="E693" s="117"/>
    </row>
    <row r="694" spans="5:17" x14ac:dyDescent="0.25">
      <c r="E694" s="117"/>
    </row>
  </sheetData>
  <mergeCells count="7">
    <mergeCell ref="B2:Q2"/>
    <mergeCell ref="B3:Q3"/>
    <mergeCell ref="B4:Q4"/>
    <mergeCell ref="B5:Q5"/>
    <mergeCell ref="B7:B8"/>
    <mergeCell ref="C7:C8"/>
    <mergeCell ref="E7:Q7"/>
  </mergeCells>
  <conditionalFormatting sqref="R1:R8 R650:R1048576">
    <cfRule type="containsText" dxfId="5" priority="3" operator="containsText" text="Missing">
      <formula>NOT(ISERROR(SEARCH("Missing",R1)))</formula>
    </cfRule>
    <cfRule type="containsText" dxfId="4" priority="4" operator="containsText" text="Missing">
      <formula>NOT(ISERROR(SEARCH("Missing",R1)))</formula>
    </cfRule>
  </conditionalFormatting>
  <conditionalFormatting sqref="R1:R627 R650:R1048576">
    <cfRule type="containsText" dxfId="3"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566:Q634 Q9:Q56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C418-2179-4E69-BB52-D4E6CC6CCAAB}">
  <dimension ref="A2:AH672"/>
  <sheetViews>
    <sheetView showGridLines="0" tabSelected="1" zoomScale="85" zoomScaleNormal="85" workbookViewId="0">
      <selection activeCell="B7" sqref="B7:B8"/>
    </sheetView>
  </sheetViews>
  <sheetFormatPr defaultColWidth="11.42578125" defaultRowHeight="15" x14ac:dyDescent="0.25"/>
  <cols>
    <col min="1" max="1" width="11.5703125" customWidth="1"/>
    <col min="2" max="2" width="92.140625" customWidth="1"/>
    <col min="3" max="3" width="26" style="3" customWidth="1"/>
    <col min="4" max="4" width="20.42578125" style="3" hidden="1" customWidth="1"/>
    <col min="5" max="6" width="14.140625" customWidth="1"/>
    <col min="7" max="7" width="14.5703125" hidden="1" customWidth="1"/>
    <col min="8" max="8" width="14.140625" hidden="1" customWidth="1"/>
    <col min="9" max="9" width="17.42578125" hidden="1" customWidth="1"/>
    <col min="10" max="10" width="14.140625" hidden="1" customWidth="1"/>
    <col min="11" max="11" width="18" hidden="1" customWidth="1"/>
    <col min="12" max="12" width="14.140625" hidden="1" customWidth="1"/>
    <col min="13" max="13" width="18.7109375" hidden="1" customWidth="1"/>
    <col min="14" max="14" width="14.140625" hidden="1" customWidth="1"/>
    <col min="15" max="15" width="20.42578125" hidden="1" customWidth="1"/>
    <col min="16" max="16" width="14.140625" hidden="1" customWidth="1"/>
    <col min="17" max="17" width="19.5703125" style="3" customWidth="1"/>
    <col min="18" max="19" width="24.42578125" customWidth="1"/>
    <col min="20" max="20" width="27.140625" customWidth="1"/>
    <col min="21" max="21" width="18" customWidth="1"/>
    <col min="22" max="22" width="19" customWidth="1"/>
    <col min="23" max="23" width="19" bestFit="1" customWidth="1"/>
    <col min="24" max="24" width="72.85546875"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15" bestFit="1" customWidth="1"/>
    <col min="33" max="33" width="14.28515625" customWidth="1"/>
    <col min="34" max="34" width="14.85546875" customWidth="1"/>
  </cols>
  <sheetData>
    <row r="2" spans="1:34" ht="28.5" x14ac:dyDescent="0.25">
      <c r="B2" s="344" t="s">
        <v>0</v>
      </c>
      <c r="C2" s="345"/>
      <c r="D2" s="345"/>
      <c r="E2" s="345"/>
      <c r="F2" s="345"/>
      <c r="G2" s="345"/>
      <c r="H2" s="345"/>
      <c r="I2" s="345"/>
      <c r="J2" s="345"/>
      <c r="K2" s="345"/>
      <c r="L2" s="345"/>
      <c r="M2" s="345"/>
      <c r="N2" s="345"/>
      <c r="O2" s="345"/>
      <c r="P2" s="345"/>
      <c r="Q2" s="345"/>
    </row>
    <row r="3" spans="1:34" ht="21" x14ac:dyDescent="0.25">
      <c r="B3" s="346" t="s">
        <v>1</v>
      </c>
      <c r="C3" s="347"/>
      <c r="D3" s="347"/>
      <c r="E3" s="347"/>
      <c r="F3" s="347"/>
      <c r="G3" s="347"/>
      <c r="H3" s="347"/>
      <c r="I3" s="347"/>
      <c r="J3" s="347"/>
      <c r="K3" s="347"/>
      <c r="L3" s="347"/>
      <c r="M3" s="347"/>
      <c r="N3" s="347"/>
      <c r="O3" s="347"/>
      <c r="P3" s="347"/>
      <c r="Q3" s="347"/>
    </row>
    <row r="4" spans="1:34" ht="15.75" x14ac:dyDescent="0.25">
      <c r="B4" s="348" t="s">
        <v>2</v>
      </c>
      <c r="C4" s="349"/>
      <c r="D4" s="349"/>
      <c r="E4" s="349"/>
      <c r="F4" s="349"/>
      <c r="G4" s="349"/>
      <c r="H4" s="349"/>
      <c r="I4" s="349"/>
      <c r="J4" s="349"/>
      <c r="K4" s="349"/>
      <c r="L4" s="349"/>
      <c r="M4" s="349"/>
      <c r="N4" s="349"/>
      <c r="O4" s="349"/>
      <c r="P4" s="349"/>
      <c r="Q4" s="349"/>
    </row>
    <row r="5" spans="1:34" x14ac:dyDescent="0.25">
      <c r="B5" s="350" t="s">
        <v>3</v>
      </c>
      <c r="C5" s="351"/>
      <c r="D5" s="351"/>
      <c r="E5" s="351"/>
      <c r="F5" s="351"/>
      <c r="G5" s="351"/>
      <c r="H5" s="351"/>
      <c r="I5" s="351"/>
      <c r="J5" s="351"/>
      <c r="K5" s="351"/>
      <c r="L5" s="351"/>
      <c r="M5" s="351"/>
      <c r="N5" s="351"/>
      <c r="O5" s="351"/>
      <c r="P5" s="351"/>
      <c r="Q5" s="351"/>
    </row>
    <row r="6" spans="1:34" x14ac:dyDescent="0.25">
      <c r="B6" s="2" t="s">
        <v>1039</v>
      </c>
      <c r="C6" s="5"/>
      <c r="D6" s="5"/>
      <c r="Q6" s="11" t="s">
        <v>5</v>
      </c>
    </row>
    <row r="7" spans="1:34" ht="14.45" customHeight="1" x14ac:dyDescent="0.25">
      <c r="B7" s="352" t="s">
        <v>6</v>
      </c>
      <c r="C7" s="353" t="s">
        <v>1037</v>
      </c>
      <c r="D7" s="334" t="s">
        <v>1016</v>
      </c>
      <c r="E7" s="355" t="s">
        <v>9</v>
      </c>
      <c r="F7" s="356"/>
      <c r="G7" s="356"/>
      <c r="H7" s="356"/>
      <c r="I7" s="356"/>
      <c r="J7" s="356"/>
      <c r="K7" s="356"/>
      <c r="L7" s="356"/>
      <c r="M7" s="356"/>
      <c r="N7" s="356"/>
      <c r="O7" s="356"/>
      <c r="P7" s="356"/>
      <c r="Q7" s="357"/>
    </row>
    <row r="8" spans="1:34" x14ac:dyDescent="0.25">
      <c r="B8" s="352"/>
      <c r="C8" s="354"/>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34" x14ac:dyDescent="0.25">
      <c r="B9" s="23" t="s">
        <v>139</v>
      </c>
      <c r="C9" s="124">
        <v>377772703498</v>
      </c>
      <c r="D9" s="124"/>
      <c r="E9" s="124">
        <v>27279480042.280006</v>
      </c>
      <c r="F9" s="124">
        <v>27765041230.999985</v>
      </c>
      <c r="G9" s="124"/>
      <c r="H9" s="124"/>
      <c r="I9" s="124"/>
      <c r="J9" s="124"/>
      <c r="K9" s="124"/>
      <c r="L9" s="124"/>
      <c r="M9" s="124"/>
      <c r="N9" s="124"/>
      <c r="O9" s="124"/>
      <c r="P9" s="124"/>
      <c r="Q9" s="124">
        <f t="shared" ref="Q9:Q73" si="0">SUM(E9:P9)</f>
        <v>55044521273.279991</v>
      </c>
      <c r="R9" s="3"/>
      <c r="S9" s="7"/>
      <c r="T9" s="118"/>
      <c r="U9" s="118"/>
      <c r="V9" s="118"/>
      <c r="W9" s="118"/>
    </row>
    <row r="10" spans="1:34" s="67" customFormat="1" x14ac:dyDescent="0.25">
      <c r="A10"/>
      <c r="B10" s="149" t="s">
        <v>140</v>
      </c>
      <c r="C10" s="139">
        <v>309943604911</v>
      </c>
      <c r="D10" s="139"/>
      <c r="E10" s="139">
        <v>22814936470.630009</v>
      </c>
      <c r="F10" s="139">
        <v>23285076429.910004</v>
      </c>
      <c r="G10" s="139"/>
      <c r="H10" s="139"/>
      <c r="I10" s="139"/>
      <c r="J10" s="139"/>
      <c r="K10" s="139"/>
      <c r="L10" s="139"/>
      <c r="M10" s="139"/>
      <c r="N10" s="139"/>
      <c r="O10" s="139"/>
      <c r="P10" s="134"/>
      <c r="Q10" s="134">
        <f t="shared" si="0"/>
        <v>46100012900.540009</v>
      </c>
      <c r="R10" s="3"/>
      <c r="S10" s="7"/>
      <c r="T10" s="118"/>
      <c r="X10"/>
      <c r="Y10"/>
      <c r="Z10"/>
      <c r="AA10"/>
      <c r="AB10"/>
      <c r="AC10"/>
      <c r="AD10"/>
      <c r="AE10"/>
      <c r="AF10"/>
      <c r="AG10"/>
      <c r="AH10"/>
    </row>
    <row r="11" spans="1:34" s="67" customFormat="1" x14ac:dyDescent="0.25">
      <c r="A11"/>
      <c r="B11" s="150" t="s">
        <v>311</v>
      </c>
      <c r="C11" s="139">
        <v>255311772991</v>
      </c>
      <c r="D11" s="139"/>
      <c r="E11" s="139">
        <v>20254567410.25</v>
      </c>
      <c r="F11" s="139">
        <v>20344074212.110004</v>
      </c>
      <c r="G11" s="139"/>
      <c r="H11" s="139"/>
      <c r="I11" s="139"/>
      <c r="J11" s="139"/>
      <c r="K11" s="139"/>
      <c r="L11" s="139"/>
      <c r="M11" s="139"/>
      <c r="N11" s="139"/>
      <c r="O11" s="139"/>
      <c r="P11" s="134"/>
      <c r="Q11" s="134">
        <f t="shared" si="0"/>
        <v>40598641622.360001</v>
      </c>
      <c r="R11" s="3"/>
      <c r="S11" s="7"/>
      <c r="T11" s="118"/>
      <c r="X11"/>
      <c r="Y11"/>
      <c r="Z11"/>
      <c r="AA11"/>
      <c r="AB11"/>
      <c r="AC11"/>
      <c r="AD11"/>
      <c r="AE11"/>
      <c r="AF11"/>
      <c r="AG11"/>
      <c r="AH11"/>
    </row>
    <row r="12" spans="1:34" x14ac:dyDescent="0.25">
      <c r="B12" s="151" t="s">
        <v>312</v>
      </c>
      <c r="C12" s="123">
        <v>187721699912</v>
      </c>
      <c r="D12" s="123"/>
      <c r="E12" s="123">
        <v>15742981425.689999</v>
      </c>
      <c r="F12" s="123">
        <v>15832370336.160002</v>
      </c>
      <c r="G12" s="123"/>
      <c r="H12" s="123"/>
      <c r="I12" s="123"/>
      <c r="J12" s="123"/>
      <c r="K12" s="123"/>
      <c r="L12" s="123"/>
      <c r="M12" s="125"/>
      <c r="N12" s="125"/>
      <c r="O12" s="125"/>
      <c r="P12" s="125"/>
      <c r="Q12" s="125">
        <f t="shared" si="0"/>
        <v>31575351761.849998</v>
      </c>
      <c r="R12" s="3"/>
      <c r="S12" s="7"/>
      <c r="T12" s="118"/>
    </row>
    <row r="13" spans="1:34" x14ac:dyDescent="0.25">
      <c r="B13" s="151" t="s">
        <v>314</v>
      </c>
      <c r="C13" s="123">
        <v>334772896</v>
      </c>
      <c r="D13" s="123"/>
      <c r="E13" s="123">
        <v>0</v>
      </c>
      <c r="F13" s="123"/>
      <c r="G13" s="123"/>
      <c r="H13" s="123"/>
      <c r="I13" s="123"/>
      <c r="J13" s="123"/>
      <c r="K13" s="123"/>
      <c r="L13" s="123"/>
      <c r="M13" s="123"/>
      <c r="N13" s="123"/>
      <c r="O13" s="123"/>
      <c r="P13" s="125"/>
      <c r="Q13" s="125">
        <f t="shared" si="0"/>
        <v>0</v>
      </c>
      <c r="R13" s="3"/>
      <c r="S13" s="7"/>
      <c r="T13" s="118"/>
    </row>
    <row r="14" spans="1:34" x14ac:dyDescent="0.25">
      <c r="B14" s="151" t="s">
        <v>315</v>
      </c>
      <c r="C14" s="123">
        <v>9797079031</v>
      </c>
      <c r="D14" s="123"/>
      <c r="E14" s="123">
        <v>0</v>
      </c>
      <c r="F14" s="123"/>
      <c r="G14" s="123"/>
      <c r="H14" s="123"/>
      <c r="I14" s="123"/>
      <c r="J14" s="123"/>
      <c r="K14" s="123"/>
      <c r="L14" s="123"/>
      <c r="M14" s="123"/>
      <c r="N14" s="123"/>
      <c r="O14" s="123"/>
      <c r="P14" s="125"/>
      <c r="Q14" s="125">
        <f t="shared" si="0"/>
        <v>0</v>
      </c>
      <c r="R14" s="3"/>
      <c r="S14" s="7"/>
      <c r="T14" s="118"/>
    </row>
    <row r="15" spans="1:34" x14ac:dyDescent="0.25">
      <c r="B15" s="151" t="s">
        <v>316</v>
      </c>
      <c r="C15" s="123">
        <v>46421800</v>
      </c>
      <c r="D15" s="123"/>
      <c r="E15" s="123">
        <v>3868481</v>
      </c>
      <c r="F15" s="123">
        <v>3868481</v>
      </c>
      <c r="G15" s="123"/>
      <c r="H15" s="123"/>
      <c r="I15" s="123"/>
      <c r="J15" s="123"/>
      <c r="K15" s="123"/>
      <c r="L15" s="123"/>
      <c r="M15" s="125"/>
      <c r="N15" s="125"/>
      <c r="O15" s="125"/>
      <c r="P15" s="125"/>
      <c r="Q15" s="125">
        <f t="shared" si="0"/>
        <v>7736962</v>
      </c>
      <c r="R15" s="3"/>
      <c r="S15" s="7"/>
      <c r="T15" s="118"/>
      <c r="U15" s="118"/>
      <c r="V15" s="118"/>
      <c r="W15" s="118"/>
    </row>
    <row r="16" spans="1:34" x14ac:dyDescent="0.25">
      <c r="B16" s="151" t="s">
        <v>317</v>
      </c>
      <c r="C16" s="123">
        <v>44284916191</v>
      </c>
      <c r="D16" s="123"/>
      <c r="E16" s="123">
        <v>3446551548.04</v>
      </c>
      <c r="F16" s="123">
        <v>3441217336.8899999</v>
      </c>
      <c r="G16" s="123"/>
      <c r="H16" s="123"/>
      <c r="I16" s="123"/>
      <c r="J16" s="123"/>
      <c r="K16" s="123"/>
      <c r="L16" s="123"/>
      <c r="M16" s="125"/>
      <c r="N16" s="125"/>
      <c r="O16" s="125"/>
      <c r="P16" s="125"/>
      <c r="Q16" s="125">
        <f t="shared" si="0"/>
        <v>6887768884.9300003</v>
      </c>
      <c r="R16" s="3"/>
      <c r="S16" s="7"/>
      <c r="T16" s="118"/>
      <c r="U16" s="118"/>
      <c r="V16" s="118"/>
      <c r="W16" s="118"/>
    </row>
    <row r="17" spans="1:34" x14ac:dyDescent="0.25">
      <c r="B17" s="151" t="s">
        <v>318</v>
      </c>
      <c r="C17" s="123">
        <v>7200000</v>
      </c>
      <c r="D17" s="123"/>
      <c r="E17" s="123">
        <v>0</v>
      </c>
      <c r="F17" s="123"/>
      <c r="G17" s="123"/>
      <c r="H17" s="123"/>
      <c r="I17" s="123"/>
      <c r="J17" s="123"/>
      <c r="K17" s="123"/>
      <c r="L17" s="123"/>
      <c r="M17" s="125"/>
      <c r="N17" s="125"/>
      <c r="O17" s="125"/>
      <c r="P17" s="125"/>
      <c r="Q17" s="125">
        <f t="shared" si="0"/>
        <v>0</v>
      </c>
      <c r="R17" s="3"/>
      <c r="S17" s="7"/>
      <c r="T17" s="118"/>
      <c r="U17" s="118"/>
      <c r="V17" s="118"/>
      <c r="W17" s="118"/>
    </row>
    <row r="18" spans="1:34" x14ac:dyDescent="0.25">
      <c r="B18" s="151" t="s">
        <v>915</v>
      </c>
      <c r="C18" s="123">
        <v>16614000</v>
      </c>
      <c r="D18" s="123"/>
      <c r="E18" s="123">
        <v>0</v>
      </c>
      <c r="F18" s="123">
        <v>0</v>
      </c>
      <c r="G18" s="123"/>
      <c r="H18" s="123"/>
      <c r="I18" s="123"/>
      <c r="J18" s="123"/>
      <c r="K18" s="123"/>
      <c r="L18" s="123"/>
      <c r="M18" s="125"/>
      <c r="N18" s="125"/>
      <c r="O18" s="125"/>
      <c r="P18" s="125"/>
      <c r="Q18" s="125">
        <f t="shared" si="0"/>
        <v>0</v>
      </c>
      <c r="R18" s="3"/>
      <c r="S18" s="7"/>
      <c r="T18" s="118"/>
      <c r="U18" s="118"/>
      <c r="V18" s="118"/>
      <c r="W18" s="118"/>
    </row>
    <row r="19" spans="1:34" x14ac:dyDescent="0.25">
      <c r="B19" s="151" t="s">
        <v>319</v>
      </c>
      <c r="C19" s="123">
        <v>13103069161</v>
      </c>
      <c r="D19" s="123"/>
      <c r="E19" s="123">
        <v>1061165955.52</v>
      </c>
      <c r="F19" s="123">
        <v>1066618058.0599999</v>
      </c>
      <c r="G19" s="123"/>
      <c r="H19" s="123"/>
      <c r="I19" s="123"/>
      <c r="J19" s="123"/>
      <c r="K19" s="123"/>
      <c r="L19" s="123"/>
      <c r="M19" s="125"/>
      <c r="N19" s="125"/>
      <c r="O19" s="125"/>
      <c r="P19" s="125"/>
      <c r="Q19" s="125">
        <f t="shared" si="0"/>
        <v>2127784013.5799999</v>
      </c>
      <c r="R19" s="3"/>
      <c r="S19" s="7"/>
      <c r="T19" s="118"/>
      <c r="U19" s="118"/>
      <c r="V19" s="118"/>
      <c r="W19" s="118"/>
    </row>
    <row r="20" spans="1:34" s="67" customFormat="1" x14ac:dyDescent="0.25">
      <c r="A20"/>
      <c r="B20" s="150" t="s">
        <v>320</v>
      </c>
      <c r="C20" s="139">
        <v>30038857979</v>
      </c>
      <c r="D20" s="139"/>
      <c r="E20" s="139">
        <v>2297888362.5</v>
      </c>
      <c r="F20" s="139">
        <v>2617485676.7400002</v>
      </c>
      <c r="G20" s="139"/>
      <c r="H20" s="139"/>
      <c r="I20" s="139"/>
      <c r="J20" s="139"/>
      <c r="K20" s="139"/>
      <c r="L20" s="139"/>
      <c r="M20" s="139"/>
      <c r="N20" s="139"/>
      <c r="O20" s="139"/>
      <c r="P20" s="134"/>
      <c r="Q20" s="134">
        <f t="shared" si="0"/>
        <v>4915374039.2399998</v>
      </c>
      <c r="R20" s="3"/>
      <c r="S20" s="7"/>
      <c r="T20" s="118"/>
      <c r="U20" s="141"/>
      <c r="V20" s="141"/>
      <c r="W20" s="141"/>
      <c r="X20"/>
      <c r="Y20"/>
      <c r="Z20"/>
      <c r="AA20"/>
      <c r="AB20"/>
      <c r="AC20"/>
      <c r="AD20"/>
      <c r="AE20"/>
      <c r="AF20"/>
      <c r="AG20"/>
      <c r="AH20"/>
    </row>
    <row r="21" spans="1:34" x14ac:dyDescent="0.25">
      <c r="B21" s="151" t="s">
        <v>323</v>
      </c>
      <c r="C21" s="123">
        <v>417454556</v>
      </c>
      <c r="D21" s="123"/>
      <c r="E21" s="123">
        <v>20105940.050000001</v>
      </c>
      <c r="F21" s="123">
        <v>20038010.75</v>
      </c>
      <c r="G21" s="123"/>
      <c r="H21" s="123"/>
      <c r="I21" s="123"/>
      <c r="J21" s="123"/>
      <c r="K21" s="123"/>
      <c r="L21" s="123"/>
      <c r="M21" s="125"/>
      <c r="N21" s="125"/>
      <c r="O21" s="125"/>
      <c r="P21" s="125"/>
      <c r="Q21" s="125">
        <f t="shared" si="0"/>
        <v>40143950.799999997</v>
      </c>
      <c r="R21" s="3"/>
      <c r="S21" s="7"/>
      <c r="T21" s="118"/>
      <c r="U21" s="118"/>
      <c r="V21" s="118"/>
      <c r="W21" s="118"/>
    </row>
    <row r="22" spans="1:34" x14ac:dyDescent="0.25">
      <c r="B22" s="151" t="s">
        <v>324</v>
      </c>
      <c r="C22" s="123">
        <v>1704858136</v>
      </c>
      <c r="D22" s="123"/>
      <c r="E22" s="123">
        <v>111815333</v>
      </c>
      <c r="F22" s="123">
        <v>115115333</v>
      </c>
      <c r="G22" s="123"/>
      <c r="H22" s="123"/>
      <c r="I22" s="123"/>
      <c r="J22" s="123"/>
      <c r="K22" s="123"/>
      <c r="L22" s="123"/>
      <c r="M22" s="125"/>
      <c r="N22" s="125"/>
      <c r="O22" s="125"/>
      <c r="P22" s="125"/>
      <c r="Q22" s="125">
        <f t="shared" si="0"/>
        <v>226930666</v>
      </c>
      <c r="R22" s="3"/>
      <c r="S22" s="7"/>
      <c r="T22" s="118"/>
      <c r="U22" s="118"/>
      <c r="V22" s="118"/>
      <c r="W22" s="118"/>
    </row>
    <row r="23" spans="1:34" x14ac:dyDescent="0.25">
      <c r="B23" s="151" t="s">
        <v>325</v>
      </c>
      <c r="C23" s="123">
        <v>90679780</v>
      </c>
      <c r="D23" s="123"/>
      <c r="E23" s="123">
        <v>5069875</v>
      </c>
      <c r="F23" s="123">
        <v>4977375</v>
      </c>
      <c r="G23" s="123"/>
      <c r="H23" s="123"/>
      <c r="I23" s="123"/>
      <c r="J23" s="123"/>
      <c r="K23" s="123"/>
      <c r="L23" s="123"/>
      <c r="M23" s="125"/>
      <c r="N23" s="125"/>
      <c r="O23" s="125"/>
      <c r="P23" s="125"/>
      <c r="Q23" s="125">
        <f t="shared" si="0"/>
        <v>10047250</v>
      </c>
      <c r="R23" s="3"/>
      <c r="S23" s="7"/>
      <c r="T23" s="118"/>
      <c r="U23" s="118"/>
      <c r="V23" s="118"/>
      <c r="W23" s="118"/>
    </row>
    <row r="24" spans="1:34" x14ac:dyDescent="0.25">
      <c r="B24" s="151" t="s">
        <v>326</v>
      </c>
      <c r="C24" s="123">
        <v>3020704130</v>
      </c>
      <c r="D24" s="123"/>
      <c r="E24" s="123">
        <v>26748870</v>
      </c>
      <c r="F24" s="123">
        <v>242217971.59</v>
      </c>
      <c r="G24" s="123"/>
      <c r="H24" s="123"/>
      <c r="I24" s="123"/>
      <c r="J24" s="123"/>
      <c r="K24" s="123"/>
      <c r="L24" s="123"/>
      <c r="M24" s="125"/>
      <c r="N24" s="125"/>
      <c r="O24" s="125"/>
      <c r="P24" s="125"/>
      <c r="Q24" s="125">
        <f t="shared" si="0"/>
        <v>268966841.59000003</v>
      </c>
      <c r="R24" s="3"/>
      <c r="S24" s="7"/>
      <c r="T24" s="118"/>
      <c r="U24" s="118"/>
      <c r="V24" s="118"/>
      <c r="W24" s="118"/>
    </row>
    <row r="25" spans="1:34" x14ac:dyDescent="0.25">
      <c r="B25" s="151" t="s">
        <v>327</v>
      </c>
      <c r="C25" s="123">
        <v>20538659112</v>
      </c>
      <c r="D25" s="123"/>
      <c r="E25" s="123">
        <v>1975330337.98</v>
      </c>
      <c r="F25" s="123">
        <v>2009439958.0599999</v>
      </c>
      <c r="G25" s="123"/>
      <c r="H25" s="123"/>
      <c r="I25" s="123"/>
      <c r="J25" s="123"/>
      <c r="K25" s="123"/>
      <c r="L25" s="123"/>
      <c r="M25" s="125"/>
      <c r="N25" s="125"/>
      <c r="O25" s="125"/>
      <c r="P25" s="125"/>
      <c r="Q25" s="125">
        <f t="shared" si="0"/>
        <v>3984770296.04</v>
      </c>
      <c r="R25" s="3"/>
      <c r="S25" s="7"/>
      <c r="T25" s="118"/>
      <c r="U25" s="118"/>
      <c r="V25" s="118"/>
      <c r="W25" s="118"/>
    </row>
    <row r="26" spans="1:34" x14ac:dyDescent="0.25">
      <c r="B26" s="151" t="s">
        <v>328</v>
      </c>
      <c r="C26" s="123">
        <v>3790028686</v>
      </c>
      <c r="D26" s="123"/>
      <c r="E26" s="123">
        <v>114928675.06</v>
      </c>
      <c r="F26" s="123">
        <v>184301511.47999999</v>
      </c>
      <c r="G26" s="123"/>
      <c r="H26" s="123"/>
      <c r="I26" s="123"/>
      <c r="J26" s="123"/>
      <c r="K26" s="123"/>
      <c r="L26" s="123"/>
      <c r="M26" s="125"/>
      <c r="N26" s="125"/>
      <c r="O26" s="125"/>
      <c r="P26" s="125"/>
      <c r="Q26" s="125">
        <f t="shared" si="0"/>
        <v>299230186.53999996</v>
      </c>
      <c r="R26" s="3"/>
      <c r="S26" s="7"/>
      <c r="T26" s="118"/>
      <c r="U26" s="118"/>
      <c r="V26" s="118"/>
      <c r="W26" s="118"/>
    </row>
    <row r="27" spans="1:34" x14ac:dyDescent="0.25">
      <c r="B27" s="151" t="s">
        <v>330</v>
      </c>
      <c r="C27" s="123">
        <v>476473579</v>
      </c>
      <c r="D27" s="123"/>
      <c r="E27" s="123">
        <v>43889331.409999996</v>
      </c>
      <c r="F27" s="123">
        <v>41395516.859999999</v>
      </c>
      <c r="G27" s="123"/>
      <c r="H27" s="123"/>
      <c r="I27" s="123"/>
      <c r="J27" s="123"/>
      <c r="K27" s="123"/>
      <c r="L27" s="123"/>
      <c r="M27" s="125"/>
      <c r="N27" s="125"/>
      <c r="O27" s="125"/>
      <c r="P27" s="125"/>
      <c r="Q27" s="125">
        <f t="shared" si="0"/>
        <v>85284848.269999996</v>
      </c>
      <c r="R27" s="3"/>
      <c r="S27" s="7"/>
      <c r="T27" s="118"/>
      <c r="U27" s="118"/>
      <c r="V27" s="118"/>
      <c r="W27" s="118"/>
    </row>
    <row r="28" spans="1:34" s="67" customFormat="1" x14ac:dyDescent="0.25">
      <c r="A28"/>
      <c r="B28" s="150" t="s">
        <v>331</v>
      </c>
      <c r="C28" s="139">
        <v>470046823</v>
      </c>
      <c r="D28" s="139"/>
      <c r="E28" s="139">
        <v>62334651.990000002</v>
      </c>
      <c r="F28" s="139">
        <v>62428123.670000002</v>
      </c>
      <c r="G28" s="139"/>
      <c r="H28" s="139"/>
      <c r="I28" s="139"/>
      <c r="J28" s="139"/>
      <c r="K28" s="139"/>
      <c r="L28" s="139"/>
      <c r="M28" s="139"/>
      <c r="N28" s="139"/>
      <c r="O28" s="139"/>
      <c r="P28" s="139"/>
      <c r="Q28" s="139">
        <f t="shared" si="0"/>
        <v>124762775.66</v>
      </c>
      <c r="R28" s="3"/>
      <c r="S28" s="7"/>
      <c r="T28" s="118"/>
      <c r="U28" s="141"/>
      <c r="V28" s="141"/>
      <c r="W28" s="141"/>
      <c r="X28"/>
      <c r="Y28"/>
      <c r="Z28"/>
      <c r="AA28"/>
      <c r="AB28"/>
      <c r="AC28"/>
      <c r="AD28"/>
      <c r="AE28"/>
      <c r="AF28"/>
      <c r="AG28"/>
      <c r="AH28"/>
    </row>
    <row r="29" spans="1:34" x14ac:dyDescent="0.25">
      <c r="B29" s="151" t="s">
        <v>332</v>
      </c>
      <c r="C29" s="123">
        <v>470046823</v>
      </c>
      <c r="D29" s="123"/>
      <c r="E29" s="123">
        <v>62334651.990000002</v>
      </c>
      <c r="F29" s="123">
        <v>62428123.670000002</v>
      </c>
      <c r="G29" s="123"/>
      <c r="H29" s="123"/>
      <c r="I29" s="123"/>
      <c r="J29" s="123"/>
      <c r="K29" s="123"/>
      <c r="L29" s="123"/>
      <c r="M29" s="125"/>
      <c r="N29" s="125"/>
      <c r="O29" s="125"/>
      <c r="P29" s="125"/>
      <c r="Q29" s="125">
        <f t="shared" si="0"/>
        <v>124762775.66</v>
      </c>
      <c r="R29" s="3"/>
      <c r="S29" s="7"/>
      <c r="T29" s="118"/>
      <c r="U29" s="118"/>
      <c r="V29" s="118"/>
      <c r="W29" s="118"/>
    </row>
    <row r="30" spans="1:34" x14ac:dyDescent="0.25">
      <c r="B30" s="150" t="s">
        <v>333</v>
      </c>
      <c r="C30" s="139">
        <v>22031256061</v>
      </c>
      <c r="D30" s="139"/>
      <c r="E30" s="139">
        <v>113216741.73999999</v>
      </c>
      <c r="F30" s="139">
        <v>114604733.03</v>
      </c>
      <c r="G30" s="139"/>
      <c r="H30" s="139"/>
      <c r="I30" s="139"/>
      <c r="J30" s="139"/>
      <c r="K30" s="139"/>
      <c r="L30" s="139"/>
      <c r="M30" s="139"/>
      <c r="N30" s="139"/>
      <c r="O30" s="139"/>
      <c r="P30" s="134"/>
      <c r="Q30" s="134">
        <f t="shared" si="0"/>
        <v>227821474.76999998</v>
      </c>
      <c r="R30" s="3"/>
      <c r="S30" s="7"/>
      <c r="T30" s="118"/>
      <c r="U30" s="118"/>
      <c r="V30" s="118"/>
      <c r="W30" s="118"/>
    </row>
    <row r="31" spans="1:34" x14ac:dyDescent="0.25">
      <c r="B31" s="151" t="s">
        <v>334</v>
      </c>
      <c r="C31" s="123">
        <v>22031256061</v>
      </c>
      <c r="D31" s="123"/>
      <c r="E31" s="123">
        <v>113216741.73999999</v>
      </c>
      <c r="F31" s="123">
        <v>114604733.03</v>
      </c>
      <c r="G31" s="123"/>
      <c r="H31" s="123"/>
      <c r="I31" s="123"/>
      <c r="J31" s="123"/>
      <c r="K31" s="123"/>
      <c r="L31" s="123"/>
      <c r="M31" s="125"/>
      <c r="N31" s="125"/>
      <c r="O31" s="125"/>
      <c r="P31" s="125"/>
      <c r="Q31" s="125">
        <f t="shared" si="0"/>
        <v>227821474.76999998</v>
      </c>
      <c r="R31" s="3"/>
      <c r="S31" s="7"/>
      <c r="T31" s="118"/>
      <c r="U31" s="118"/>
      <c r="V31" s="118"/>
      <c r="W31" s="118"/>
    </row>
    <row r="32" spans="1:34" s="67" customFormat="1" x14ac:dyDescent="0.25">
      <c r="A32"/>
      <c r="B32" s="150" t="s">
        <v>335</v>
      </c>
      <c r="C32" s="139">
        <v>1521306335</v>
      </c>
      <c r="D32" s="139"/>
      <c r="E32" s="139">
        <v>40949164.82</v>
      </c>
      <c r="F32" s="139">
        <v>102028089.53999999</v>
      </c>
      <c r="G32" s="139"/>
      <c r="H32" s="139"/>
      <c r="I32" s="139"/>
      <c r="J32" s="139"/>
      <c r="K32" s="139"/>
      <c r="L32" s="139"/>
      <c r="M32" s="139"/>
      <c r="N32" s="139"/>
      <c r="O32" s="139"/>
      <c r="P32" s="139"/>
      <c r="Q32" s="139">
        <f t="shared" si="0"/>
        <v>142977254.35999998</v>
      </c>
      <c r="R32" s="3"/>
      <c r="S32" s="7"/>
      <c r="T32" s="118"/>
      <c r="U32" s="141"/>
      <c r="V32" s="141"/>
      <c r="W32" s="141"/>
      <c r="X32"/>
      <c r="Y32"/>
      <c r="Z32"/>
      <c r="AA32"/>
      <c r="AB32"/>
      <c r="AC32"/>
      <c r="AD32"/>
      <c r="AE32"/>
      <c r="AF32"/>
      <c r="AG32"/>
      <c r="AH32"/>
    </row>
    <row r="33" spans="1:34" x14ac:dyDescent="0.25">
      <c r="B33" s="151" t="s">
        <v>336</v>
      </c>
      <c r="C33" s="123">
        <v>165957112</v>
      </c>
      <c r="D33" s="123"/>
      <c r="E33" s="123">
        <v>6500990.5</v>
      </c>
      <c r="F33" s="123">
        <v>10655512.539999999</v>
      </c>
      <c r="G33" s="123"/>
      <c r="H33" s="123"/>
      <c r="I33" s="123"/>
      <c r="J33" s="123"/>
      <c r="K33" s="123"/>
      <c r="L33" s="123"/>
      <c r="M33" s="125"/>
      <c r="N33" s="125"/>
      <c r="O33" s="125"/>
      <c r="P33" s="125"/>
      <c r="Q33" s="125">
        <f t="shared" si="0"/>
        <v>17156503.039999999</v>
      </c>
      <c r="R33" s="3"/>
      <c r="S33" s="7"/>
      <c r="T33" s="118"/>
      <c r="U33" s="118"/>
      <c r="V33" s="118"/>
      <c r="W33" s="118"/>
    </row>
    <row r="34" spans="1:34" x14ac:dyDescent="0.25">
      <c r="B34" s="151" t="s">
        <v>337</v>
      </c>
      <c r="C34" s="123">
        <v>6824610</v>
      </c>
      <c r="D34" s="123"/>
      <c r="E34" s="123">
        <v>0</v>
      </c>
      <c r="F34" s="123"/>
      <c r="G34" s="123"/>
      <c r="H34" s="123"/>
      <c r="I34" s="123"/>
      <c r="J34" s="123"/>
      <c r="K34" s="123"/>
      <c r="L34" s="123"/>
      <c r="M34" s="125"/>
      <c r="N34" s="125"/>
      <c r="O34" s="125"/>
      <c r="P34" s="125"/>
      <c r="Q34" s="125">
        <f t="shared" si="0"/>
        <v>0</v>
      </c>
      <c r="R34" s="3"/>
      <c r="S34" s="7"/>
      <c r="T34" s="118"/>
      <c r="U34" s="118"/>
      <c r="V34" s="118"/>
      <c r="W34" s="118"/>
    </row>
    <row r="35" spans="1:34" x14ac:dyDescent="0.25">
      <c r="B35" s="151" t="s">
        <v>338</v>
      </c>
      <c r="C35" s="123">
        <v>814578462</v>
      </c>
      <c r="D35" s="123"/>
      <c r="E35" s="123">
        <v>26856677.739999998</v>
      </c>
      <c r="F35" s="123">
        <v>53538452.329999998</v>
      </c>
      <c r="G35" s="123"/>
      <c r="H35" s="123"/>
      <c r="I35" s="123"/>
      <c r="J35" s="123"/>
      <c r="K35" s="123"/>
      <c r="L35" s="123"/>
      <c r="M35" s="125"/>
      <c r="N35" s="125"/>
      <c r="O35" s="125"/>
      <c r="P35" s="125"/>
      <c r="Q35" s="125">
        <f t="shared" si="0"/>
        <v>80395130.069999993</v>
      </c>
      <c r="R35" s="3"/>
      <c r="S35" s="7"/>
      <c r="T35" s="118"/>
      <c r="U35" s="118"/>
      <c r="V35" s="118"/>
      <c r="W35" s="118"/>
    </row>
    <row r="36" spans="1:34" x14ac:dyDescent="0.25">
      <c r="B36" s="151" t="s">
        <v>339</v>
      </c>
      <c r="C36" s="123">
        <v>533946151</v>
      </c>
      <c r="D36" s="123"/>
      <c r="E36" s="123">
        <v>7591496.5800000001</v>
      </c>
      <c r="F36" s="123">
        <v>37834124.670000002</v>
      </c>
      <c r="G36" s="123"/>
      <c r="H36" s="123"/>
      <c r="I36" s="123"/>
      <c r="J36" s="123"/>
      <c r="K36" s="123"/>
      <c r="L36" s="123"/>
      <c r="M36" s="125"/>
      <c r="N36" s="125"/>
      <c r="O36" s="125"/>
      <c r="P36" s="125"/>
      <c r="Q36" s="125">
        <f t="shared" si="0"/>
        <v>45425621.25</v>
      </c>
      <c r="R36" s="3"/>
      <c r="S36" s="7"/>
      <c r="T36" s="118"/>
      <c r="U36" s="118"/>
      <c r="V36" s="118"/>
      <c r="W36" s="118"/>
    </row>
    <row r="37" spans="1:34" s="67" customFormat="1" x14ac:dyDescent="0.25">
      <c r="A37"/>
      <c r="B37" s="138" t="s">
        <v>340</v>
      </c>
      <c r="C37" s="139">
        <v>570364722</v>
      </c>
      <c r="D37" s="139"/>
      <c r="E37" s="139">
        <v>45980139.329999998</v>
      </c>
      <c r="F37" s="139">
        <v>44455594.82</v>
      </c>
      <c r="G37" s="139"/>
      <c r="H37" s="139"/>
      <c r="I37" s="139"/>
      <c r="J37" s="139"/>
      <c r="K37" s="139"/>
      <c r="L37" s="139"/>
      <c r="M37" s="139"/>
      <c r="N37" s="139"/>
      <c r="O37" s="139"/>
      <c r="P37" s="139"/>
      <c r="Q37" s="139">
        <f t="shared" si="0"/>
        <v>90435734.150000006</v>
      </c>
      <c r="R37" s="3"/>
      <c r="S37" s="7"/>
      <c r="T37" s="118"/>
      <c r="U37" s="141"/>
      <c r="V37" s="141"/>
      <c r="W37" s="141"/>
      <c r="X37"/>
      <c r="Y37"/>
      <c r="Z37"/>
      <c r="AA37"/>
      <c r="AB37"/>
      <c r="AC37"/>
      <c r="AD37"/>
      <c r="AE37"/>
      <c r="AF37"/>
      <c r="AG37"/>
      <c r="AH37"/>
    </row>
    <row r="38" spans="1:34" x14ac:dyDescent="0.25">
      <c r="B38" s="151" t="s">
        <v>341</v>
      </c>
      <c r="C38" s="123">
        <v>570364722</v>
      </c>
      <c r="D38" s="123"/>
      <c r="E38" s="123">
        <v>45980139.329999998</v>
      </c>
      <c r="F38" s="123">
        <v>44455594.82</v>
      </c>
      <c r="G38" s="123"/>
      <c r="H38" s="123"/>
      <c r="I38" s="123"/>
      <c r="J38" s="123"/>
      <c r="K38" s="123"/>
      <c r="L38" s="123"/>
      <c r="M38" s="125"/>
      <c r="N38" s="125"/>
      <c r="O38" s="125"/>
      <c r="P38" s="125"/>
      <c r="Q38" s="125">
        <f t="shared" si="0"/>
        <v>90435734.150000006</v>
      </c>
      <c r="R38" s="3"/>
      <c r="S38" s="7"/>
      <c r="T38" s="118"/>
      <c r="U38" s="118"/>
      <c r="V38" s="118"/>
      <c r="W38" s="118"/>
    </row>
    <row r="39" spans="1:34" s="67" customFormat="1" x14ac:dyDescent="0.25">
      <c r="A39"/>
      <c r="B39" s="149" t="s">
        <v>141</v>
      </c>
      <c r="C39" s="134">
        <v>26271320885</v>
      </c>
      <c r="D39" s="134"/>
      <c r="E39" s="134">
        <v>1075036754.1500001</v>
      </c>
      <c r="F39" s="134">
        <v>1033241531.9599999</v>
      </c>
      <c r="G39" s="134"/>
      <c r="H39" s="134"/>
      <c r="I39" s="134"/>
      <c r="J39" s="134"/>
      <c r="K39" s="134"/>
      <c r="L39" s="134"/>
      <c r="M39" s="134"/>
      <c r="N39" s="134"/>
      <c r="O39" s="134"/>
      <c r="P39" s="134"/>
      <c r="Q39" s="134">
        <f t="shared" si="0"/>
        <v>2108278286.1100001</v>
      </c>
      <c r="R39" s="3"/>
      <c r="S39" s="7"/>
      <c r="T39" s="118"/>
      <c r="U39" s="141"/>
      <c r="V39" s="141"/>
      <c r="W39" s="141"/>
      <c r="X39"/>
      <c r="Y39"/>
      <c r="Z39"/>
      <c r="AA39"/>
      <c r="AB39"/>
      <c r="AC39"/>
      <c r="AD39"/>
      <c r="AE39"/>
      <c r="AF39"/>
      <c r="AG39"/>
      <c r="AH39"/>
    </row>
    <row r="40" spans="1:34" s="67" customFormat="1" x14ac:dyDescent="0.25">
      <c r="A40"/>
      <c r="B40" s="150" t="s">
        <v>342</v>
      </c>
      <c r="C40" s="139">
        <v>397242645</v>
      </c>
      <c r="D40" s="139"/>
      <c r="E40" s="139">
        <v>133493332.13</v>
      </c>
      <c r="F40" s="139">
        <v>20032952.18</v>
      </c>
      <c r="G40" s="139"/>
      <c r="H40" s="139"/>
      <c r="I40" s="139"/>
      <c r="J40" s="139"/>
      <c r="K40" s="139"/>
      <c r="L40" s="139"/>
      <c r="M40" s="139"/>
      <c r="N40" s="139"/>
      <c r="O40" s="139"/>
      <c r="P40" s="139"/>
      <c r="Q40" s="139">
        <f t="shared" si="0"/>
        <v>153526284.31</v>
      </c>
      <c r="R40" s="3"/>
      <c r="S40" s="7"/>
      <c r="T40" s="118"/>
      <c r="U40" s="141"/>
      <c r="V40" s="141"/>
      <c r="W40" s="141"/>
      <c r="X40"/>
      <c r="Y40"/>
      <c r="Z40"/>
      <c r="AA40"/>
      <c r="AB40"/>
      <c r="AC40"/>
      <c r="AD40"/>
      <c r="AE40"/>
      <c r="AF40"/>
      <c r="AG40"/>
      <c r="AH40"/>
    </row>
    <row r="41" spans="1:34" x14ac:dyDescent="0.25">
      <c r="B41" s="151" t="s">
        <v>343</v>
      </c>
      <c r="C41" s="123">
        <v>397242645</v>
      </c>
      <c r="D41" s="123"/>
      <c r="E41" s="123">
        <v>133493332.13</v>
      </c>
      <c r="F41" s="123">
        <v>20032952.18</v>
      </c>
      <c r="G41" s="123"/>
      <c r="H41" s="123"/>
      <c r="I41" s="123"/>
      <c r="J41" s="123"/>
      <c r="K41" s="123"/>
      <c r="L41" s="123"/>
      <c r="M41" s="123"/>
      <c r="N41" s="123"/>
      <c r="O41" s="123"/>
      <c r="P41" s="123"/>
      <c r="Q41" s="123">
        <f t="shared" si="0"/>
        <v>153526284.31</v>
      </c>
      <c r="R41" s="3"/>
      <c r="S41" s="7"/>
      <c r="T41" s="118"/>
      <c r="U41" s="118"/>
      <c r="V41" s="118"/>
      <c r="W41" s="118"/>
    </row>
    <row r="42" spans="1:34" s="67" customFormat="1" x14ac:dyDescent="0.25">
      <c r="A42"/>
      <c r="B42" s="150" t="s">
        <v>344</v>
      </c>
      <c r="C42" s="139">
        <v>25874078240</v>
      </c>
      <c r="D42" s="139"/>
      <c r="E42" s="139">
        <v>941543422.01999998</v>
      </c>
      <c r="F42" s="139">
        <v>1013208579.7799999</v>
      </c>
      <c r="G42" s="139"/>
      <c r="H42" s="139"/>
      <c r="I42" s="139"/>
      <c r="J42" s="139"/>
      <c r="K42" s="139"/>
      <c r="L42" s="139"/>
      <c r="M42" s="139"/>
      <c r="N42" s="139"/>
      <c r="O42" s="139"/>
      <c r="P42" s="139"/>
      <c r="Q42" s="139">
        <f t="shared" si="0"/>
        <v>1954752001.7999997</v>
      </c>
      <c r="R42" s="3"/>
      <c r="S42" s="7"/>
      <c r="T42" s="118"/>
      <c r="U42" s="141"/>
      <c r="V42" s="141"/>
      <c r="W42" s="141"/>
      <c r="X42"/>
      <c r="Y42"/>
      <c r="Z42"/>
      <c r="AA42"/>
      <c r="AB42"/>
      <c r="AC42"/>
      <c r="AD42"/>
      <c r="AE42"/>
      <c r="AF42"/>
      <c r="AG42"/>
      <c r="AH42"/>
    </row>
    <row r="43" spans="1:34" x14ac:dyDescent="0.25">
      <c r="B43" s="151" t="s">
        <v>345</v>
      </c>
      <c r="C43" s="123">
        <v>619009350</v>
      </c>
      <c r="D43" s="123"/>
      <c r="E43" s="123">
        <v>23905371</v>
      </c>
      <c r="F43" s="123">
        <v>52048171</v>
      </c>
      <c r="G43" s="123"/>
      <c r="H43" s="123"/>
      <c r="I43" s="123"/>
      <c r="J43" s="123"/>
      <c r="K43" s="123"/>
      <c r="L43" s="123"/>
      <c r="M43" s="123"/>
      <c r="N43" s="123"/>
      <c r="O43" s="123"/>
      <c r="P43" s="123"/>
      <c r="Q43" s="123">
        <f t="shared" si="0"/>
        <v>75953542</v>
      </c>
      <c r="R43" s="3"/>
      <c r="S43" s="7"/>
      <c r="T43" s="118"/>
      <c r="U43" s="118"/>
      <c r="V43" s="118"/>
      <c r="W43" s="118"/>
    </row>
    <row r="44" spans="1:34" x14ac:dyDescent="0.25">
      <c r="B44" s="151" t="s">
        <v>346</v>
      </c>
      <c r="C44" s="123">
        <v>397018351</v>
      </c>
      <c r="D44" s="123"/>
      <c r="E44" s="123">
        <v>4988098.34</v>
      </c>
      <c r="F44" s="123">
        <v>14043104.189999999</v>
      </c>
      <c r="G44" s="123"/>
      <c r="H44" s="123"/>
      <c r="I44" s="123"/>
      <c r="J44" s="123"/>
      <c r="K44" s="123"/>
      <c r="L44" s="123"/>
      <c r="M44" s="123"/>
      <c r="N44" s="123"/>
      <c r="O44" s="123"/>
      <c r="P44" s="123"/>
      <c r="Q44" s="123">
        <f t="shared" si="0"/>
        <v>19031202.530000001</v>
      </c>
      <c r="R44" s="3"/>
      <c r="S44" s="7"/>
      <c r="T44" s="118"/>
      <c r="U44" s="118"/>
      <c r="V44" s="118"/>
      <c r="W44" s="118"/>
    </row>
    <row r="45" spans="1:34" x14ac:dyDescent="0.25">
      <c r="B45" s="151" t="s">
        <v>347</v>
      </c>
      <c r="C45" s="123">
        <v>445262662</v>
      </c>
      <c r="D45" s="123"/>
      <c r="E45" s="123">
        <v>37596201.990000002</v>
      </c>
      <c r="F45" s="123">
        <v>37606768.670000002</v>
      </c>
      <c r="G45" s="123"/>
      <c r="H45" s="123"/>
      <c r="I45" s="123"/>
      <c r="J45" s="123"/>
      <c r="K45" s="123"/>
      <c r="L45" s="123"/>
      <c r="M45" s="123"/>
      <c r="N45" s="123"/>
      <c r="O45" s="123"/>
      <c r="P45" s="123"/>
      <c r="Q45" s="123">
        <f t="shared" si="0"/>
        <v>75202970.659999996</v>
      </c>
      <c r="R45" s="3"/>
      <c r="S45" s="7"/>
      <c r="T45" s="118"/>
      <c r="U45" s="118"/>
      <c r="V45" s="118"/>
      <c r="W45" s="118"/>
    </row>
    <row r="46" spans="1:34" x14ac:dyDescent="0.25">
      <c r="B46" s="151" t="s">
        <v>348</v>
      </c>
      <c r="C46" s="123">
        <v>4598384204</v>
      </c>
      <c r="D46" s="123"/>
      <c r="E46" s="123">
        <v>380522737.63</v>
      </c>
      <c r="F46" s="123">
        <v>392727192.06999999</v>
      </c>
      <c r="G46" s="123"/>
      <c r="H46" s="123"/>
      <c r="I46" s="123"/>
      <c r="J46" s="123"/>
      <c r="K46" s="123"/>
      <c r="L46" s="123"/>
      <c r="M46" s="123"/>
      <c r="N46" s="123"/>
      <c r="O46" s="123"/>
      <c r="P46" s="123"/>
      <c r="Q46" s="123">
        <f t="shared" si="0"/>
        <v>773249929.70000005</v>
      </c>
      <c r="R46" s="3"/>
      <c r="S46" s="7"/>
      <c r="T46" s="118"/>
      <c r="U46" s="118"/>
      <c r="V46" s="118"/>
      <c r="W46" s="118"/>
    </row>
    <row r="47" spans="1:34" x14ac:dyDescent="0.25">
      <c r="B47" s="151" t="s">
        <v>349</v>
      </c>
      <c r="C47" s="123">
        <v>5097321238</v>
      </c>
      <c r="D47" s="123"/>
      <c r="E47" s="123">
        <v>8426652</v>
      </c>
      <c r="F47" s="123">
        <v>8426652</v>
      </c>
      <c r="G47" s="123"/>
      <c r="H47" s="123"/>
      <c r="I47" s="123"/>
      <c r="J47" s="123"/>
      <c r="K47" s="123"/>
      <c r="L47" s="123"/>
      <c r="M47" s="123"/>
      <c r="N47" s="123"/>
      <c r="O47" s="123"/>
      <c r="P47" s="123"/>
      <c r="Q47" s="123">
        <f t="shared" si="0"/>
        <v>16853304</v>
      </c>
      <c r="R47" s="3"/>
      <c r="S47" s="7"/>
      <c r="T47" s="118"/>
      <c r="U47" s="118"/>
      <c r="V47" s="118"/>
      <c r="W47" s="118"/>
    </row>
    <row r="48" spans="1:34" x14ac:dyDescent="0.25">
      <c r="B48" s="151" t="s">
        <v>350</v>
      </c>
      <c r="C48" s="123">
        <v>2230000</v>
      </c>
      <c r="D48" s="123"/>
      <c r="E48" s="123">
        <v>191584.8</v>
      </c>
      <c r="F48" s="123">
        <v>189523.20000000001</v>
      </c>
      <c r="G48" s="123"/>
      <c r="H48" s="123"/>
      <c r="I48" s="123"/>
      <c r="J48" s="123"/>
      <c r="K48" s="123"/>
      <c r="L48" s="123"/>
      <c r="M48" s="123"/>
      <c r="N48" s="123"/>
      <c r="O48" s="123"/>
      <c r="P48" s="123"/>
      <c r="Q48" s="123">
        <f t="shared" si="0"/>
        <v>381108</v>
      </c>
      <c r="R48" s="3"/>
      <c r="S48" s="7"/>
      <c r="T48" s="118"/>
      <c r="U48" s="118"/>
      <c r="V48" s="118"/>
      <c r="W48" s="118"/>
    </row>
    <row r="49" spans="1:34" x14ac:dyDescent="0.25">
      <c r="B49" s="151" t="s">
        <v>351</v>
      </c>
      <c r="C49" s="123">
        <v>299435468</v>
      </c>
      <c r="D49" s="123"/>
      <c r="E49" s="123">
        <v>21290202.479999997</v>
      </c>
      <c r="F49" s="123">
        <v>21578369.149999999</v>
      </c>
      <c r="G49" s="123"/>
      <c r="H49" s="123"/>
      <c r="I49" s="123"/>
      <c r="J49" s="123"/>
      <c r="K49" s="123"/>
      <c r="L49" s="123"/>
      <c r="M49" s="123"/>
      <c r="N49" s="123"/>
      <c r="O49" s="123"/>
      <c r="P49" s="123"/>
      <c r="Q49" s="123">
        <f t="shared" si="0"/>
        <v>42868571.629999995</v>
      </c>
      <c r="R49" s="3"/>
      <c r="S49" s="7"/>
      <c r="T49" s="118"/>
      <c r="U49" s="118"/>
      <c r="V49" s="118"/>
      <c r="W49" s="118"/>
    </row>
    <row r="50" spans="1:34" x14ac:dyDescent="0.25">
      <c r="B50" s="151" t="s">
        <v>352</v>
      </c>
      <c r="C50" s="123">
        <v>1250031722</v>
      </c>
      <c r="D50" s="123"/>
      <c r="E50" s="123">
        <v>69758829</v>
      </c>
      <c r="F50" s="123">
        <v>87388703.549999997</v>
      </c>
      <c r="G50" s="123"/>
      <c r="H50" s="123"/>
      <c r="I50" s="123"/>
      <c r="J50" s="123"/>
      <c r="K50" s="123"/>
      <c r="L50" s="123"/>
      <c r="M50" s="123"/>
      <c r="N50" s="123"/>
      <c r="O50" s="123"/>
      <c r="P50" s="123"/>
      <c r="Q50" s="123">
        <f t="shared" si="0"/>
        <v>157147532.55000001</v>
      </c>
      <c r="R50" s="3"/>
      <c r="S50" s="7"/>
      <c r="T50" s="118"/>
      <c r="U50" s="118"/>
      <c r="V50" s="118"/>
      <c r="W50" s="118"/>
    </row>
    <row r="51" spans="1:34" x14ac:dyDescent="0.25">
      <c r="B51" s="151" t="s">
        <v>353</v>
      </c>
      <c r="C51" s="123">
        <v>5543225838</v>
      </c>
      <c r="D51" s="123"/>
      <c r="E51" s="123">
        <v>0</v>
      </c>
      <c r="F51" s="123">
        <v>294405.39</v>
      </c>
      <c r="G51" s="123"/>
      <c r="H51" s="123"/>
      <c r="I51" s="123"/>
      <c r="J51" s="123"/>
      <c r="K51" s="123"/>
      <c r="L51" s="123"/>
      <c r="M51" s="123"/>
      <c r="N51" s="123"/>
      <c r="O51" s="123"/>
      <c r="P51" s="123"/>
      <c r="Q51" s="123">
        <f t="shared" si="0"/>
        <v>294405.39</v>
      </c>
      <c r="R51" s="3"/>
      <c r="S51" s="7"/>
      <c r="T51" s="118"/>
      <c r="U51" s="118"/>
      <c r="V51" s="118"/>
      <c r="W51" s="118"/>
    </row>
    <row r="52" spans="1:34" x14ac:dyDescent="0.25">
      <c r="B52" s="151" t="s">
        <v>354</v>
      </c>
      <c r="C52" s="123">
        <v>7348608</v>
      </c>
      <c r="D52" s="123"/>
      <c r="E52" s="123">
        <v>610626.24</v>
      </c>
      <c r="F52" s="123">
        <v>152656.56</v>
      </c>
      <c r="G52" s="123"/>
      <c r="H52" s="123"/>
      <c r="I52" s="123"/>
      <c r="J52" s="123"/>
      <c r="K52" s="123"/>
      <c r="L52" s="123"/>
      <c r="M52" s="123"/>
      <c r="N52" s="123"/>
      <c r="O52" s="123"/>
      <c r="P52" s="123"/>
      <c r="Q52" s="123">
        <f t="shared" si="0"/>
        <v>763282.8</v>
      </c>
      <c r="R52" s="3"/>
      <c r="S52" s="7"/>
      <c r="T52" s="118"/>
      <c r="U52" s="118"/>
      <c r="V52" s="118"/>
      <c r="W52" s="118"/>
    </row>
    <row r="53" spans="1:34" x14ac:dyDescent="0.25">
      <c r="B53" s="151" t="s">
        <v>355</v>
      </c>
      <c r="C53" s="123">
        <v>2000000</v>
      </c>
      <c r="D53" s="123"/>
      <c r="E53" s="123">
        <v>0</v>
      </c>
      <c r="F53" s="123"/>
      <c r="G53" s="123"/>
      <c r="H53" s="123"/>
      <c r="I53" s="123"/>
      <c r="J53" s="123"/>
      <c r="K53" s="123"/>
      <c r="L53" s="123"/>
      <c r="M53" s="123"/>
      <c r="N53" s="123"/>
      <c r="O53" s="123"/>
      <c r="P53" s="123"/>
      <c r="Q53" s="123">
        <f t="shared" si="0"/>
        <v>0</v>
      </c>
      <c r="R53" s="3"/>
      <c r="S53" s="7"/>
      <c r="T53" s="118"/>
      <c r="U53" s="118"/>
      <c r="V53" s="118"/>
      <c r="W53" s="118"/>
    </row>
    <row r="54" spans="1:34" x14ac:dyDescent="0.25">
      <c r="B54" s="151" t="s">
        <v>356</v>
      </c>
      <c r="C54" s="123">
        <v>1097638285</v>
      </c>
      <c r="D54" s="123"/>
      <c r="E54" s="123">
        <v>86697175.780000001</v>
      </c>
      <c r="F54" s="123">
        <v>86231378.920000002</v>
      </c>
      <c r="G54" s="123"/>
      <c r="H54" s="123"/>
      <c r="I54" s="123"/>
      <c r="J54" s="123"/>
      <c r="K54" s="123"/>
      <c r="L54" s="123"/>
      <c r="M54" s="123"/>
      <c r="N54" s="123"/>
      <c r="O54" s="123"/>
      <c r="P54" s="123"/>
      <c r="Q54" s="123">
        <f t="shared" si="0"/>
        <v>172928554.69999999</v>
      </c>
      <c r="R54" s="3"/>
      <c r="S54" s="7"/>
      <c r="T54" s="118"/>
      <c r="U54" s="118"/>
      <c r="V54" s="118"/>
      <c r="W54" s="118"/>
    </row>
    <row r="55" spans="1:34" x14ac:dyDescent="0.25">
      <c r="B55" s="151" t="s">
        <v>357</v>
      </c>
      <c r="C55" s="123">
        <v>1424421200</v>
      </c>
      <c r="D55" s="123"/>
      <c r="E55" s="123">
        <v>115039350</v>
      </c>
      <c r="F55" s="123">
        <v>117366447</v>
      </c>
      <c r="G55" s="123"/>
      <c r="H55" s="123"/>
      <c r="I55" s="123"/>
      <c r="J55" s="123"/>
      <c r="K55" s="123"/>
      <c r="L55" s="123"/>
      <c r="M55" s="123"/>
      <c r="N55" s="123"/>
      <c r="O55" s="123"/>
      <c r="P55" s="123"/>
      <c r="Q55" s="123">
        <f t="shared" si="0"/>
        <v>232405797</v>
      </c>
      <c r="R55" s="3"/>
      <c r="S55" s="7"/>
      <c r="T55" s="118"/>
      <c r="U55" s="118"/>
      <c r="V55" s="118"/>
      <c r="W55" s="118"/>
    </row>
    <row r="56" spans="1:34" x14ac:dyDescent="0.25">
      <c r="B56" s="151" t="s">
        <v>358</v>
      </c>
      <c r="C56" s="123">
        <v>3382868301</v>
      </c>
      <c r="D56" s="123"/>
      <c r="E56" s="123">
        <v>48432896</v>
      </c>
      <c r="F56" s="123">
        <v>50307906.479999997</v>
      </c>
      <c r="G56" s="123"/>
      <c r="H56" s="123"/>
      <c r="I56" s="123"/>
      <c r="J56" s="123"/>
      <c r="K56" s="123"/>
      <c r="L56" s="123"/>
      <c r="M56" s="123"/>
      <c r="N56" s="123"/>
      <c r="O56" s="123"/>
      <c r="P56" s="123"/>
      <c r="Q56" s="123">
        <f t="shared" si="0"/>
        <v>98740802.479999989</v>
      </c>
      <c r="R56" s="3"/>
      <c r="S56" s="7"/>
      <c r="T56" s="118"/>
      <c r="U56" s="118"/>
      <c r="V56" s="118"/>
      <c r="W56" s="118"/>
    </row>
    <row r="57" spans="1:34" x14ac:dyDescent="0.25">
      <c r="B57" s="151" t="s">
        <v>360</v>
      </c>
      <c r="C57" s="123">
        <v>1707883013</v>
      </c>
      <c r="D57" s="123"/>
      <c r="E57" s="123">
        <v>144083696.75999999</v>
      </c>
      <c r="F57" s="123">
        <v>144847301.59999999</v>
      </c>
      <c r="G57" s="123"/>
      <c r="H57" s="123"/>
      <c r="I57" s="123"/>
      <c r="J57" s="123"/>
      <c r="K57" s="123"/>
      <c r="L57" s="123"/>
      <c r="M57" s="123"/>
      <c r="N57" s="123"/>
      <c r="O57" s="123"/>
      <c r="P57" s="123"/>
      <c r="Q57" s="123">
        <f t="shared" si="0"/>
        <v>288930998.36000001</v>
      </c>
      <c r="R57" s="3"/>
      <c r="S57" s="7"/>
      <c r="T57" s="118"/>
      <c r="U57" s="118"/>
      <c r="V57" s="118"/>
      <c r="W57" s="118"/>
    </row>
    <row r="58" spans="1:34" s="188" customFormat="1" x14ac:dyDescent="0.25">
      <c r="A58"/>
      <c r="B58" s="184" t="s">
        <v>142</v>
      </c>
      <c r="C58" s="139">
        <v>668027539</v>
      </c>
      <c r="D58" s="139"/>
      <c r="E58" s="139">
        <v>50025255.340000004</v>
      </c>
      <c r="F58" s="139">
        <v>51460667.049999997</v>
      </c>
      <c r="G58" s="139"/>
      <c r="H58" s="139"/>
      <c r="I58" s="139"/>
      <c r="J58" s="139"/>
      <c r="K58" s="139"/>
      <c r="L58" s="139"/>
      <c r="M58" s="139"/>
      <c r="N58" s="139"/>
      <c r="O58" s="139"/>
      <c r="P58" s="185"/>
      <c r="Q58" s="185">
        <f t="shared" si="0"/>
        <v>101485922.39</v>
      </c>
      <c r="R58" s="3"/>
      <c r="S58" s="7"/>
      <c r="T58" s="118"/>
      <c r="U58" s="187"/>
      <c r="V58" s="187"/>
      <c r="W58" s="187"/>
      <c r="X58"/>
      <c r="Y58"/>
      <c r="Z58"/>
      <c r="AA58"/>
      <c r="AB58"/>
      <c r="AC58"/>
      <c r="AD58"/>
      <c r="AE58"/>
      <c r="AF58"/>
      <c r="AG58"/>
      <c r="AH58"/>
    </row>
    <row r="59" spans="1:34" s="67" customFormat="1" x14ac:dyDescent="0.25">
      <c r="A59"/>
      <c r="B59" s="150" t="s">
        <v>363</v>
      </c>
      <c r="C59" s="139">
        <v>188703336</v>
      </c>
      <c r="D59" s="139"/>
      <c r="E59" s="139">
        <v>13552844.34</v>
      </c>
      <c r="F59" s="139">
        <v>15171645.039999999</v>
      </c>
      <c r="G59" s="139"/>
      <c r="H59" s="139"/>
      <c r="I59" s="139"/>
      <c r="J59" s="139"/>
      <c r="K59" s="139"/>
      <c r="L59" s="139"/>
      <c r="M59" s="139"/>
      <c r="N59" s="139"/>
      <c r="O59" s="139"/>
      <c r="P59" s="139"/>
      <c r="Q59" s="139">
        <f t="shared" si="0"/>
        <v>28724489.379999999</v>
      </c>
      <c r="R59" s="3"/>
      <c r="S59" s="7"/>
      <c r="T59" s="118"/>
      <c r="U59" s="141"/>
      <c r="V59" s="141"/>
      <c r="W59" s="141"/>
      <c r="X59"/>
      <c r="Y59"/>
      <c r="Z59"/>
      <c r="AA59"/>
      <c r="AB59"/>
      <c r="AC59"/>
      <c r="AD59"/>
      <c r="AE59"/>
      <c r="AF59"/>
      <c r="AG59"/>
      <c r="AH59"/>
    </row>
    <row r="60" spans="1:34" x14ac:dyDescent="0.25">
      <c r="B60" s="151" t="s">
        <v>364</v>
      </c>
      <c r="C60" s="123">
        <v>188203336</v>
      </c>
      <c r="D60" s="123"/>
      <c r="E60" s="123">
        <v>13511177.67</v>
      </c>
      <c r="F60" s="123">
        <v>15129978.369999999</v>
      </c>
      <c r="G60" s="123"/>
      <c r="H60" s="123"/>
      <c r="I60" s="123"/>
      <c r="J60" s="123"/>
      <c r="K60" s="123"/>
      <c r="L60" s="123"/>
      <c r="M60" s="123"/>
      <c r="N60" s="123"/>
      <c r="O60" s="123"/>
      <c r="P60" s="123"/>
      <c r="Q60" s="123">
        <f t="shared" si="0"/>
        <v>28641156.039999999</v>
      </c>
      <c r="R60" s="3"/>
      <c r="S60" s="7"/>
      <c r="T60" s="118"/>
      <c r="U60" s="118"/>
      <c r="V60" s="118"/>
      <c r="W60" s="118"/>
    </row>
    <row r="61" spans="1:34" x14ac:dyDescent="0.25">
      <c r="B61" s="151" t="s">
        <v>365</v>
      </c>
      <c r="C61" s="123">
        <v>500000</v>
      </c>
      <c r="D61" s="123"/>
      <c r="E61" s="123">
        <v>41666.67</v>
      </c>
      <c r="F61" s="123">
        <v>41666.67</v>
      </c>
      <c r="G61" s="123"/>
      <c r="H61" s="123"/>
      <c r="I61" s="123"/>
      <c r="J61" s="123"/>
      <c r="K61" s="123"/>
      <c r="L61" s="123"/>
      <c r="M61" s="123"/>
      <c r="N61" s="123"/>
      <c r="O61" s="123"/>
      <c r="P61" s="123"/>
      <c r="Q61" s="123">
        <f t="shared" si="0"/>
        <v>83333.34</v>
      </c>
      <c r="R61" s="3"/>
      <c r="S61" s="7"/>
      <c r="T61" s="118"/>
      <c r="U61" s="118"/>
      <c r="V61" s="118"/>
      <c r="W61" s="118"/>
    </row>
    <row r="62" spans="1:34" s="67" customFormat="1" x14ac:dyDescent="0.25">
      <c r="A62"/>
      <c r="B62" s="150" t="s">
        <v>366</v>
      </c>
      <c r="C62" s="139">
        <v>479324203</v>
      </c>
      <c r="D62" s="139"/>
      <c r="E62" s="139">
        <v>36472411</v>
      </c>
      <c r="F62" s="139">
        <v>36289022.009999998</v>
      </c>
      <c r="G62" s="139"/>
      <c r="H62" s="139"/>
      <c r="I62" s="139"/>
      <c r="J62" s="139"/>
      <c r="K62" s="139"/>
      <c r="L62" s="139"/>
      <c r="M62" s="139"/>
      <c r="N62" s="139"/>
      <c r="O62" s="139"/>
      <c r="P62" s="139"/>
      <c r="Q62" s="139">
        <f t="shared" si="0"/>
        <v>72761433.00999999</v>
      </c>
      <c r="R62" s="3"/>
      <c r="S62" s="7"/>
      <c r="T62" s="118"/>
      <c r="U62" s="141"/>
      <c r="V62" s="141"/>
      <c r="W62" s="141"/>
      <c r="X62"/>
      <c r="Y62"/>
      <c r="Z62"/>
      <c r="AA62"/>
      <c r="AB62"/>
      <c r="AC62"/>
      <c r="AD62"/>
      <c r="AE62"/>
      <c r="AF62"/>
      <c r="AG62"/>
      <c r="AH62"/>
    </row>
    <row r="63" spans="1:34" x14ac:dyDescent="0.25">
      <c r="B63" s="151" t="s">
        <v>367</v>
      </c>
      <c r="C63" s="123">
        <v>475879203</v>
      </c>
      <c r="D63" s="123"/>
      <c r="E63" s="123">
        <v>36395328</v>
      </c>
      <c r="F63" s="123">
        <v>36211939.009999998</v>
      </c>
      <c r="G63" s="123"/>
      <c r="H63" s="123"/>
      <c r="I63" s="123"/>
      <c r="J63" s="123"/>
      <c r="K63" s="123"/>
      <c r="L63" s="123"/>
      <c r="M63" s="123"/>
      <c r="N63" s="123"/>
      <c r="O63" s="123"/>
      <c r="P63" s="123"/>
      <c r="Q63" s="123">
        <f t="shared" si="0"/>
        <v>72607267.00999999</v>
      </c>
      <c r="R63" s="3"/>
      <c r="S63" s="7"/>
      <c r="T63" s="118"/>
      <c r="U63" s="118"/>
      <c r="V63" s="118"/>
      <c r="W63" s="118"/>
    </row>
    <row r="64" spans="1:34" x14ac:dyDescent="0.25">
      <c r="B64" s="151" t="s">
        <v>368</v>
      </c>
      <c r="C64" s="123">
        <v>3445000</v>
      </c>
      <c r="D64" s="123"/>
      <c r="E64" s="123">
        <v>77083</v>
      </c>
      <c r="F64" s="123">
        <v>77083</v>
      </c>
      <c r="G64" s="123"/>
      <c r="H64" s="123"/>
      <c r="I64" s="123"/>
      <c r="J64" s="123"/>
      <c r="K64" s="123"/>
      <c r="L64" s="123"/>
      <c r="M64" s="123"/>
      <c r="N64" s="123"/>
      <c r="O64" s="123"/>
      <c r="P64" s="123"/>
      <c r="Q64" s="123">
        <f t="shared" si="0"/>
        <v>154166</v>
      </c>
      <c r="R64" s="3"/>
      <c r="S64" s="7"/>
      <c r="T64" s="118"/>
      <c r="U64" s="118"/>
      <c r="V64" s="118"/>
      <c r="W64" s="118"/>
    </row>
    <row r="65" spans="1:34" s="67" customFormat="1" x14ac:dyDescent="0.25">
      <c r="A65"/>
      <c r="B65" s="138" t="s">
        <v>143</v>
      </c>
      <c r="C65" s="139">
        <v>2706133367</v>
      </c>
      <c r="D65" s="139"/>
      <c r="E65" s="139">
        <v>113122480.13</v>
      </c>
      <c r="F65" s="139">
        <v>136104930.06</v>
      </c>
      <c r="G65" s="139"/>
      <c r="H65" s="139"/>
      <c r="I65" s="139"/>
      <c r="J65" s="139"/>
      <c r="K65" s="139"/>
      <c r="L65" s="139"/>
      <c r="M65" s="139"/>
      <c r="N65" s="139"/>
      <c r="O65" s="139"/>
      <c r="P65" s="134"/>
      <c r="Q65" s="134">
        <f t="shared" si="0"/>
        <v>249227410.19</v>
      </c>
      <c r="R65" s="3"/>
      <c r="S65" s="7"/>
      <c r="T65" s="118"/>
      <c r="U65" s="141"/>
      <c r="V65" s="141"/>
      <c r="W65" s="141"/>
      <c r="X65"/>
      <c r="Y65"/>
      <c r="Z65"/>
      <c r="AA65"/>
      <c r="AB65"/>
      <c r="AC65"/>
      <c r="AD65"/>
      <c r="AE65"/>
      <c r="AF65"/>
      <c r="AG65"/>
      <c r="AH65"/>
    </row>
    <row r="66" spans="1:34" s="67" customFormat="1" x14ac:dyDescent="0.25">
      <c r="A66"/>
      <c r="B66" s="150" t="s">
        <v>916</v>
      </c>
      <c r="C66" s="134">
        <v>194406400</v>
      </c>
      <c r="D66" s="134"/>
      <c r="E66" s="134">
        <v>17753129.789999999</v>
      </c>
      <c r="F66" s="134">
        <v>15859076.449999999</v>
      </c>
      <c r="G66" s="134"/>
      <c r="H66" s="134"/>
      <c r="I66" s="134"/>
      <c r="J66" s="134"/>
      <c r="K66" s="134"/>
      <c r="L66" s="134"/>
      <c r="M66" s="134"/>
      <c r="N66" s="134"/>
      <c r="O66" s="134"/>
      <c r="P66" s="134"/>
      <c r="Q66" s="134">
        <f t="shared" si="0"/>
        <v>33612206.239999995</v>
      </c>
      <c r="R66" s="3"/>
      <c r="S66" s="7"/>
      <c r="T66" s="118"/>
      <c r="U66" s="141"/>
      <c r="V66" s="141"/>
      <c r="W66" s="141"/>
      <c r="X66"/>
      <c r="Y66"/>
      <c r="Z66"/>
      <c r="AA66"/>
      <c r="AB66"/>
      <c r="AC66"/>
      <c r="AD66"/>
      <c r="AE66"/>
      <c r="AF66"/>
      <c r="AG66"/>
      <c r="AH66"/>
    </row>
    <row r="67" spans="1:34" s="67" customFormat="1" x14ac:dyDescent="0.25">
      <c r="A67"/>
      <c r="B67" s="151" t="s">
        <v>917</v>
      </c>
      <c r="C67" s="143">
        <v>194406400</v>
      </c>
      <c r="D67" s="143"/>
      <c r="E67" s="143">
        <v>17753129.789999999</v>
      </c>
      <c r="F67" s="143">
        <v>15859076.449999999</v>
      </c>
      <c r="G67" s="143"/>
      <c r="H67" s="143"/>
      <c r="I67" s="143"/>
      <c r="J67" s="143"/>
      <c r="K67" s="143"/>
      <c r="L67" s="143"/>
      <c r="M67" s="143"/>
      <c r="N67" s="143"/>
      <c r="O67" s="143"/>
      <c r="P67" s="143"/>
      <c r="Q67" s="143">
        <f t="shared" si="0"/>
        <v>33612206.239999995</v>
      </c>
      <c r="R67" s="3"/>
      <c r="S67" s="7"/>
      <c r="T67" s="118"/>
      <c r="U67" s="141"/>
      <c r="V67" s="141"/>
      <c r="W67" s="141"/>
      <c r="X67"/>
      <c r="Y67"/>
      <c r="Z67"/>
      <c r="AA67"/>
      <c r="AB67"/>
      <c r="AC67"/>
      <c r="AD67"/>
      <c r="AE67"/>
      <c r="AF67"/>
      <c r="AG67"/>
      <c r="AH67"/>
    </row>
    <row r="68" spans="1:34" s="67" customFormat="1" x14ac:dyDescent="0.25">
      <c r="A68"/>
      <c r="B68" s="150" t="s">
        <v>369</v>
      </c>
      <c r="C68" s="134">
        <v>2511726967</v>
      </c>
      <c r="D68" s="134"/>
      <c r="E68" s="134">
        <v>95369350.340000004</v>
      </c>
      <c r="F68" s="134">
        <v>120245853.61</v>
      </c>
      <c r="G68" s="134"/>
      <c r="H68" s="134"/>
      <c r="I68" s="134"/>
      <c r="J68" s="134"/>
      <c r="K68" s="134"/>
      <c r="L68" s="134"/>
      <c r="M68" s="134"/>
      <c r="N68" s="134"/>
      <c r="O68" s="134"/>
      <c r="P68" s="152"/>
      <c r="Q68" s="152">
        <f t="shared" si="0"/>
        <v>215615203.94999999</v>
      </c>
      <c r="R68" s="3"/>
      <c r="S68" s="7"/>
      <c r="T68" s="118"/>
      <c r="U68" s="141"/>
      <c r="V68" s="141"/>
      <c r="W68" s="141"/>
      <c r="X68"/>
      <c r="Y68"/>
      <c r="Z68"/>
      <c r="AA68"/>
      <c r="AB68"/>
      <c r="AC68"/>
      <c r="AD68"/>
      <c r="AE68"/>
      <c r="AF68"/>
      <c r="AG68"/>
      <c r="AH68"/>
    </row>
    <row r="69" spans="1:34" x14ac:dyDescent="0.25">
      <c r="B69" s="151" t="s">
        <v>370</v>
      </c>
      <c r="C69" s="153">
        <v>549226697</v>
      </c>
      <c r="D69" s="153"/>
      <c r="E69" s="153">
        <v>13424430.34</v>
      </c>
      <c r="F69" s="153">
        <v>12649430.67</v>
      </c>
      <c r="G69" s="153"/>
      <c r="H69" s="153"/>
      <c r="I69" s="153"/>
      <c r="J69" s="153"/>
      <c r="K69" s="153"/>
      <c r="L69" s="153"/>
      <c r="M69" s="153"/>
      <c r="N69" s="153"/>
      <c r="O69" s="153"/>
      <c r="P69" s="153"/>
      <c r="Q69" s="153">
        <f t="shared" si="0"/>
        <v>26073861.009999998</v>
      </c>
      <c r="R69" s="3"/>
      <c r="S69" s="7"/>
      <c r="T69" s="118"/>
      <c r="U69" s="118"/>
      <c r="V69" s="118"/>
      <c r="W69" s="118"/>
    </row>
    <row r="70" spans="1:34" x14ac:dyDescent="0.25">
      <c r="B70" s="151" t="s">
        <v>371</v>
      </c>
      <c r="C70" s="153">
        <v>22157500</v>
      </c>
      <c r="D70" s="153"/>
      <c r="E70" s="153">
        <v>82500</v>
      </c>
      <c r="F70" s="153">
        <v>189166.67</v>
      </c>
      <c r="G70" s="153"/>
      <c r="H70" s="153"/>
      <c r="I70" s="153"/>
      <c r="J70" s="153"/>
      <c r="K70" s="153"/>
      <c r="L70" s="153"/>
      <c r="M70" s="153"/>
      <c r="N70" s="153"/>
      <c r="O70" s="153"/>
      <c r="P70" s="153"/>
      <c r="Q70" s="153">
        <f t="shared" si="0"/>
        <v>271666.67000000004</v>
      </c>
      <c r="R70" s="3"/>
      <c r="S70" s="7"/>
      <c r="T70" s="118"/>
      <c r="U70" s="118"/>
      <c r="V70" s="118"/>
      <c r="W70" s="118"/>
    </row>
    <row r="71" spans="1:34" x14ac:dyDescent="0.25">
      <c r="B71" s="151" t="s">
        <v>372</v>
      </c>
      <c r="C71" s="153">
        <v>776584894</v>
      </c>
      <c r="D71" s="153"/>
      <c r="E71" s="153">
        <v>56748996.329999998</v>
      </c>
      <c r="F71" s="153">
        <v>61483775.600000001</v>
      </c>
      <c r="G71" s="153"/>
      <c r="H71" s="153"/>
      <c r="I71" s="153"/>
      <c r="J71" s="153"/>
      <c r="K71" s="153"/>
      <c r="L71" s="153"/>
      <c r="M71" s="153"/>
      <c r="N71" s="153"/>
      <c r="O71" s="153"/>
      <c r="P71" s="153"/>
      <c r="Q71" s="153">
        <f t="shared" si="0"/>
        <v>118232771.93000001</v>
      </c>
      <c r="R71" s="3"/>
      <c r="S71" s="7"/>
      <c r="T71" s="118"/>
      <c r="U71" s="118"/>
      <c r="V71" s="118"/>
      <c r="W71" s="118"/>
    </row>
    <row r="72" spans="1:34" x14ac:dyDescent="0.25">
      <c r="B72" s="151" t="s">
        <v>373</v>
      </c>
      <c r="C72" s="153">
        <v>1163757876</v>
      </c>
      <c r="D72" s="153"/>
      <c r="E72" s="153">
        <v>25113423.670000002</v>
      </c>
      <c r="F72" s="153">
        <v>45923480.670000002</v>
      </c>
      <c r="G72" s="153"/>
      <c r="H72" s="153"/>
      <c r="I72" s="153"/>
      <c r="J72" s="153"/>
      <c r="K72" s="153"/>
      <c r="L72" s="153"/>
      <c r="M72" s="153"/>
      <c r="N72" s="153"/>
      <c r="O72" s="153"/>
      <c r="P72" s="153"/>
      <c r="Q72" s="153">
        <f t="shared" si="0"/>
        <v>71036904.340000004</v>
      </c>
      <c r="R72" s="3"/>
      <c r="S72" s="7"/>
      <c r="T72" s="118"/>
      <c r="U72" s="118"/>
      <c r="V72" s="118"/>
      <c r="W72" s="118"/>
    </row>
    <row r="73" spans="1:34" s="67" customFormat="1" x14ac:dyDescent="0.25">
      <c r="A73"/>
      <c r="B73" s="138" t="s">
        <v>144</v>
      </c>
      <c r="C73" s="152">
        <v>38183616796</v>
      </c>
      <c r="D73" s="152"/>
      <c r="E73" s="152">
        <v>3226359082.0300002</v>
      </c>
      <c r="F73" s="152">
        <v>3259157672.02</v>
      </c>
      <c r="G73" s="152"/>
      <c r="H73" s="152"/>
      <c r="I73" s="152"/>
      <c r="J73" s="152"/>
      <c r="K73" s="152"/>
      <c r="L73" s="152"/>
      <c r="M73" s="152"/>
      <c r="N73" s="152"/>
      <c r="O73" s="152"/>
      <c r="P73" s="134"/>
      <c r="Q73" s="134">
        <f t="shared" si="0"/>
        <v>6485516754.0500002</v>
      </c>
      <c r="R73" s="3"/>
      <c r="S73" s="7"/>
      <c r="T73" s="118"/>
      <c r="U73" s="141"/>
      <c r="V73" s="141"/>
      <c r="W73" s="141"/>
      <c r="X73"/>
      <c r="Y73"/>
      <c r="Z73"/>
      <c r="AA73"/>
      <c r="AB73"/>
      <c r="AC73"/>
      <c r="AD73"/>
      <c r="AE73"/>
      <c r="AF73"/>
      <c r="AG73"/>
      <c r="AH73"/>
    </row>
    <row r="74" spans="1:34" s="67" customFormat="1" x14ac:dyDescent="0.25">
      <c r="A74"/>
      <c r="B74" s="150" t="s">
        <v>374</v>
      </c>
      <c r="C74" s="134">
        <v>17134045014</v>
      </c>
      <c r="D74" s="134"/>
      <c r="E74" s="134">
        <v>1435090847.79</v>
      </c>
      <c r="F74" s="134">
        <v>1449718081.3</v>
      </c>
      <c r="G74" s="134"/>
      <c r="H74" s="134"/>
      <c r="I74" s="134"/>
      <c r="J74" s="134"/>
      <c r="K74" s="134"/>
      <c r="L74" s="134"/>
      <c r="M74" s="134"/>
      <c r="N74" s="134"/>
      <c r="O74" s="134"/>
      <c r="P74" s="139"/>
      <c r="Q74" s="139">
        <f t="shared" ref="Q74:Q137" si="1">SUM(E74:P74)</f>
        <v>2884808929.0900002</v>
      </c>
      <c r="R74" s="3"/>
      <c r="S74" s="7"/>
      <c r="T74" s="118"/>
      <c r="U74" s="140"/>
      <c r="V74" s="140"/>
      <c r="W74" s="140"/>
      <c r="X74"/>
      <c r="Y74"/>
      <c r="Z74"/>
      <c r="AA74"/>
      <c r="AB74"/>
      <c r="AC74"/>
      <c r="AD74"/>
      <c r="AE74"/>
      <c r="AF74"/>
      <c r="AG74"/>
      <c r="AH74"/>
    </row>
    <row r="75" spans="1:34" x14ac:dyDescent="0.25">
      <c r="B75" s="151" t="s">
        <v>375</v>
      </c>
      <c r="C75" s="123">
        <v>17134045014</v>
      </c>
      <c r="D75" s="123"/>
      <c r="E75" s="123">
        <v>1435090847.79</v>
      </c>
      <c r="F75" s="123">
        <v>1449718081.3</v>
      </c>
      <c r="G75" s="123"/>
      <c r="H75" s="123"/>
      <c r="I75" s="123"/>
      <c r="J75" s="123"/>
      <c r="K75" s="123"/>
      <c r="L75" s="123"/>
      <c r="M75" s="123"/>
      <c r="N75" s="123"/>
      <c r="O75" s="123"/>
      <c r="P75" s="123"/>
      <c r="Q75" s="123">
        <f t="shared" si="1"/>
        <v>2884808929.0900002</v>
      </c>
      <c r="R75" s="3"/>
      <c r="S75" s="7"/>
      <c r="T75" s="118"/>
      <c r="U75" s="140"/>
      <c r="V75" s="140"/>
      <c r="W75" s="140"/>
    </row>
    <row r="76" spans="1:34" s="67" customFormat="1" x14ac:dyDescent="0.25">
      <c r="A76"/>
      <c r="B76" s="150" t="s">
        <v>376</v>
      </c>
      <c r="C76" s="139">
        <v>15711854646</v>
      </c>
      <c r="D76" s="139"/>
      <c r="E76" s="139">
        <v>1341117074.0900002</v>
      </c>
      <c r="F76" s="139">
        <v>1355592632.76</v>
      </c>
      <c r="G76" s="139"/>
      <c r="H76" s="139"/>
      <c r="I76" s="139"/>
      <c r="J76" s="139"/>
      <c r="K76" s="139"/>
      <c r="L76" s="139"/>
      <c r="M76" s="139"/>
      <c r="N76" s="139"/>
      <c r="O76" s="139"/>
      <c r="P76" s="139"/>
      <c r="Q76" s="139">
        <f t="shared" si="1"/>
        <v>2696709706.8500004</v>
      </c>
      <c r="R76" s="3"/>
      <c r="S76" s="7"/>
      <c r="T76" s="118"/>
      <c r="U76" s="140"/>
      <c r="V76" s="140"/>
      <c r="W76" s="140"/>
      <c r="X76"/>
      <c r="Y76"/>
      <c r="Z76"/>
      <c r="AA76"/>
      <c r="AB76"/>
      <c r="AC76"/>
      <c r="AD76"/>
      <c r="AE76"/>
      <c r="AF76"/>
      <c r="AG76"/>
      <c r="AH76"/>
    </row>
    <row r="77" spans="1:34" x14ac:dyDescent="0.25">
      <c r="B77" s="151" t="s">
        <v>377</v>
      </c>
      <c r="C77" s="123">
        <v>15711854646</v>
      </c>
      <c r="D77" s="123"/>
      <c r="E77" s="123">
        <v>1341117074.0900002</v>
      </c>
      <c r="F77" s="123">
        <v>1355592632.76</v>
      </c>
      <c r="G77" s="123"/>
      <c r="H77" s="123"/>
      <c r="I77" s="123"/>
      <c r="J77" s="123"/>
      <c r="K77" s="123"/>
      <c r="L77" s="123"/>
      <c r="M77" s="123"/>
      <c r="N77" s="123"/>
      <c r="O77" s="123"/>
      <c r="P77" s="123"/>
      <c r="Q77" s="123">
        <f t="shared" si="1"/>
        <v>2696709706.8500004</v>
      </c>
      <c r="R77" s="3"/>
      <c r="S77" s="7"/>
      <c r="T77" s="118"/>
      <c r="U77" s="140"/>
      <c r="V77" s="140"/>
      <c r="W77" s="140"/>
    </row>
    <row r="78" spans="1:34" s="67" customFormat="1" x14ac:dyDescent="0.25">
      <c r="A78"/>
      <c r="B78" s="150" t="s">
        <v>378</v>
      </c>
      <c r="C78" s="139">
        <v>2716782114</v>
      </c>
      <c r="D78" s="139"/>
      <c r="E78" s="139">
        <v>226097263.59</v>
      </c>
      <c r="F78" s="139">
        <v>230002632.34999999</v>
      </c>
      <c r="G78" s="139"/>
      <c r="H78" s="139"/>
      <c r="I78" s="139"/>
      <c r="J78" s="139"/>
      <c r="K78" s="139"/>
      <c r="L78" s="139"/>
      <c r="M78" s="139"/>
      <c r="N78" s="139"/>
      <c r="O78" s="139"/>
      <c r="P78" s="139"/>
      <c r="Q78" s="139">
        <f t="shared" si="1"/>
        <v>456099895.94</v>
      </c>
      <c r="R78" s="3"/>
      <c r="S78" s="7"/>
      <c r="T78" s="118"/>
      <c r="U78" s="140"/>
      <c r="V78" s="140"/>
      <c r="W78" s="140"/>
      <c r="X78"/>
      <c r="Y78"/>
      <c r="Z78"/>
      <c r="AA78"/>
      <c r="AB78"/>
      <c r="AC78"/>
      <c r="AD78"/>
      <c r="AE78"/>
      <c r="AF78"/>
      <c r="AG78"/>
      <c r="AH78"/>
    </row>
    <row r="79" spans="1:34" x14ac:dyDescent="0.25">
      <c r="B79" s="151" t="s">
        <v>379</v>
      </c>
      <c r="C79" s="123">
        <v>2716782114</v>
      </c>
      <c r="D79" s="123"/>
      <c r="E79" s="123">
        <v>226097263.59</v>
      </c>
      <c r="F79" s="123">
        <v>230002632.34999999</v>
      </c>
      <c r="G79" s="123"/>
      <c r="H79" s="123"/>
      <c r="I79" s="123"/>
      <c r="J79" s="123"/>
      <c r="K79" s="123"/>
      <c r="L79" s="123"/>
      <c r="M79" s="123"/>
      <c r="N79" s="123"/>
      <c r="O79" s="123"/>
      <c r="P79" s="123"/>
      <c r="Q79" s="123">
        <f t="shared" si="1"/>
        <v>456099895.94</v>
      </c>
      <c r="R79" s="3"/>
      <c r="S79" s="7"/>
      <c r="T79" s="118"/>
      <c r="U79" s="140"/>
      <c r="V79" s="140"/>
      <c r="W79" s="140"/>
    </row>
    <row r="80" spans="1:34" s="67" customFormat="1" x14ac:dyDescent="0.25">
      <c r="A80"/>
      <c r="B80" s="150" t="s">
        <v>380</v>
      </c>
      <c r="C80" s="139">
        <v>2620935022</v>
      </c>
      <c r="D80" s="139"/>
      <c r="E80" s="139">
        <v>224053896.56</v>
      </c>
      <c r="F80" s="139">
        <v>223844325.61000001</v>
      </c>
      <c r="G80" s="139"/>
      <c r="H80" s="139"/>
      <c r="I80" s="139"/>
      <c r="J80" s="139"/>
      <c r="K80" s="139"/>
      <c r="L80" s="139"/>
      <c r="M80" s="139"/>
      <c r="N80" s="139"/>
      <c r="O80" s="139"/>
      <c r="P80" s="139"/>
      <c r="Q80" s="139">
        <f t="shared" si="1"/>
        <v>447898222.17000002</v>
      </c>
      <c r="R80" s="3"/>
      <c r="S80" s="7"/>
      <c r="T80" s="118"/>
      <c r="U80" s="140"/>
      <c r="V80" s="140"/>
      <c r="W80" s="140"/>
      <c r="X80"/>
      <c r="Y80"/>
      <c r="Z80"/>
      <c r="AA80"/>
      <c r="AB80"/>
      <c r="AC80"/>
      <c r="AD80"/>
      <c r="AE80"/>
      <c r="AF80"/>
      <c r="AG80"/>
      <c r="AH80"/>
    </row>
    <row r="81" spans="1:34" x14ac:dyDescent="0.25">
      <c r="B81" s="151" t="s">
        <v>381</v>
      </c>
      <c r="C81" s="123">
        <v>2186335022</v>
      </c>
      <c r="D81" s="123"/>
      <c r="E81" s="123">
        <v>187837229.88999999</v>
      </c>
      <c r="F81" s="123">
        <v>187926027.61000001</v>
      </c>
      <c r="G81" s="123"/>
      <c r="H81" s="123"/>
      <c r="I81" s="123"/>
      <c r="J81" s="123"/>
      <c r="K81" s="123"/>
      <c r="L81" s="123"/>
      <c r="M81" s="123"/>
      <c r="N81" s="123"/>
      <c r="O81" s="123"/>
      <c r="P81" s="123"/>
      <c r="Q81" s="123">
        <f t="shared" si="1"/>
        <v>375763257.5</v>
      </c>
      <c r="R81" s="3"/>
      <c r="S81" s="7"/>
      <c r="T81" s="118"/>
      <c r="U81" s="140"/>
      <c r="V81" s="140"/>
      <c r="W81" s="140"/>
    </row>
    <row r="82" spans="1:34" x14ac:dyDescent="0.25">
      <c r="B82" s="151" t="s">
        <v>918</v>
      </c>
      <c r="C82" s="123">
        <v>434600000</v>
      </c>
      <c r="D82" s="123"/>
      <c r="E82" s="123">
        <v>36216666.670000002</v>
      </c>
      <c r="F82" s="123">
        <v>35918298</v>
      </c>
      <c r="G82" s="123"/>
      <c r="H82" s="123"/>
      <c r="I82" s="123"/>
      <c r="J82" s="123"/>
      <c r="K82" s="123"/>
      <c r="L82" s="123"/>
      <c r="M82" s="123"/>
      <c r="N82" s="123"/>
      <c r="O82" s="123"/>
      <c r="P82" s="123"/>
      <c r="Q82" s="123">
        <f t="shared" si="1"/>
        <v>72134964.670000002</v>
      </c>
      <c r="R82" s="3"/>
      <c r="S82" s="7"/>
      <c r="T82" s="118"/>
      <c r="U82" s="140"/>
      <c r="V82" s="140"/>
      <c r="W82" s="140"/>
    </row>
    <row r="83" spans="1:34" x14ac:dyDescent="0.25">
      <c r="B83" s="23" t="s">
        <v>145</v>
      </c>
      <c r="C83" s="124">
        <v>110169756792</v>
      </c>
      <c r="D83" s="124"/>
      <c r="E83" s="124">
        <v>4890283223.5100012</v>
      </c>
      <c r="F83" s="124">
        <v>8446214797.0500002</v>
      </c>
      <c r="G83" s="124"/>
      <c r="H83" s="124"/>
      <c r="I83" s="124"/>
      <c r="J83" s="124"/>
      <c r="K83" s="124"/>
      <c r="L83" s="124"/>
      <c r="M83" s="124"/>
      <c r="N83" s="124"/>
      <c r="O83" s="124"/>
      <c r="P83" s="124"/>
      <c r="Q83" s="124">
        <f t="shared" si="1"/>
        <v>13336498020.560001</v>
      </c>
      <c r="R83" s="3"/>
      <c r="S83" s="7"/>
      <c r="T83" s="118"/>
      <c r="U83" s="140"/>
      <c r="V83" s="140"/>
      <c r="W83" s="140"/>
    </row>
    <row r="84" spans="1:34" s="67" customFormat="1" x14ac:dyDescent="0.25">
      <c r="A84"/>
      <c r="B84" s="149" t="s">
        <v>146</v>
      </c>
      <c r="C84" s="134">
        <v>11443137328</v>
      </c>
      <c r="D84" s="134"/>
      <c r="E84" s="134">
        <v>810339152.19999993</v>
      </c>
      <c r="F84" s="134">
        <v>1159371872.21</v>
      </c>
      <c r="G84" s="192"/>
      <c r="H84" s="134"/>
      <c r="I84" s="134"/>
      <c r="J84" s="134"/>
      <c r="K84" s="134"/>
      <c r="L84" s="134"/>
      <c r="M84" s="134"/>
      <c r="N84" s="134"/>
      <c r="O84" s="134"/>
      <c r="P84" s="134"/>
      <c r="Q84" s="134">
        <f t="shared" si="1"/>
        <v>1969711024.4099998</v>
      </c>
      <c r="R84" s="3"/>
      <c r="S84" s="7"/>
      <c r="T84" s="118"/>
      <c r="U84" s="140"/>
      <c r="V84" s="140"/>
      <c r="W84" s="140"/>
      <c r="X84"/>
      <c r="Y84"/>
      <c r="Z84"/>
      <c r="AA84"/>
      <c r="AB84"/>
      <c r="AC84"/>
      <c r="AD84"/>
      <c r="AE84"/>
      <c r="AF84"/>
      <c r="AG84"/>
      <c r="AH84"/>
    </row>
    <row r="85" spans="1:34" s="67" customFormat="1" x14ac:dyDescent="0.25">
      <c r="A85"/>
      <c r="B85" s="150" t="s">
        <v>382</v>
      </c>
      <c r="C85" s="134">
        <v>8133240</v>
      </c>
      <c r="D85" s="134"/>
      <c r="E85" s="134">
        <v>46020</v>
      </c>
      <c r="F85" s="134">
        <v>25000</v>
      </c>
      <c r="G85" s="134"/>
      <c r="H85" s="134"/>
      <c r="I85" s="134"/>
      <c r="J85" s="134"/>
      <c r="K85" s="134"/>
      <c r="L85" s="134"/>
      <c r="M85" s="134"/>
      <c r="N85" s="134"/>
      <c r="O85" s="134"/>
      <c r="P85" s="134"/>
      <c r="Q85" s="134">
        <f t="shared" si="1"/>
        <v>71020</v>
      </c>
      <c r="R85" s="3"/>
      <c r="S85" s="7"/>
      <c r="T85" s="118"/>
      <c r="U85" s="140"/>
      <c r="V85" s="140"/>
      <c r="W85" s="140"/>
      <c r="X85"/>
      <c r="Y85"/>
      <c r="Z85"/>
      <c r="AA85"/>
      <c r="AB85"/>
      <c r="AC85"/>
      <c r="AD85"/>
      <c r="AE85"/>
      <c r="AF85"/>
      <c r="AG85"/>
      <c r="AH85"/>
    </row>
    <row r="86" spans="1:34" x14ac:dyDescent="0.25">
      <c r="B86" s="151" t="s">
        <v>383</v>
      </c>
      <c r="C86" s="125">
        <v>8133240</v>
      </c>
      <c r="D86" s="125"/>
      <c r="E86" s="125">
        <v>46020</v>
      </c>
      <c r="F86" s="125">
        <v>25000</v>
      </c>
      <c r="G86" s="125"/>
      <c r="H86" s="125"/>
      <c r="I86" s="125"/>
      <c r="J86" s="125"/>
      <c r="K86" s="125"/>
      <c r="L86" s="125"/>
      <c r="M86" s="125"/>
      <c r="N86" s="125"/>
      <c r="O86" s="125"/>
      <c r="P86" s="125"/>
      <c r="Q86" s="125">
        <f t="shared" si="1"/>
        <v>71020</v>
      </c>
      <c r="R86" s="3"/>
      <c r="S86" s="7"/>
      <c r="T86" s="118"/>
      <c r="U86" s="140"/>
      <c r="V86" s="140"/>
      <c r="W86" s="140"/>
    </row>
    <row r="87" spans="1:34" s="67" customFormat="1" x14ac:dyDescent="0.25">
      <c r="A87"/>
      <c r="B87" s="150" t="s">
        <v>384</v>
      </c>
      <c r="C87" s="134">
        <v>122990526</v>
      </c>
      <c r="D87" s="134"/>
      <c r="E87" s="134">
        <v>5665214.9199999999</v>
      </c>
      <c r="F87" s="134">
        <v>4101749.86</v>
      </c>
      <c r="G87" s="134"/>
      <c r="H87" s="134"/>
      <c r="I87" s="134"/>
      <c r="J87" s="134"/>
      <c r="K87" s="134"/>
      <c r="L87" s="134"/>
      <c r="M87" s="134"/>
      <c r="N87" s="134"/>
      <c r="O87" s="134"/>
      <c r="P87" s="134"/>
      <c r="Q87" s="134">
        <f t="shared" si="1"/>
        <v>9766964.7799999993</v>
      </c>
      <c r="R87" s="3"/>
      <c r="S87" s="7"/>
      <c r="T87" s="118"/>
      <c r="U87" s="140"/>
      <c r="V87" s="140"/>
      <c r="W87" s="140"/>
      <c r="X87"/>
      <c r="Y87"/>
      <c r="Z87"/>
      <c r="AA87"/>
      <c r="AB87"/>
      <c r="AC87"/>
      <c r="AD87"/>
      <c r="AE87"/>
      <c r="AF87"/>
      <c r="AG87"/>
      <c r="AH87"/>
    </row>
    <row r="88" spans="1:34" x14ac:dyDescent="0.25">
      <c r="B88" s="151" t="s">
        <v>385</v>
      </c>
      <c r="C88" s="125">
        <v>122990526</v>
      </c>
      <c r="D88" s="125"/>
      <c r="E88" s="125">
        <v>5665214.9199999999</v>
      </c>
      <c r="F88" s="125">
        <v>4101749.86</v>
      </c>
      <c r="G88" s="125"/>
      <c r="H88" s="125"/>
      <c r="I88" s="125"/>
      <c r="J88" s="125"/>
      <c r="K88" s="125"/>
      <c r="L88" s="125"/>
      <c r="M88" s="125"/>
      <c r="N88" s="125"/>
      <c r="O88" s="125"/>
      <c r="P88" s="125"/>
      <c r="Q88" s="125">
        <f t="shared" si="1"/>
        <v>9766964.7799999993</v>
      </c>
      <c r="R88" s="3"/>
      <c r="S88" s="7"/>
      <c r="T88" s="118"/>
      <c r="U88" s="140"/>
      <c r="V88" s="140"/>
      <c r="W88" s="140"/>
    </row>
    <row r="89" spans="1:34" s="67" customFormat="1" x14ac:dyDescent="0.25">
      <c r="A89"/>
      <c r="B89" s="150" t="s">
        <v>386</v>
      </c>
      <c r="C89" s="134">
        <v>1772686938</v>
      </c>
      <c r="D89" s="134"/>
      <c r="E89" s="134">
        <v>133512027.38000001</v>
      </c>
      <c r="F89" s="134">
        <v>128737943.32000001</v>
      </c>
      <c r="G89" s="134"/>
      <c r="H89" s="134"/>
      <c r="I89" s="134"/>
      <c r="J89" s="134"/>
      <c r="K89" s="134"/>
      <c r="L89" s="134"/>
      <c r="M89" s="134"/>
      <c r="N89" s="134"/>
      <c r="O89" s="134"/>
      <c r="P89" s="134"/>
      <c r="Q89" s="134">
        <f t="shared" si="1"/>
        <v>262249970.70000002</v>
      </c>
      <c r="R89" s="3"/>
      <c r="S89" s="7"/>
      <c r="T89" s="118"/>
      <c r="U89" s="140"/>
      <c r="V89" s="140"/>
      <c r="W89" s="140"/>
      <c r="X89"/>
      <c r="Y89"/>
      <c r="Z89"/>
      <c r="AA89"/>
      <c r="AB89"/>
      <c r="AC89"/>
      <c r="AD89"/>
      <c r="AE89"/>
      <c r="AF89"/>
      <c r="AG89"/>
      <c r="AH89"/>
    </row>
    <row r="90" spans="1:34" x14ac:dyDescent="0.25">
      <c r="B90" s="151" t="s">
        <v>387</v>
      </c>
      <c r="C90" s="125">
        <v>1772686938</v>
      </c>
      <c r="D90" s="125"/>
      <c r="E90" s="125">
        <v>133512027.38000001</v>
      </c>
      <c r="F90" s="125">
        <v>128737943.32000001</v>
      </c>
      <c r="G90" s="125"/>
      <c r="H90" s="125"/>
      <c r="I90" s="125"/>
      <c r="J90" s="125"/>
      <c r="K90" s="125"/>
      <c r="L90" s="125"/>
      <c r="M90" s="125"/>
      <c r="N90" s="125"/>
      <c r="O90" s="125"/>
      <c r="P90" s="125"/>
      <c r="Q90" s="125">
        <f t="shared" si="1"/>
        <v>262249970.70000002</v>
      </c>
      <c r="R90" s="3"/>
      <c r="S90" s="7"/>
      <c r="T90" s="118"/>
      <c r="U90" s="140"/>
      <c r="V90" s="140"/>
      <c r="W90" s="140"/>
    </row>
    <row r="91" spans="1:34" s="67" customFormat="1" x14ac:dyDescent="0.25">
      <c r="A91"/>
      <c r="B91" s="150" t="s">
        <v>388</v>
      </c>
      <c r="C91" s="134">
        <v>32621543</v>
      </c>
      <c r="D91" s="134"/>
      <c r="E91" s="134">
        <v>1925794.78</v>
      </c>
      <c r="F91" s="134">
        <v>1483279.26</v>
      </c>
      <c r="G91" s="134"/>
      <c r="H91" s="134"/>
      <c r="I91" s="134"/>
      <c r="J91" s="134"/>
      <c r="K91" s="134"/>
      <c r="L91" s="134"/>
      <c r="M91" s="134"/>
      <c r="N91" s="134"/>
      <c r="O91" s="134"/>
      <c r="P91" s="134"/>
      <c r="Q91" s="134">
        <f t="shared" si="1"/>
        <v>3409074.04</v>
      </c>
      <c r="R91" s="3"/>
      <c r="S91" s="7"/>
      <c r="T91" s="118"/>
      <c r="U91" s="140"/>
      <c r="V91" s="140"/>
      <c r="W91" s="140"/>
      <c r="X91"/>
      <c r="Y91"/>
      <c r="Z91"/>
      <c r="AA91"/>
      <c r="AB91"/>
      <c r="AC91"/>
      <c r="AD91"/>
      <c r="AE91"/>
      <c r="AF91"/>
      <c r="AG91"/>
      <c r="AH91"/>
    </row>
    <row r="92" spans="1:34" x14ac:dyDescent="0.25">
      <c r="B92" s="151" t="s">
        <v>389</v>
      </c>
      <c r="C92" s="125">
        <v>32621543</v>
      </c>
      <c r="D92" s="125"/>
      <c r="E92" s="125">
        <v>1925794.78</v>
      </c>
      <c r="F92" s="125">
        <v>1483279.26</v>
      </c>
      <c r="G92" s="125"/>
      <c r="H92" s="125"/>
      <c r="I92" s="125"/>
      <c r="J92" s="125"/>
      <c r="K92" s="125"/>
      <c r="L92" s="125"/>
      <c r="M92" s="125"/>
      <c r="N92" s="125"/>
      <c r="O92" s="125"/>
      <c r="P92" s="125"/>
      <c r="Q92" s="125">
        <f t="shared" si="1"/>
        <v>3409074.04</v>
      </c>
      <c r="R92" s="3"/>
      <c r="S92" s="7"/>
      <c r="T92" s="118"/>
      <c r="U92" s="140"/>
      <c r="V92" s="140"/>
      <c r="W92" s="140"/>
    </row>
    <row r="93" spans="1:34" s="67" customFormat="1" x14ac:dyDescent="0.25">
      <c r="A93"/>
      <c r="B93" s="150" t="s">
        <v>390</v>
      </c>
      <c r="C93" s="134">
        <v>3022764838</v>
      </c>
      <c r="D93" s="134"/>
      <c r="E93" s="134">
        <v>231650864.30000001</v>
      </c>
      <c r="F93" s="134">
        <v>344537835.16000003</v>
      </c>
      <c r="G93" s="134"/>
      <c r="H93" s="134"/>
      <c r="I93" s="134"/>
      <c r="J93" s="134"/>
      <c r="K93" s="134"/>
      <c r="L93" s="134"/>
      <c r="M93" s="134"/>
      <c r="N93" s="134"/>
      <c r="O93" s="134"/>
      <c r="P93" s="134"/>
      <c r="Q93" s="134">
        <f t="shared" si="1"/>
        <v>576188699.46000004</v>
      </c>
      <c r="R93" s="3"/>
      <c r="S93" s="7"/>
      <c r="T93" s="118"/>
      <c r="U93" s="140"/>
      <c r="V93" s="140"/>
      <c r="W93" s="140"/>
      <c r="X93"/>
      <c r="Y93"/>
      <c r="Z93"/>
      <c r="AA93"/>
      <c r="AB93"/>
      <c r="AC93"/>
      <c r="AD93"/>
      <c r="AE93"/>
      <c r="AF93"/>
      <c r="AG93"/>
      <c r="AH93"/>
    </row>
    <row r="94" spans="1:34" x14ac:dyDescent="0.25">
      <c r="B94" s="151" t="s">
        <v>391</v>
      </c>
      <c r="C94" s="125">
        <v>3022764838</v>
      </c>
      <c r="D94" s="125"/>
      <c r="E94" s="125">
        <v>231650864.30000001</v>
      </c>
      <c r="F94" s="125">
        <v>344537835.16000003</v>
      </c>
      <c r="G94" s="125"/>
      <c r="H94" s="125"/>
      <c r="I94" s="125"/>
      <c r="J94" s="125"/>
      <c r="K94" s="125"/>
      <c r="L94" s="125"/>
      <c r="M94" s="125"/>
      <c r="N94" s="125"/>
      <c r="O94" s="125"/>
      <c r="P94" s="125"/>
      <c r="Q94" s="125">
        <f t="shared" si="1"/>
        <v>576188699.46000004</v>
      </c>
      <c r="R94" s="3"/>
      <c r="S94" s="7"/>
      <c r="T94" s="118"/>
      <c r="U94" s="140"/>
      <c r="V94" s="140"/>
      <c r="W94" s="140"/>
    </row>
    <row r="95" spans="1:34" s="67" customFormat="1" x14ac:dyDescent="0.25">
      <c r="A95"/>
      <c r="B95" s="150" t="s">
        <v>392</v>
      </c>
      <c r="C95" s="134">
        <v>4829020645</v>
      </c>
      <c r="D95" s="134"/>
      <c r="E95" s="134">
        <v>339270673.04000002</v>
      </c>
      <c r="F95" s="134">
        <v>447504484.32000005</v>
      </c>
      <c r="G95" s="134"/>
      <c r="H95" s="134"/>
      <c r="I95" s="134"/>
      <c r="J95" s="134"/>
      <c r="K95" s="134"/>
      <c r="L95" s="134"/>
      <c r="M95" s="134"/>
      <c r="N95" s="134"/>
      <c r="O95" s="134"/>
      <c r="P95" s="134"/>
      <c r="Q95" s="134">
        <f t="shared" si="1"/>
        <v>786775157.36000013</v>
      </c>
      <c r="R95" s="3"/>
      <c r="S95" s="7"/>
      <c r="T95" s="118"/>
      <c r="U95" s="140"/>
      <c r="V95" s="140"/>
      <c r="W95" s="140"/>
      <c r="X95"/>
      <c r="Y95"/>
      <c r="Z95"/>
      <c r="AA95"/>
      <c r="AB95"/>
      <c r="AC95"/>
      <c r="AD95"/>
      <c r="AE95"/>
      <c r="AF95"/>
      <c r="AG95"/>
      <c r="AH95"/>
    </row>
    <row r="96" spans="1:34" x14ac:dyDescent="0.25">
      <c r="B96" s="151" t="s">
        <v>393</v>
      </c>
      <c r="C96" s="125">
        <v>3964450431</v>
      </c>
      <c r="D96" s="125"/>
      <c r="E96" s="125">
        <v>275825549.12</v>
      </c>
      <c r="F96" s="125">
        <v>390593691.23000002</v>
      </c>
      <c r="G96" s="125"/>
      <c r="H96" s="125"/>
      <c r="I96" s="125"/>
      <c r="J96" s="125"/>
      <c r="K96" s="125"/>
      <c r="L96" s="125"/>
      <c r="M96" s="125"/>
      <c r="N96" s="125"/>
      <c r="O96" s="125"/>
      <c r="P96" s="125"/>
      <c r="Q96" s="125">
        <f t="shared" si="1"/>
        <v>666419240.35000002</v>
      </c>
      <c r="R96" s="3"/>
      <c r="S96" s="7"/>
      <c r="T96" s="118"/>
      <c r="U96" s="140"/>
      <c r="V96" s="140"/>
      <c r="W96" s="140"/>
    </row>
    <row r="97" spans="1:34" x14ac:dyDescent="0.25">
      <c r="B97" s="151" t="s">
        <v>394</v>
      </c>
      <c r="C97" s="125">
        <v>864570214</v>
      </c>
      <c r="D97" s="125"/>
      <c r="E97" s="125">
        <v>63445123.920000002</v>
      </c>
      <c r="F97" s="125">
        <v>56910793.090000004</v>
      </c>
      <c r="G97" s="125"/>
      <c r="H97" s="125"/>
      <c r="I97" s="125"/>
      <c r="J97" s="125"/>
      <c r="K97" s="125"/>
      <c r="L97" s="125"/>
      <c r="M97" s="125"/>
      <c r="N97" s="125"/>
      <c r="O97" s="125"/>
      <c r="P97" s="125"/>
      <c r="Q97" s="125">
        <f t="shared" si="1"/>
        <v>120355917.01000001</v>
      </c>
      <c r="R97" s="3"/>
      <c r="S97" s="7"/>
      <c r="T97" s="118"/>
      <c r="U97" s="140"/>
      <c r="V97" s="140"/>
      <c r="W97" s="140"/>
    </row>
    <row r="98" spans="1:34" s="67" customFormat="1" x14ac:dyDescent="0.25">
      <c r="A98"/>
      <c r="B98" s="150" t="s">
        <v>395</v>
      </c>
      <c r="C98" s="134">
        <v>945926053</v>
      </c>
      <c r="D98" s="134"/>
      <c r="E98" s="134">
        <v>48322511.920000002</v>
      </c>
      <c r="F98" s="134">
        <v>173837261.63999999</v>
      </c>
      <c r="G98" s="134"/>
      <c r="H98" s="134"/>
      <c r="I98" s="134"/>
      <c r="J98" s="134"/>
      <c r="K98" s="134"/>
      <c r="L98" s="134"/>
      <c r="M98" s="134"/>
      <c r="N98" s="134"/>
      <c r="O98" s="134"/>
      <c r="P98" s="134"/>
      <c r="Q98" s="134">
        <f t="shared" si="1"/>
        <v>222159773.56</v>
      </c>
      <c r="R98" s="3"/>
      <c r="S98" s="7"/>
      <c r="T98" s="118"/>
      <c r="U98" s="140"/>
      <c r="V98" s="140"/>
      <c r="W98" s="140"/>
      <c r="X98"/>
      <c r="Y98"/>
      <c r="Z98"/>
      <c r="AA98"/>
      <c r="AB98"/>
      <c r="AC98"/>
      <c r="AD98"/>
      <c r="AE98"/>
      <c r="AF98"/>
      <c r="AG98"/>
      <c r="AH98"/>
    </row>
    <row r="99" spans="1:34" x14ac:dyDescent="0.25">
      <c r="B99" s="151" t="s">
        <v>396</v>
      </c>
      <c r="C99" s="125">
        <v>945926053</v>
      </c>
      <c r="D99" s="125"/>
      <c r="E99" s="125">
        <v>48322511.920000002</v>
      </c>
      <c r="F99" s="125">
        <v>173837261.63999999</v>
      </c>
      <c r="G99" s="125"/>
      <c r="H99" s="125"/>
      <c r="I99" s="125"/>
      <c r="J99" s="125"/>
      <c r="K99" s="125"/>
      <c r="L99" s="125"/>
      <c r="M99" s="125"/>
      <c r="N99" s="125"/>
      <c r="O99" s="125"/>
      <c r="P99" s="125"/>
      <c r="Q99" s="125">
        <f t="shared" si="1"/>
        <v>222159773.56</v>
      </c>
      <c r="R99" s="3"/>
      <c r="S99" s="7"/>
      <c r="T99" s="118"/>
      <c r="U99" s="140"/>
      <c r="V99" s="140"/>
      <c r="W99" s="140"/>
    </row>
    <row r="100" spans="1:34" s="67" customFormat="1" x14ac:dyDescent="0.25">
      <c r="A100"/>
      <c r="B100" s="150" t="s">
        <v>397</v>
      </c>
      <c r="C100" s="134">
        <v>708993545</v>
      </c>
      <c r="D100" s="134"/>
      <c r="E100" s="134">
        <v>49946045.859999999</v>
      </c>
      <c r="F100" s="134">
        <v>59144318.649999999</v>
      </c>
      <c r="G100" s="134"/>
      <c r="H100" s="134"/>
      <c r="I100" s="134"/>
      <c r="J100" s="134"/>
      <c r="K100" s="134"/>
      <c r="L100" s="134"/>
      <c r="M100" s="134"/>
      <c r="N100" s="134"/>
      <c r="O100" s="134"/>
      <c r="P100" s="134"/>
      <c r="Q100" s="134">
        <f t="shared" si="1"/>
        <v>109090364.50999999</v>
      </c>
      <c r="R100" s="3"/>
      <c r="S100" s="7"/>
      <c r="T100" s="118"/>
      <c r="U100" s="140"/>
      <c r="V100" s="140"/>
      <c r="W100" s="140"/>
      <c r="X100"/>
      <c r="Y100"/>
      <c r="Z100"/>
      <c r="AA100"/>
      <c r="AB100"/>
      <c r="AC100"/>
      <c r="AD100"/>
      <c r="AE100"/>
      <c r="AF100"/>
      <c r="AG100"/>
      <c r="AH100"/>
    </row>
    <row r="101" spans="1:34" x14ac:dyDescent="0.25">
      <c r="B101" s="151" t="s">
        <v>398</v>
      </c>
      <c r="C101" s="125">
        <v>708993545</v>
      </c>
      <c r="D101" s="125"/>
      <c r="E101" s="125">
        <v>49946045.859999999</v>
      </c>
      <c r="F101" s="125">
        <v>59144318.649999999</v>
      </c>
      <c r="G101" s="125"/>
      <c r="H101" s="125"/>
      <c r="I101" s="125"/>
      <c r="J101" s="125"/>
      <c r="K101" s="125"/>
      <c r="L101" s="125"/>
      <c r="M101" s="125"/>
      <c r="N101" s="125"/>
      <c r="O101" s="125"/>
      <c r="P101" s="125"/>
      <c r="Q101" s="125">
        <f t="shared" si="1"/>
        <v>109090364.50999999</v>
      </c>
      <c r="R101" s="3"/>
      <c r="S101" s="7"/>
      <c r="T101" s="118"/>
      <c r="U101" s="140"/>
      <c r="V101" s="140"/>
      <c r="W101" s="140"/>
    </row>
    <row r="102" spans="1:34" s="67" customFormat="1" x14ac:dyDescent="0.25">
      <c r="A102"/>
      <c r="B102" s="149" t="s">
        <v>147</v>
      </c>
      <c r="C102" s="134">
        <v>11025261284</v>
      </c>
      <c r="D102" s="134"/>
      <c r="E102" s="134">
        <v>64832814.099999994</v>
      </c>
      <c r="F102" s="134">
        <v>352956687.12</v>
      </c>
      <c r="G102" s="134"/>
      <c r="H102" s="134"/>
      <c r="I102" s="134"/>
      <c r="J102" s="134"/>
      <c r="K102" s="134"/>
      <c r="L102" s="134"/>
      <c r="M102" s="134"/>
      <c r="N102" s="134"/>
      <c r="O102" s="134"/>
      <c r="P102" s="134"/>
      <c r="Q102" s="134">
        <f t="shared" si="1"/>
        <v>417789501.22000003</v>
      </c>
      <c r="R102" s="3"/>
      <c r="S102" s="7"/>
      <c r="T102" s="118"/>
      <c r="U102" s="140"/>
      <c r="V102" s="140"/>
      <c r="W102" s="140"/>
      <c r="X102"/>
      <c r="Y102"/>
      <c r="Z102"/>
      <c r="AA102"/>
      <c r="AB102"/>
      <c r="AC102"/>
      <c r="AD102"/>
      <c r="AE102"/>
      <c r="AF102"/>
      <c r="AG102"/>
      <c r="AH102"/>
    </row>
    <row r="103" spans="1:34" s="67" customFormat="1" x14ac:dyDescent="0.25">
      <c r="A103"/>
      <c r="B103" s="150" t="s">
        <v>399</v>
      </c>
      <c r="C103" s="134">
        <v>8525461492</v>
      </c>
      <c r="D103" s="134"/>
      <c r="E103" s="134">
        <v>57082881.559999995</v>
      </c>
      <c r="F103" s="134">
        <v>61593914.880000003</v>
      </c>
      <c r="G103" s="134"/>
      <c r="H103" s="134"/>
      <c r="I103" s="134"/>
      <c r="J103" s="134"/>
      <c r="K103" s="134"/>
      <c r="L103" s="134"/>
      <c r="M103" s="134"/>
      <c r="N103" s="134"/>
      <c r="O103" s="134"/>
      <c r="P103" s="134"/>
      <c r="Q103" s="134">
        <f t="shared" si="1"/>
        <v>118676796.44</v>
      </c>
      <c r="R103" s="3"/>
      <c r="S103" s="7"/>
      <c r="T103" s="118"/>
      <c r="U103" s="140"/>
      <c r="V103" s="140"/>
      <c r="W103" s="140"/>
      <c r="X103"/>
      <c r="Y103"/>
      <c r="Z103"/>
      <c r="AA103"/>
      <c r="AB103"/>
      <c r="AC103"/>
      <c r="AD103"/>
      <c r="AE103"/>
      <c r="AF103"/>
      <c r="AG103"/>
      <c r="AH103"/>
    </row>
    <row r="104" spans="1:34" x14ac:dyDescent="0.25">
      <c r="B104" s="151" t="s">
        <v>400</v>
      </c>
      <c r="C104" s="125">
        <v>5676490648</v>
      </c>
      <c r="D104" s="125"/>
      <c r="E104" s="125">
        <v>35059199.079999998</v>
      </c>
      <c r="F104" s="125">
        <v>48310598.460000001</v>
      </c>
      <c r="G104" s="125"/>
      <c r="H104" s="125"/>
      <c r="I104" s="125"/>
      <c r="J104" s="125"/>
      <c r="K104" s="125"/>
      <c r="L104" s="125"/>
      <c r="M104" s="125"/>
      <c r="N104" s="125"/>
      <c r="O104" s="125"/>
      <c r="P104" s="125"/>
      <c r="Q104" s="125">
        <f t="shared" si="1"/>
        <v>83369797.539999992</v>
      </c>
      <c r="R104" s="3"/>
      <c r="S104" s="7"/>
      <c r="T104" s="118"/>
      <c r="U104" s="140"/>
      <c r="V104" s="140"/>
      <c r="W104" s="140"/>
    </row>
    <row r="105" spans="1:34" x14ac:dyDescent="0.25">
      <c r="B105" s="151" t="s">
        <v>919</v>
      </c>
      <c r="C105" s="125">
        <v>2724001699</v>
      </c>
      <c r="D105" s="125"/>
      <c r="E105" s="125">
        <v>21147996.690000001</v>
      </c>
      <c r="F105" s="125">
        <v>10303851</v>
      </c>
      <c r="G105" s="125"/>
      <c r="H105" s="125"/>
      <c r="I105" s="125"/>
      <c r="J105" s="125"/>
      <c r="K105" s="125"/>
      <c r="L105" s="125"/>
      <c r="M105" s="125"/>
      <c r="N105" s="125"/>
      <c r="O105" s="125"/>
      <c r="P105" s="125"/>
      <c r="Q105" s="125">
        <f t="shared" si="1"/>
        <v>31451847.690000001</v>
      </c>
      <c r="R105" s="3"/>
      <c r="S105" s="7"/>
      <c r="T105" s="118"/>
      <c r="U105" s="140"/>
      <c r="V105" s="140"/>
      <c r="W105" s="140"/>
    </row>
    <row r="106" spans="1:34" x14ac:dyDescent="0.25">
      <c r="B106" s="151" t="s">
        <v>920</v>
      </c>
      <c r="C106" s="125">
        <v>124969145</v>
      </c>
      <c r="D106" s="125"/>
      <c r="E106" s="125">
        <v>875685.78999999992</v>
      </c>
      <c r="F106" s="125">
        <v>2979465.42</v>
      </c>
      <c r="G106" s="125"/>
      <c r="H106" s="125"/>
      <c r="I106" s="125"/>
      <c r="J106" s="125"/>
      <c r="K106" s="125"/>
      <c r="L106" s="125"/>
      <c r="M106" s="125"/>
      <c r="N106" s="125"/>
      <c r="O106" s="125"/>
      <c r="P106" s="125"/>
      <c r="Q106" s="125">
        <f t="shared" si="1"/>
        <v>3855151.21</v>
      </c>
      <c r="R106" s="3"/>
      <c r="S106" s="7"/>
      <c r="T106" s="118"/>
      <c r="U106" s="140"/>
      <c r="V106" s="140"/>
      <c r="W106" s="140"/>
    </row>
    <row r="107" spans="1:34" s="67" customFormat="1" x14ac:dyDescent="0.25">
      <c r="A107"/>
      <c r="B107" s="150" t="s">
        <v>401</v>
      </c>
      <c r="C107" s="134">
        <v>2499799792</v>
      </c>
      <c r="D107" s="134"/>
      <c r="E107" s="134">
        <v>7749932.54</v>
      </c>
      <c r="F107" s="134">
        <v>291362772.24000001</v>
      </c>
      <c r="G107" s="134"/>
      <c r="H107" s="134"/>
      <c r="I107" s="134"/>
      <c r="J107" s="134"/>
      <c r="K107" s="134"/>
      <c r="L107" s="134"/>
      <c r="M107" s="134"/>
      <c r="N107" s="134"/>
      <c r="O107" s="134"/>
      <c r="P107" s="134"/>
      <c r="Q107" s="134">
        <f t="shared" si="1"/>
        <v>299112704.78000003</v>
      </c>
      <c r="R107" s="3"/>
      <c r="S107" s="7"/>
      <c r="T107" s="118"/>
      <c r="U107" s="140"/>
      <c r="V107" s="140"/>
      <c r="W107" s="140"/>
      <c r="X107"/>
      <c r="Y107"/>
      <c r="Z107"/>
      <c r="AA107"/>
      <c r="AB107"/>
      <c r="AC107"/>
      <c r="AD107"/>
      <c r="AE107"/>
      <c r="AF107"/>
      <c r="AG107"/>
      <c r="AH107"/>
    </row>
    <row r="108" spans="1:34" x14ac:dyDescent="0.25">
      <c r="B108" s="151" t="s">
        <v>402</v>
      </c>
      <c r="C108" s="125">
        <v>2499799792</v>
      </c>
      <c r="D108" s="125"/>
      <c r="E108" s="125">
        <v>7749932.54</v>
      </c>
      <c r="F108" s="125">
        <v>291362772.24000001</v>
      </c>
      <c r="G108" s="125"/>
      <c r="H108" s="125"/>
      <c r="I108" s="125"/>
      <c r="J108" s="125"/>
      <c r="K108" s="125"/>
      <c r="L108" s="125"/>
      <c r="M108" s="125"/>
      <c r="N108" s="125"/>
      <c r="O108" s="125"/>
      <c r="P108" s="125"/>
      <c r="Q108" s="125">
        <f t="shared" si="1"/>
        <v>299112704.78000003</v>
      </c>
      <c r="R108" s="3"/>
      <c r="S108" s="7"/>
      <c r="T108" s="118"/>
      <c r="U108" s="140"/>
      <c r="V108" s="140"/>
      <c r="W108" s="140"/>
    </row>
    <row r="109" spans="1:34" s="67" customFormat="1" x14ac:dyDescent="0.25">
      <c r="A109"/>
      <c r="B109" s="149" t="s">
        <v>148</v>
      </c>
      <c r="C109" s="134">
        <v>5430213176</v>
      </c>
      <c r="D109" s="134"/>
      <c r="E109" s="134">
        <v>195463998.31</v>
      </c>
      <c r="F109" s="134">
        <v>245290215.62</v>
      </c>
      <c r="G109" s="134"/>
      <c r="H109" s="134"/>
      <c r="I109" s="134"/>
      <c r="J109" s="134"/>
      <c r="K109" s="134"/>
      <c r="L109" s="134"/>
      <c r="M109" s="134"/>
      <c r="N109" s="134"/>
      <c r="O109" s="134"/>
      <c r="P109" s="134"/>
      <c r="Q109" s="134">
        <f t="shared" si="1"/>
        <v>440754213.93000001</v>
      </c>
      <c r="R109" s="3"/>
      <c r="S109" s="7"/>
      <c r="T109" s="118"/>
      <c r="U109" s="140"/>
      <c r="V109" s="140"/>
      <c r="W109" s="140"/>
      <c r="X109"/>
      <c r="Y109"/>
      <c r="Z109"/>
      <c r="AA109"/>
      <c r="AB109"/>
      <c r="AC109"/>
      <c r="AD109"/>
      <c r="AE109"/>
      <c r="AF109"/>
      <c r="AG109"/>
      <c r="AH109"/>
    </row>
    <row r="110" spans="1:34" s="67" customFormat="1" x14ac:dyDescent="0.25">
      <c r="A110"/>
      <c r="B110" s="150" t="s">
        <v>403</v>
      </c>
      <c r="C110" s="134">
        <v>3462485535</v>
      </c>
      <c r="D110" s="134"/>
      <c r="E110" s="134">
        <v>75242998.660000011</v>
      </c>
      <c r="F110" s="134">
        <v>107792645.50999999</v>
      </c>
      <c r="G110" s="134"/>
      <c r="H110" s="134"/>
      <c r="I110" s="134"/>
      <c r="J110" s="134"/>
      <c r="K110" s="134"/>
      <c r="L110" s="134"/>
      <c r="M110" s="134"/>
      <c r="N110" s="134"/>
      <c r="O110" s="134"/>
      <c r="P110" s="134"/>
      <c r="Q110" s="134">
        <f t="shared" si="1"/>
        <v>183035644.17000002</v>
      </c>
      <c r="R110" s="3"/>
      <c r="S110" s="7"/>
      <c r="T110" s="118"/>
      <c r="U110" s="140"/>
      <c r="V110" s="140"/>
      <c r="W110" s="140"/>
      <c r="X110"/>
      <c r="Y110"/>
      <c r="Z110"/>
      <c r="AA110"/>
      <c r="AB110"/>
      <c r="AC110"/>
      <c r="AD110"/>
      <c r="AE110"/>
      <c r="AF110"/>
      <c r="AG110"/>
      <c r="AH110"/>
    </row>
    <row r="111" spans="1:34" x14ac:dyDescent="0.25">
      <c r="B111" s="151" t="s">
        <v>404</v>
      </c>
      <c r="C111" s="125">
        <v>3462485535</v>
      </c>
      <c r="D111" s="125"/>
      <c r="E111" s="125">
        <v>75242998.660000011</v>
      </c>
      <c r="F111" s="125">
        <v>107792645.50999999</v>
      </c>
      <c r="G111" s="125"/>
      <c r="H111" s="125"/>
      <c r="I111" s="125"/>
      <c r="J111" s="125"/>
      <c r="K111" s="125"/>
      <c r="L111" s="125"/>
      <c r="M111" s="125"/>
      <c r="N111" s="125"/>
      <c r="O111" s="125"/>
      <c r="P111" s="125"/>
      <c r="Q111" s="125">
        <f t="shared" si="1"/>
        <v>183035644.17000002</v>
      </c>
      <c r="R111" s="3"/>
      <c r="S111" s="7"/>
      <c r="T111" s="118"/>
      <c r="U111" s="140"/>
      <c r="V111" s="140"/>
      <c r="W111" s="140"/>
    </row>
    <row r="112" spans="1:34" s="67" customFormat="1" x14ac:dyDescent="0.25">
      <c r="A112"/>
      <c r="B112" s="150" t="s">
        <v>405</v>
      </c>
      <c r="C112" s="134">
        <v>1952577941</v>
      </c>
      <c r="D112" s="134"/>
      <c r="E112" s="134">
        <v>120220999.65000001</v>
      </c>
      <c r="F112" s="134">
        <v>137497570.11000001</v>
      </c>
      <c r="G112" s="134"/>
      <c r="H112" s="134"/>
      <c r="I112" s="134"/>
      <c r="J112" s="134"/>
      <c r="K112" s="134"/>
      <c r="L112" s="134"/>
      <c r="M112" s="134"/>
      <c r="N112" s="134"/>
      <c r="O112" s="134"/>
      <c r="P112" s="134"/>
      <c r="Q112" s="134">
        <f t="shared" si="1"/>
        <v>257718569.76000002</v>
      </c>
      <c r="R112" s="3"/>
      <c r="S112" s="7"/>
      <c r="T112" s="118"/>
      <c r="U112" s="140"/>
      <c r="V112" s="140"/>
      <c r="W112" s="140"/>
      <c r="X112"/>
      <c r="Y112"/>
      <c r="Z112"/>
      <c r="AA112"/>
      <c r="AB112"/>
      <c r="AC112"/>
      <c r="AD112"/>
      <c r="AE112"/>
      <c r="AF112"/>
      <c r="AG112"/>
      <c r="AH112"/>
    </row>
    <row r="113" spans="1:34" x14ac:dyDescent="0.25">
      <c r="B113" s="151" t="s">
        <v>406</v>
      </c>
      <c r="C113" s="125">
        <v>900951763</v>
      </c>
      <c r="D113" s="125"/>
      <c r="E113" s="125">
        <v>27027285.25</v>
      </c>
      <c r="F113" s="125">
        <v>43547192.359999999</v>
      </c>
      <c r="G113" s="125"/>
      <c r="H113" s="125"/>
      <c r="I113" s="125"/>
      <c r="J113" s="125"/>
      <c r="K113" s="125"/>
      <c r="L113" s="125"/>
      <c r="M113" s="125"/>
      <c r="N113" s="125"/>
      <c r="O113" s="125"/>
      <c r="P113" s="125"/>
      <c r="Q113" s="125">
        <f t="shared" si="1"/>
        <v>70574477.609999999</v>
      </c>
      <c r="R113" s="3"/>
      <c r="S113" s="7"/>
      <c r="T113" s="118"/>
      <c r="U113" s="140"/>
      <c r="V113" s="140"/>
      <c r="W113" s="140"/>
    </row>
    <row r="114" spans="1:34" x14ac:dyDescent="0.25">
      <c r="B114" s="151" t="s">
        <v>407</v>
      </c>
      <c r="C114" s="125">
        <v>1051626178</v>
      </c>
      <c r="D114" s="125"/>
      <c r="E114" s="125">
        <v>93193714.400000006</v>
      </c>
      <c r="F114" s="125">
        <v>93950377.75</v>
      </c>
      <c r="G114" s="125"/>
      <c r="H114" s="125"/>
      <c r="I114" s="125"/>
      <c r="J114" s="125"/>
      <c r="K114" s="125"/>
      <c r="L114" s="125"/>
      <c r="M114" s="125"/>
      <c r="N114" s="125"/>
      <c r="O114" s="125"/>
      <c r="P114" s="125"/>
      <c r="Q114" s="125">
        <f t="shared" si="1"/>
        <v>187144092.15000001</v>
      </c>
      <c r="R114" s="3"/>
      <c r="S114" s="7"/>
      <c r="T114" s="118"/>
      <c r="U114" s="140"/>
      <c r="V114" s="140"/>
      <c r="W114" s="140"/>
    </row>
    <row r="115" spans="1:34" s="67" customFormat="1" x14ac:dyDescent="0.25">
      <c r="A115"/>
      <c r="B115" s="150" t="s">
        <v>408</v>
      </c>
      <c r="C115" s="134">
        <v>15149700</v>
      </c>
      <c r="D115" s="134"/>
      <c r="E115" s="134">
        <v>0</v>
      </c>
      <c r="F115" s="134">
        <v>0</v>
      </c>
      <c r="G115" s="134"/>
      <c r="H115" s="134"/>
      <c r="I115" s="134"/>
      <c r="J115" s="134"/>
      <c r="K115" s="134"/>
      <c r="L115" s="134"/>
      <c r="M115" s="134"/>
      <c r="N115" s="134"/>
      <c r="O115" s="134"/>
      <c r="P115" s="134"/>
      <c r="Q115" s="134">
        <f t="shared" si="1"/>
        <v>0</v>
      </c>
      <c r="R115" s="3"/>
      <c r="S115" s="7"/>
      <c r="T115" s="118"/>
      <c r="U115" s="140"/>
      <c r="V115" s="140"/>
      <c r="W115" s="140"/>
      <c r="X115"/>
      <c r="Y115"/>
      <c r="Z115"/>
      <c r="AA115"/>
      <c r="AB115"/>
      <c r="AC115"/>
      <c r="AD115"/>
      <c r="AE115"/>
      <c r="AF115"/>
      <c r="AG115"/>
      <c r="AH115"/>
    </row>
    <row r="116" spans="1:34" x14ac:dyDescent="0.25">
      <c r="B116" s="151" t="s">
        <v>409</v>
      </c>
      <c r="C116" s="125">
        <v>15149700</v>
      </c>
      <c r="D116" s="125"/>
      <c r="E116" s="125">
        <v>0</v>
      </c>
      <c r="F116" s="125">
        <v>0</v>
      </c>
      <c r="G116" s="125"/>
      <c r="H116" s="125"/>
      <c r="I116" s="125"/>
      <c r="J116" s="125"/>
      <c r="K116" s="125"/>
      <c r="L116" s="125"/>
      <c r="M116" s="125"/>
      <c r="N116" s="125"/>
      <c r="O116" s="125"/>
      <c r="P116" s="125"/>
      <c r="Q116" s="125">
        <f t="shared" si="1"/>
        <v>0</v>
      </c>
      <c r="R116" s="3"/>
      <c r="S116" s="7"/>
      <c r="T116" s="118"/>
      <c r="U116" s="140"/>
      <c r="V116" s="140"/>
      <c r="W116" s="140"/>
    </row>
    <row r="117" spans="1:34" s="67" customFormat="1" x14ac:dyDescent="0.25">
      <c r="A117"/>
      <c r="B117" s="138" t="s">
        <v>149</v>
      </c>
      <c r="C117" s="134">
        <v>3335613293</v>
      </c>
      <c r="D117" s="134"/>
      <c r="E117" s="134">
        <v>31839246.25</v>
      </c>
      <c r="F117" s="134">
        <v>184233004.00000003</v>
      </c>
      <c r="G117" s="134"/>
      <c r="H117" s="134"/>
      <c r="I117" s="134"/>
      <c r="J117" s="134"/>
      <c r="K117" s="134"/>
      <c r="L117" s="134"/>
      <c r="M117" s="134"/>
      <c r="N117" s="134"/>
      <c r="O117" s="134"/>
      <c r="P117" s="134"/>
      <c r="Q117" s="134">
        <f t="shared" si="1"/>
        <v>216072250.25000003</v>
      </c>
      <c r="R117" s="3"/>
      <c r="S117" s="7"/>
      <c r="T117" s="118"/>
      <c r="U117" s="141"/>
      <c r="V117" s="141"/>
      <c r="W117" s="141"/>
      <c r="X117"/>
      <c r="Y117"/>
      <c r="Z117"/>
      <c r="AA117"/>
      <c r="AB117"/>
      <c r="AC117"/>
      <c r="AD117"/>
      <c r="AE117"/>
      <c r="AF117"/>
      <c r="AG117"/>
      <c r="AH117"/>
    </row>
    <row r="118" spans="1:34" s="67" customFormat="1" x14ac:dyDescent="0.25">
      <c r="A118"/>
      <c r="B118" s="150" t="s">
        <v>410</v>
      </c>
      <c r="C118" s="134">
        <v>2490431824</v>
      </c>
      <c r="D118" s="134"/>
      <c r="E118" s="134">
        <v>18501919.34</v>
      </c>
      <c r="F118" s="134">
        <v>162793959.57000002</v>
      </c>
      <c r="G118" s="134"/>
      <c r="H118" s="134"/>
      <c r="I118" s="134"/>
      <c r="J118" s="134"/>
      <c r="K118" s="134"/>
      <c r="L118" s="134"/>
      <c r="M118" s="134"/>
      <c r="N118" s="134"/>
      <c r="O118" s="134"/>
      <c r="P118" s="134"/>
      <c r="Q118" s="134">
        <f t="shared" si="1"/>
        <v>181295878.91000003</v>
      </c>
      <c r="R118" s="3"/>
      <c r="S118" s="7"/>
      <c r="T118" s="118"/>
      <c r="U118" s="141"/>
      <c r="V118" s="141"/>
      <c r="W118" s="141"/>
      <c r="X118"/>
      <c r="Y118"/>
      <c r="Z118"/>
      <c r="AA118"/>
      <c r="AB118"/>
      <c r="AC118"/>
      <c r="AD118"/>
      <c r="AE118"/>
      <c r="AF118"/>
      <c r="AG118"/>
      <c r="AH118"/>
    </row>
    <row r="119" spans="1:34" x14ac:dyDescent="0.25">
      <c r="B119" s="151" t="s">
        <v>411</v>
      </c>
      <c r="C119" s="125">
        <v>2490431824</v>
      </c>
      <c r="D119" s="125"/>
      <c r="E119" s="125">
        <v>18501919.34</v>
      </c>
      <c r="F119" s="125">
        <v>162793959.57000002</v>
      </c>
      <c r="G119" s="125"/>
      <c r="H119" s="125"/>
      <c r="I119" s="125"/>
      <c r="J119" s="125"/>
      <c r="K119" s="125"/>
      <c r="L119" s="125"/>
      <c r="M119" s="125"/>
      <c r="N119" s="125"/>
      <c r="O119" s="125"/>
      <c r="P119" s="125"/>
      <c r="Q119" s="125">
        <f t="shared" si="1"/>
        <v>181295878.91000003</v>
      </c>
      <c r="R119" s="3"/>
      <c r="S119" s="7"/>
      <c r="T119" s="118"/>
      <c r="U119" s="118"/>
      <c r="V119" s="118"/>
      <c r="W119" s="118"/>
    </row>
    <row r="120" spans="1:34" s="67" customFormat="1" x14ac:dyDescent="0.25">
      <c r="A120"/>
      <c r="B120" s="150" t="s">
        <v>412</v>
      </c>
      <c r="C120" s="134">
        <v>458993545</v>
      </c>
      <c r="D120" s="134"/>
      <c r="E120" s="134">
        <v>5349865.91</v>
      </c>
      <c r="F120" s="134">
        <v>11409770.550000001</v>
      </c>
      <c r="G120" s="134"/>
      <c r="H120" s="134"/>
      <c r="I120" s="134"/>
      <c r="J120" s="134"/>
      <c r="K120" s="134"/>
      <c r="L120" s="134"/>
      <c r="M120" s="134"/>
      <c r="N120" s="134"/>
      <c r="O120" s="134"/>
      <c r="P120" s="134"/>
      <c r="Q120" s="134">
        <f t="shared" si="1"/>
        <v>16759636.460000001</v>
      </c>
      <c r="R120" s="3"/>
      <c r="S120" s="7"/>
      <c r="T120" s="118"/>
      <c r="U120" s="141"/>
      <c r="V120" s="141"/>
      <c r="W120" s="141"/>
      <c r="X120"/>
      <c r="Y120"/>
      <c r="Z120"/>
      <c r="AA120"/>
      <c r="AB120"/>
      <c r="AC120"/>
      <c r="AD120"/>
      <c r="AE120"/>
      <c r="AF120"/>
      <c r="AG120"/>
      <c r="AH120"/>
    </row>
    <row r="121" spans="1:34" x14ac:dyDescent="0.25">
      <c r="B121" s="151" t="s">
        <v>413</v>
      </c>
      <c r="C121" s="125">
        <v>458993545</v>
      </c>
      <c r="D121" s="125"/>
      <c r="E121" s="125">
        <v>5349865.91</v>
      </c>
      <c r="F121" s="125">
        <v>11409770.550000001</v>
      </c>
      <c r="G121" s="125"/>
      <c r="H121" s="125"/>
      <c r="I121" s="125"/>
      <c r="J121" s="125"/>
      <c r="K121" s="125"/>
      <c r="L121" s="125"/>
      <c r="M121" s="125"/>
      <c r="N121" s="125"/>
      <c r="O121" s="125"/>
      <c r="P121" s="125"/>
      <c r="Q121" s="125">
        <f t="shared" si="1"/>
        <v>16759636.460000001</v>
      </c>
      <c r="R121" s="3"/>
      <c r="S121" s="7"/>
      <c r="T121" s="118"/>
      <c r="U121" s="118"/>
      <c r="V121" s="118"/>
      <c r="W121" s="118"/>
    </row>
    <row r="122" spans="1:34" s="67" customFormat="1" x14ac:dyDescent="0.25">
      <c r="A122"/>
      <c r="B122" s="150" t="s">
        <v>414</v>
      </c>
      <c r="C122" s="134">
        <v>292900216</v>
      </c>
      <c r="D122" s="134"/>
      <c r="E122" s="134">
        <v>0</v>
      </c>
      <c r="F122" s="134">
        <v>159000</v>
      </c>
      <c r="G122" s="134"/>
      <c r="H122" s="134"/>
      <c r="I122" s="134"/>
      <c r="J122" s="134"/>
      <c r="K122" s="134"/>
      <c r="L122" s="134"/>
      <c r="M122" s="134"/>
      <c r="N122" s="134"/>
      <c r="O122" s="134"/>
      <c r="P122" s="134"/>
      <c r="Q122" s="134">
        <f t="shared" si="1"/>
        <v>159000</v>
      </c>
      <c r="R122" s="3"/>
      <c r="S122" s="7"/>
      <c r="T122" s="118"/>
      <c r="U122" s="141"/>
      <c r="V122" s="141"/>
      <c r="W122" s="141"/>
      <c r="X122"/>
      <c r="Y122"/>
      <c r="Z122"/>
      <c r="AA122"/>
      <c r="AB122"/>
      <c r="AC122"/>
      <c r="AD122"/>
      <c r="AE122"/>
      <c r="AF122"/>
      <c r="AG122"/>
      <c r="AH122"/>
    </row>
    <row r="123" spans="1:34" x14ac:dyDescent="0.25">
      <c r="B123" s="151" t="s">
        <v>415</v>
      </c>
      <c r="C123" s="125">
        <v>291766334</v>
      </c>
      <c r="D123" s="125"/>
      <c r="E123" s="125">
        <v>0</v>
      </c>
      <c r="F123" s="125">
        <v>159000</v>
      </c>
      <c r="G123" s="125"/>
      <c r="H123" s="125"/>
      <c r="I123" s="125"/>
      <c r="J123" s="125"/>
      <c r="K123" s="125"/>
      <c r="L123" s="125"/>
      <c r="M123" s="125"/>
      <c r="N123" s="125"/>
      <c r="O123" s="125"/>
      <c r="P123" s="125"/>
      <c r="Q123" s="125">
        <f t="shared" si="1"/>
        <v>159000</v>
      </c>
      <c r="R123" s="3"/>
      <c r="S123" s="7"/>
      <c r="T123" s="118"/>
      <c r="U123" s="118"/>
      <c r="V123" s="118"/>
      <c r="W123" s="118"/>
    </row>
    <row r="124" spans="1:34" x14ac:dyDescent="0.25">
      <c r="B124" s="151" t="s">
        <v>416</v>
      </c>
      <c r="C124" s="125">
        <v>1133882</v>
      </c>
      <c r="D124" s="125"/>
      <c r="E124" s="125">
        <v>0</v>
      </c>
      <c r="F124" s="125"/>
      <c r="G124" s="125"/>
      <c r="H124" s="125"/>
      <c r="I124" s="125"/>
      <c r="J124" s="125"/>
      <c r="K124" s="125"/>
      <c r="L124" s="125"/>
      <c r="M124" s="125"/>
      <c r="N124" s="125"/>
      <c r="O124" s="125"/>
      <c r="P124" s="125"/>
      <c r="Q124" s="125">
        <f t="shared" si="1"/>
        <v>0</v>
      </c>
      <c r="R124" s="3"/>
      <c r="S124" s="7"/>
      <c r="T124" s="118"/>
      <c r="U124" s="118"/>
      <c r="V124" s="118"/>
      <c r="W124" s="118"/>
    </row>
    <row r="125" spans="1:34" s="67" customFormat="1" x14ac:dyDescent="0.25">
      <c r="A125"/>
      <c r="B125" s="150" t="s">
        <v>417</v>
      </c>
      <c r="C125" s="134">
        <v>93287708</v>
      </c>
      <c r="D125" s="134"/>
      <c r="E125" s="134">
        <v>7987461</v>
      </c>
      <c r="F125" s="134">
        <v>9870273.8800000008</v>
      </c>
      <c r="G125" s="134"/>
      <c r="H125" s="134"/>
      <c r="I125" s="134"/>
      <c r="J125" s="134"/>
      <c r="K125" s="134"/>
      <c r="L125" s="134"/>
      <c r="M125" s="134"/>
      <c r="N125" s="134"/>
      <c r="O125" s="134"/>
      <c r="P125" s="134"/>
      <c r="Q125" s="134">
        <f t="shared" si="1"/>
        <v>17857734.880000003</v>
      </c>
      <c r="R125" s="3"/>
      <c r="S125" s="7"/>
      <c r="T125" s="118"/>
      <c r="U125" s="141"/>
      <c r="V125" s="141"/>
      <c r="W125" s="141"/>
      <c r="X125"/>
      <c r="Y125"/>
      <c r="Z125"/>
      <c r="AA125"/>
      <c r="AB125"/>
      <c r="AC125"/>
      <c r="AD125"/>
      <c r="AE125"/>
      <c r="AF125"/>
      <c r="AG125"/>
      <c r="AH125"/>
    </row>
    <row r="126" spans="1:34" x14ac:dyDescent="0.25">
      <c r="B126" s="151" t="s">
        <v>418</v>
      </c>
      <c r="C126" s="125">
        <v>93287708</v>
      </c>
      <c r="D126" s="125"/>
      <c r="E126" s="125">
        <v>7987461</v>
      </c>
      <c r="F126" s="125">
        <v>9870273.8800000008</v>
      </c>
      <c r="G126" s="125"/>
      <c r="H126" s="125"/>
      <c r="I126" s="125"/>
      <c r="J126" s="125"/>
      <c r="K126" s="125"/>
      <c r="L126" s="125"/>
      <c r="M126" s="125"/>
      <c r="N126" s="125"/>
      <c r="O126" s="125"/>
      <c r="P126" s="125"/>
      <c r="Q126" s="125">
        <f t="shared" si="1"/>
        <v>17857734.880000003</v>
      </c>
      <c r="R126" s="3"/>
      <c r="S126" s="7"/>
      <c r="T126" s="118"/>
      <c r="U126" s="118"/>
      <c r="V126" s="118"/>
      <c r="W126" s="118"/>
    </row>
    <row r="127" spans="1:34" s="67" customFormat="1" x14ac:dyDescent="0.25">
      <c r="A127"/>
      <c r="B127" s="149" t="s">
        <v>150</v>
      </c>
      <c r="C127" s="192">
        <v>10669404203</v>
      </c>
      <c r="D127" s="192"/>
      <c r="E127" s="192">
        <v>367728479.39000005</v>
      </c>
      <c r="F127" s="192">
        <v>861078188.79999995</v>
      </c>
      <c r="G127" s="192"/>
      <c r="H127" s="192"/>
      <c r="I127" s="192"/>
      <c r="J127" s="192"/>
      <c r="K127" s="192"/>
      <c r="L127" s="192"/>
      <c r="M127" s="192"/>
      <c r="N127" s="192"/>
      <c r="O127" s="192"/>
      <c r="P127" s="134"/>
      <c r="Q127" s="134">
        <f t="shared" si="1"/>
        <v>1228806668.1900001</v>
      </c>
      <c r="R127" s="3"/>
      <c r="S127" s="7"/>
      <c r="T127" s="118"/>
      <c r="U127" s="141"/>
      <c r="V127" s="141"/>
      <c r="W127" s="141"/>
      <c r="X127"/>
      <c r="Y127"/>
      <c r="Z127"/>
      <c r="AA127"/>
      <c r="AB127"/>
      <c r="AC127"/>
      <c r="AD127"/>
      <c r="AE127"/>
      <c r="AF127"/>
      <c r="AG127"/>
      <c r="AH127"/>
    </row>
    <row r="128" spans="1:34" s="67" customFormat="1" x14ac:dyDescent="0.25">
      <c r="A128"/>
      <c r="B128" s="150" t="s">
        <v>419</v>
      </c>
      <c r="C128" s="134">
        <v>5854591249</v>
      </c>
      <c r="D128" s="134"/>
      <c r="E128" s="134">
        <v>316888365.59000003</v>
      </c>
      <c r="F128" s="134">
        <v>391795401.43000001</v>
      </c>
      <c r="G128" s="134"/>
      <c r="H128" s="134"/>
      <c r="I128" s="134"/>
      <c r="J128" s="134"/>
      <c r="K128" s="134"/>
      <c r="L128" s="134"/>
      <c r="M128" s="134"/>
      <c r="N128" s="134"/>
      <c r="O128" s="134"/>
      <c r="P128" s="134"/>
      <c r="Q128" s="134">
        <f t="shared" si="1"/>
        <v>708683767.01999998</v>
      </c>
      <c r="R128" s="3"/>
      <c r="S128" s="7"/>
      <c r="T128" s="118"/>
      <c r="U128" s="141"/>
      <c r="V128" s="141"/>
      <c r="W128" s="141"/>
      <c r="X128"/>
      <c r="Y128"/>
      <c r="Z128"/>
      <c r="AA128"/>
      <c r="AB128"/>
      <c r="AC128"/>
      <c r="AD128"/>
      <c r="AE128"/>
      <c r="AF128"/>
      <c r="AG128"/>
      <c r="AH128"/>
    </row>
    <row r="129" spans="1:34" x14ac:dyDescent="0.25">
      <c r="B129" s="151" t="s">
        <v>420</v>
      </c>
      <c r="C129" s="125">
        <v>5503956153</v>
      </c>
      <c r="D129" s="125"/>
      <c r="E129" s="125">
        <v>308888377.45000005</v>
      </c>
      <c r="F129" s="125">
        <v>361782947.38999999</v>
      </c>
      <c r="G129" s="125"/>
      <c r="H129" s="125"/>
      <c r="I129" s="125"/>
      <c r="J129" s="125"/>
      <c r="K129" s="125"/>
      <c r="L129" s="125"/>
      <c r="M129" s="125"/>
      <c r="N129" s="125"/>
      <c r="O129" s="125"/>
      <c r="P129" s="125"/>
      <c r="Q129" s="125">
        <f t="shared" si="1"/>
        <v>670671324.84000003</v>
      </c>
      <c r="R129" s="3"/>
      <c r="S129" s="7"/>
      <c r="T129" s="118"/>
      <c r="U129" s="118"/>
      <c r="V129" s="118"/>
      <c r="W129" s="118"/>
    </row>
    <row r="130" spans="1:34" x14ac:dyDescent="0.25">
      <c r="B130" s="151" t="s">
        <v>921</v>
      </c>
      <c r="C130" s="125">
        <v>350635096</v>
      </c>
      <c r="D130" s="125"/>
      <c r="E130" s="125">
        <v>7999988.1399999997</v>
      </c>
      <c r="F130" s="125">
        <v>30012454.039999999</v>
      </c>
      <c r="G130" s="125"/>
      <c r="H130" s="125"/>
      <c r="I130" s="125"/>
      <c r="J130" s="125"/>
      <c r="K130" s="125"/>
      <c r="L130" s="125"/>
      <c r="M130" s="125"/>
      <c r="N130" s="125"/>
      <c r="O130" s="125"/>
      <c r="P130" s="125"/>
      <c r="Q130" s="125">
        <f t="shared" si="1"/>
        <v>38012442.18</v>
      </c>
      <c r="R130" s="3"/>
      <c r="S130" s="7"/>
      <c r="T130" s="118"/>
      <c r="U130" s="118"/>
      <c r="V130" s="118"/>
      <c r="W130" s="118"/>
    </row>
    <row r="131" spans="1:34" s="67" customFormat="1" x14ac:dyDescent="0.25">
      <c r="A131"/>
      <c r="B131" s="150" t="s">
        <v>421</v>
      </c>
      <c r="C131" s="134">
        <v>4893000</v>
      </c>
      <c r="D131" s="134"/>
      <c r="E131" s="134">
        <v>0</v>
      </c>
      <c r="F131" s="134">
        <v>0</v>
      </c>
      <c r="G131" s="134"/>
      <c r="H131" s="134"/>
      <c r="I131" s="134"/>
      <c r="J131" s="134"/>
      <c r="K131" s="134"/>
      <c r="L131" s="134"/>
      <c r="M131" s="134"/>
      <c r="N131" s="134"/>
      <c r="O131" s="134"/>
      <c r="P131" s="134"/>
      <c r="Q131" s="134">
        <f t="shared" si="1"/>
        <v>0</v>
      </c>
      <c r="R131" s="3"/>
      <c r="S131" s="7"/>
      <c r="T131" s="118"/>
      <c r="U131" s="141"/>
      <c r="V131" s="141"/>
      <c r="W131" s="141"/>
      <c r="X131"/>
      <c r="Y131"/>
      <c r="Z131"/>
      <c r="AA131"/>
      <c r="AB131"/>
      <c r="AC131"/>
      <c r="AD131"/>
      <c r="AE131"/>
      <c r="AF131"/>
      <c r="AG131"/>
      <c r="AH131"/>
    </row>
    <row r="132" spans="1:34" x14ac:dyDescent="0.25">
      <c r="B132" s="151" t="s">
        <v>422</v>
      </c>
      <c r="C132" s="125">
        <v>1325000</v>
      </c>
      <c r="D132" s="125"/>
      <c r="E132" s="125">
        <v>0</v>
      </c>
      <c r="F132" s="125"/>
      <c r="G132" s="125"/>
      <c r="H132" s="125"/>
      <c r="I132" s="125"/>
      <c r="J132" s="125"/>
      <c r="K132" s="125"/>
      <c r="L132" s="125"/>
      <c r="M132" s="125"/>
      <c r="N132" s="125"/>
      <c r="O132" s="125"/>
      <c r="P132" s="125"/>
      <c r="Q132" s="125">
        <f t="shared" si="1"/>
        <v>0</v>
      </c>
      <c r="R132" s="3"/>
      <c r="S132" s="7"/>
      <c r="T132" s="118"/>
      <c r="U132" s="118"/>
      <c r="V132" s="118"/>
      <c r="W132" s="118"/>
    </row>
    <row r="133" spans="1:34" x14ac:dyDescent="0.25">
      <c r="B133" s="151" t="s">
        <v>423</v>
      </c>
      <c r="C133" s="125">
        <v>3568000</v>
      </c>
      <c r="D133" s="125"/>
      <c r="E133" s="125">
        <v>0</v>
      </c>
      <c r="F133" s="125">
        <v>0</v>
      </c>
      <c r="G133" s="125"/>
      <c r="H133" s="125"/>
      <c r="I133" s="125"/>
      <c r="J133" s="125"/>
      <c r="K133" s="125"/>
      <c r="L133" s="125"/>
      <c r="M133" s="125"/>
      <c r="N133" s="125"/>
      <c r="O133" s="125"/>
      <c r="P133" s="125"/>
      <c r="Q133" s="125">
        <f t="shared" si="1"/>
        <v>0</v>
      </c>
      <c r="R133" s="3"/>
      <c r="S133" s="7"/>
      <c r="T133" s="118"/>
      <c r="U133" s="118"/>
      <c r="V133" s="118"/>
      <c r="W133" s="118"/>
    </row>
    <row r="134" spans="1:34" s="67" customFormat="1" x14ac:dyDescent="0.25">
      <c r="A134"/>
      <c r="B134" s="150" t="s">
        <v>424</v>
      </c>
      <c r="C134" s="134">
        <v>392919110</v>
      </c>
      <c r="D134" s="134"/>
      <c r="E134" s="134">
        <v>8742807.370000001</v>
      </c>
      <c r="F134" s="134">
        <v>20113398.939999998</v>
      </c>
      <c r="G134" s="134"/>
      <c r="H134" s="134"/>
      <c r="I134" s="134"/>
      <c r="J134" s="134"/>
      <c r="K134" s="134"/>
      <c r="L134" s="134"/>
      <c r="M134" s="134"/>
      <c r="N134" s="134"/>
      <c r="O134" s="134"/>
      <c r="P134" s="134"/>
      <c r="Q134" s="134">
        <f t="shared" si="1"/>
        <v>28856206.309999999</v>
      </c>
      <c r="R134" s="3"/>
      <c r="S134" s="7"/>
      <c r="T134" s="118"/>
      <c r="U134" s="141"/>
      <c r="V134" s="141"/>
      <c r="W134" s="141"/>
      <c r="X134"/>
      <c r="Y134"/>
      <c r="Z134"/>
      <c r="AA134"/>
      <c r="AB134"/>
      <c r="AC134"/>
      <c r="AD134"/>
      <c r="AE134"/>
      <c r="AF134"/>
      <c r="AG134"/>
      <c r="AH134"/>
    </row>
    <row r="135" spans="1:34" x14ac:dyDescent="0.25">
      <c r="B135" s="151" t="s">
        <v>425</v>
      </c>
      <c r="C135" s="125">
        <v>2725932</v>
      </c>
      <c r="D135" s="125"/>
      <c r="E135" s="125">
        <v>185148</v>
      </c>
      <c r="F135" s="125">
        <v>185148</v>
      </c>
      <c r="G135" s="125"/>
      <c r="H135" s="125"/>
      <c r="I135" s="125"/>
      <c r="J135" s="125"/>
      <c r="K135" s="125"/>
      <c r="L135" s="125"/>
      <c r="M135" s="125"/>
      <c r="N135" s="125"/>
      <c r="O135" s="125"/>
      <c r="P135" s="125"/>
      <c r="Q135" s="125">
        <f t="shared" si="1"/>
        <v>370296</v>
      </c>
      <c r="R135" s="3"/>
      <c r="S135" s="7"/>
      <c r="T135" s="118"/>
      <c r="U135" s="118"/>
      <c r="V135" s="118"/>
      <c r="W135" s="118"/>
    </row>
    <row r="136" spans="1:34" x14ac:dyDescent="0.25">
      <c r="B136" s="151" t="s">
        <v>426</v>
      </c>
      <c r="C136" s="125">
        <v>143323526</v>
      </c>
      <c r="D136" s="125"/>
      <c r="E136" s="125">
        <v>5759017.1900000004</v>
      </c>
      <c r="F136" s="125">
        <v>9735378.5</v>
      </c>
      <c r="G136" s="125"/>
      <c r="H136" s="125"/>
      <c r="I136" s="125"/>
      <c r="J136" s="125"/>
      <c r="K136" s="125"/>
      <c r="L136" s="125"/>
      <c r="M136" s="125"/>
      <c r="N136" s="125"/>
      <c r="O136" s="125"/>
      <c r="P136" s="125"/>
      <c r="Q136" s="125">
        <f t="shared" si="1"/>
        <v>15494395.690000001</v>
      </c>
      <c r="R136" s="3"/>
      <c r="S136" s="7"/>
      <c r="T136" s="118"/>
      <c r="U136" s="118"/>
      <c r="V136" s="118"/>
      <c r="W136" s="118"/>
    </row>
    <row r="137" spans="1:34" x14ac:dyDescent="0.25">
      <c r="B137" s="151" t="s">
        <v>427</v>
      </c>
      <c r="C137" s="125">
        <v>13113355</v>
      </c>
      <c r="D137" s="125"/>
      <c r="E137" s="125">
        <v>535835.67000000004</v>
      </c>
      <c r="F137" s="125">
        <v>290395.67</v>
      </c>
      <c r="G137" s="125"/>
      <c r="H137" s="125"/>
      <c r="I137" s="125"/>
      <c r="J137" s="125"/>
      <c r="K137" s="125"/>
      <c r="L137" s="125"/>
      <c r="M137" s="125"/>
      <c r="N137" s="125"/>
      <c r="O137" s="125"/>
      <c r="P137" s="125"/>
      <c r="Q137" s="125">
        <f t="shared" si="1"/>
        <v>826231.34000000008</v>
      </c>
      <c r="R137" s="3"/>
      <c r="S137" s="7"/>
      <c r="T137" s="118"/>
      <c r="U137" s="118"/>
      <c r="V137" s="118"/>
      <c r="W137" s="118"/>
    </row>
    <row r="138" spans="1:34" x14ac:dyDescent="0.25">
      <c r="B138" s="151" t="s">
        <v>428</v>
      </c>
      <c r="C138" s="125">
        <v>230591097</v>
      </c>
      <c r="D138" s="125"/>
      <c r="E138" s="125">
        <v>2262806.5099999998</v>
      </c>
      <c r="F138" s="125">
        <v>9902476.7699999996</v>
      </c>
      <c r="G138" s="125"/>
      <c r="H138" s="125"/>
      <c r="I138" s="125"/>
      <c r="J138" s="125"/>
      <c r="K138" s="125"/>
      <c r="L138" s="125"/>
      <c r="M138" s="125"/>
      <c r="N138" s="125"/>
      <c r="O138" s="125"/>
      <c r="P138" s="125"/>
      <c r="Q138" s="125">
        <f t="shared" ref="Q138:Q201" si="2">SUM(E138:P138)</f>
        <v>12165283.279999999</v>
      </c>
      <c r="R138" s="3"/>
      <c r="S138" s="7"/>
      <c r="T138" s="118"/>
      <c r="U138" s="118"/>
      <c r="V138" s="118"/>
      <c r="W138" s="118"/>
    </row>
    <row r="139" spans="1:34" x14ac:dyDescent="0.25">
      <c r="B139" s="151" t="s">
        <v>429</v>
      </c>
      <c r="C139" s="125">
        <v>3165200</v>
      </c>
      <c r="D139" s="125"/>
      <c r="E139" s="125">
        <v>0</v>
      </c>
      <c r="F139" s="125">
        <v>0</v>
      </c>
      <c r="G139" s="125"/>
      <c r="H139" s="125"/>
      <c r="I139" s="125"/>
      <c r="J139" s="125"/>
      <c r="K139" s="125"/>
      <c r="L139" s="125"/>
      <c r="M139" s="125"/>
      <c r="N139" s="125"/>
      <c r="O139" s="125"/>
      <c r="P139" s="125"/>
      <c r="Q139" s="125">
        <f t="shared" si="2"/>
        <v>0</v>
      </c>
      <c r="R139" s="3"/>
      <c r="S139" s="7"/>
      <c r="T139" s="118"/>
      <c r="U139" s="118"/>
      <c r="V139" s="118"/>
      <c r="W139" s="118"/>
    </row>
    <row r="140" spans="1:34" s="67" customFormat="1" x14ac:dyDescent="0.25">
      <c r="A140"/>
      <c r="B140" s="150" t="s">
        <v>430</v>
      </c>
      <c r="C140" s="134">
        <v>469609103</v>
      </c>
      <c r="D140" s="134"/>
      <c r="E140" s="134">
        <v>2891628.01</v>
      </c>
      <c r="F140" s="134">
        <v>276902238.83999997</v>
      </c>
      <c r="G140" s="134"/>
      <c r="H140" s="134"/>
      <c r="I140" s="134"/>
      <c r="J140" s="134"/>
      <c r="K140" s="134"/>
      <c r="L140" s="134"/>
      <c r="M140" s="134"/>
      <c r="N140" s="134"/>
      <c r="O140" s="134"/>
      <c r="P140" s="134"/>
      <c r="Q140" s="134">
        <f t="shared" si="2"/>
        <v>279793866.84999996</v>
      </c>
      <c r="R140" s="3"/>
      <c r="S140" s="7"/>
      <c r="T140" s="118"/>
      <c r="U140" s="141"/>
      <c r="V140" s="141"/>
      <c r="W140" s="141"/>
      <c r="X140"/>
      <c r="Y140"/>
      <c r="Z140"/>
      <c r="AA140"/>
      <c r="AB140"/>
      <c r="AC140"/>
      <c r="AD140"/>
      <c r="AE140"/>
      <c r="AF140"/>
      <c r="AG140"/>
      <c r="AH140"/>
    </row>
    <row r="141" spans="1:34" x14ac:dyDescent="0.25">
      <c r="B141" s="151" t="s">
        <v>431</v>
      </c>
      <c r="C141" s="125">
        <v>469609103</v>
      </c>
      <c r="D141" s="125"/>
      <c r="E141" s="125">
        <v>2891628.01</v>
      </c>
      <c r="F141" s="125">
        <v>276902238.83999997</v>
      </c>
      <c r="G141" s="125"/>
      <c r="H141" s="125"/>
      <c r="I141" s="125"/>
      <c r="J141" s="125"/>
      <c r="K141" s="125"/>
      <c r="L141" s="125"/>
      <c r="M141" s="125"/>
      <c r="N141" s="125"/>
      <c r="O141" s="125"/>
      <c r="P141" s="125"/>
      <c r="Q141" s="125">
        <f t="shared" si="2"/>
        <v>279793866.84999996</v>
      </c>
      <c r="R141" s="3"/>
      <c r="S141" s="7"/>
      <c r="T141" s="118"/>
      <c r="U141" s="118"/>
      <c r="V141" s="118"/>
      <c r="W141" s="118"/>
    </row>
    <row r="142" spans="1:34" s="67" customFormat="1" x14ac:dyDescent="0.25">
      <c r="A142"/>
      <c r="B142" s="150" t="s">
        <v>432</v>
      </c>
      <c r="C142" s="134">
        <v>137368000</v>
      </c>
      <c r="D142" s="134"/>
      <c r="E142" s="134">
        <v>166666.32999999999</v>
      </c>
      <c r="F142" s="134">
        <v>359833</v>
      </c>
      <c r="G142" s="134"/>
      <c r="H142" s="134"/>
      <c r="I142" s="134"/>
      <c r="J142" s="134"/>
      <c r="K142" s="134"/>
      <c r="L142" s="134"/>
      <c r="M142" s="134"/>
      <c r="N142" s="134"/>
      <c r="O142" s="134"/>
      <c r="P142" s="134"/>
      <c r="Q142" s="134">
        <f t="shared" si="2"/>
        <v>526499.32999999996</v>
      </c>
      <c r="R142" s="3"/>
      <c r="S142" s="7"/>
      <c r="T142" s="118"/>
      <c r="U142" s="141"/>
      <c r="V142" s="141"/>
      <c r="W142" s="141"/>
      <c r="X142"/>
      <c r="Y142"/>
      <c r="Z142"/>
      <c r="AA142"/>
      <c r="AB142"/>
      <c r="AC142"/>
      <c r="AD142"/>
      <c r="AE142"/>
      <c r="AF142"/>
      <c r="AG142"/>
      <c r="AH142"/>
    </row>
    <row r="143" spans="1:34" x14ac:dyDescent="0.25">
      <c r="B143" s="151" t="s">
        <v>433</v>
      </c>
      <c r="C143" s="125">
        <v>137368000</v>
      </c>
      <c r="D143" s="125"/>
      <c r="E143" s="125">
        <v>166666.32999999999</v>
      </c>
      <c r="F143" s="125">
        <v>359833</v>
      </c>
      <c r="G143" s="125"/>
      <c r="H143" s="125"/>
      <c r="I143" s="125"/>
      <c r="J143" s="125"/>
      <c r="K143" s="125"/>
      <c r="L143" s="125"/>
      <c r="M143" s="125"/>
      <c r="N143" s="125"/>
      <c r="O143" s="125"/>
      <c r="P143" s="125"/>
      <c r="Q143" s="125">
        <f t="shared" si="2"/>
        <v>526499.32999999996</v>
      </c>
      <c r="R143" s="3"/>
      <c r="S143" s="7"/>
      <c r="T143" s="118"/>
      <c r="U143" s="118"/>
      <c r="V143" s="118"/>
      <c r="W143" s="118"/>
    </row>
    <row r="144" spans="1:34" s="67" customFormat="1" x14ac:dyDescent="0.25">
      <c r="A144"/>
      <c r="B144" s="150" t="s">
        <v>434</v>
      </c>
      <c r="C144" s="134">
        <v>34460468</v>
      </c>
      <c r="D144" s="134"/>
      <c r="E144" s="134">
        <v>370020</v>
      </c>
      <c r="F144" s="134">
        <v>3691607.86</v>
      </c>
      <c r="G144" s="134"/>
      <c r="H144" s="134"/>
      <c r="I144" s="134"/>
      <c r="J144" s="134"/>
      <c r="K144" s="134"/>
      <c r="L144" s="134"/>
      <c r="M144" s="134"/>
      <c r="N144" s="134"/>
      <c r="O144" s="134"/>
      <c r="P144" s="134"/>
      <c r="Q144" s="134">
        <f t="shared" si="2"/>
        <v>4061627.86</v>
      </c>
      <c r="R144" s="3"/>
      <c r="S144" s="7"/>
      <c r="T144" s="118"/>
      <c r="U144" s="141"/>
      <c r="V144" s="141"/>
      <c r="W144" s="141"/>
      <c r="X144"/>
      <c r="Y144"/>
      <c r="Z144"/>
      <c r="AA144"/>
      <c r="AB144"/>
      <c r="AC144"/>
      <c r="AD144"/>
      <c r="AE144"/>
      <c r="AF144"/>
      <c r="AG144"/>
      <c r="AH144"/>
    </row>
    <row r="145" spans="1:34" x14ac:dyDescent="0.25">
      <c r="B145" s="151" t="s">
        <v>435</v>
      </c>
      <c r="C145" s="125">
        <v>34460468</v>
      </c>
      <c r="D145" s="125"/>
      <c r="E145" s="125">
        <v>370020</v>
      </c>
      <c r="F145" s="125">
        <v>3691607.86</v>
      </c>
      <c r="G145" s="125"/>
      <c r="H145" s="125"/>
      <c r="I145" s="125"/>
      <c r="J145" s="125"/>
      <c r="K145" s="125"/>
      <c r="L145" s="125"/>
      <c r="M145" s="125"/>
      <c r="N145" s="125"/>
      <c r="O145" s="125"/>
      <c r="P145" s="125"/>
      <c r="Q145" s="125">
        <f t="shared" si="2"/>
        <v>4061627.86</v>
      </c>
      <c r="R145" s="3"/>
      <c r="S145" s="7"/>
      <c r="T145" s="118"/>
      <c r="U145" s="118"/>
      <c r="V145" s="118"/>
      <c r="W145" s="118"/>
    </row>
    <row r="146" spans="1:34" s="67" customFormat="1" x14ac:dyDescent="0.25">
      <c r="A146"/>
      <c r="B146" s="150" t="s">
        <v>436</v>
      </c>
      <c r="C146" s="134">
        <v>23039280</v>
      </c>
      <c r="D146" s="134"/>
      <c r="E146" s="134">
        <v>0</v>
      </c>
      <c r="F146" s="134"/>
      <c r="G146" s="134"/>
      <c r="H146" s="134"/>
      <c r="I146" s="134"/>
      <c r="J146" s="134"/>
      <c r="K146" s="134"/>
      <c r="L146" s="134"/>
      <c r="M146" s="134"/>
      <c r="N146" s="134"/>
      <c r="O146" s="134"/>
      <c r="P146" s="134"/>
      <c r="Q146" s="134">
        <f t="shared" si="2"/>
        <v>0</v>
      </c>
      <c r="R146" s="3"/>
      <c r="S146" s="7"/>
      <c r="T146" s="118"/>
      <c r="U146" s="141"/>
      <c r="V146" s="141"/>
      <c r="W146" s="141"/>
      <c r="X146"/>
      <c r="Y146"/>
      <c r="Z146"/>
      <c r="AA146"/>
      <c r="AB146"/>
      <c r="AC146"/>
      <c r="AD146"/>
      <c r="AE146"/>
      <c r="AF146"/>
      <c r="AG146"/>
      <c r="AH146"/>
    </row>
    <row r="147" spans="1:34" x14ac:dyDescent="0.25">
      <c r="B147" s="151" t="s">
        <v>437</v>
      </c>
      <c r="C147" s="125">
        <v>23039280</v>
      </c>
      <c r="D147" s="125"/>
      <c r="E147" s="125">
        <v>0</v>
      </c>
      <c r="F147" s="125"/>
      <c r="G147" s="125"/>
      <c r="H147" s="125"/>
      <c r="I147" s="125"/>
      <c r="J147" s="125"/>
      <c r="K147" s="125"/>
      <c r="L147" s="125"/>
      <c r="M147" s="125"/>
      <c r="N147" s="125"/>
      <c r="O147" s="125"/>
      <c r="P147" s="125"/>
      <c r="Q147" s="125">
        <f t="shared" si="2"/>
        <v>0</v>
      </c>
      <c r="R147" s="3"/>
      <c r="S147" s="7"/>
      <c r="T147" s="118"/>
      <c r="U147" s="118"/>
      <c r="V147" s="118"/>
      <c r="W147" s="118"/>
    </row>
    <row r="148" spans="1:34" s="67" customFormat="1" x14ac:dyDescent="0.25">
      <c r="A148"/>
      <c r="B148" s="150" t="s">
        <v>438</v>
      </c>
      <c r="C148" s="134">
        <v>133358314</v>
      </c>
      <c r="D148" s="134"/>
      <c r="E148" s="134">
        <v>1318941.67</v>
      </c>
      <c r="F148" s="134">
        <v>9831958.0500000007</v>
      </c>
      <c r="G148" s="134"/>
      <c r="H148" s="134"/>
      <c r="I148" s="134"/>
      <c r="J148" s="134"/>
      <c r="K148" s="134"/>
      <c r="L148" s="134"/>
      <c r="M148" s="134"/>
      <c r="N148" s="134"/>
      <c r="O148" s="134"/>
      <c r="P148" s="134"/>
      <c r="Q148" s="134">
        <f t="shared" si="2"/>
        <v>11150899.720000001</v>
      </c>
      <c r="R148" s="3"/>
      <c r="S148" s="7"/>
      <c r="T148" s="118"/>
      <c r="U148" s="141"/>
      <c r="V148" s="141"/>
      <c r="W148" s="141"/>
      <c r="X148"/>
      <c r="Y148"/>
      <c r="Z148"/>
      <c r="AA148"/>
      <c r="AB148"/>
      <c r="AC148"/>
      <c r="AD148"/>
      <c r="AE148"/>
      <c r="AF148"/>
      <c r="AG148"/>
      <c r="AH148"/>
    </row>
    <row r="149" spans="1:34" x14ac:dyDescent="0.25">
      <c r="B149" s="151" t="s">
        <v>439</v>
      </c>
      <c r="C149" s="125">
        <v>133358314</v>
      </c>
      <c r="D149" s="125"/>
      <c r="E149" s="125">
        <v>1318941.67</v>
      </c>
      <c r="F149" s="125">
        <v>9831958.0500000007</v>
      </c>
      <c r="G149" s="125"/>
      <c r="H149" s="125"/>
      <c r="I149" s="125"/>
      <c r="J149" s="125"/>
      <c r="K149" s="125"/>
      <c r="L149" s="125"/>
      <c r="M149" s="125"/>
      <c r="N149" s="125"/>
      <c r="O149" s="125"/>
      <c r="P149" s="125"/>
      <c r="Q149" s="125">
        <f t="shared" si="2"/>
        <v>11150899.720000001</v>
      </c>
      <c r="R149" s="3"/>
      <c r="S149" s="7"/>
      <c r="T149" s="118"/>
      <c r="U149" s="118"/>
      <c r="V149" s="118"/>
      <c r="W149" s="118"/>
    </row>
    <row r="150" spans="1:34" s="67" customFormat="1" x14ac:dyDescent="0.25">
      <c r="A150"/>
      <c r="B150" s="150" t="s">
        <v>440</v>
      </c>
      <c r="C150" s="134">
        <v>3619165679</v>
      </c>
      <c r="D150" s="134"/>
      <c r="E150" s="134">
        <v>37350050.419999994</v>
      </c>
      <c r="F150" s="134">
        <v>158383750.68000001</v>
      </c>
      <c r="G150" s="134"/>
      <c r="H150" s="134"/>
      <c r="I150" s="134"/>
      <c r="J150" s="134"/>
      <c r="K150" s="134"/>
      <c r="L150" s="134"/>
      <c r="M150" s="134"/>
      <c r="N150" s="134"/>
      <c r="O150" s="134"/>
      <c r="P150" s="134"/>
      <c r="Q150" s="134">
        <f t="shared" si="2"/>
        <v>195733801.09999999</v>
      </c>
      <c r="R150" s="3"/>
      <c r="S150" s="7"/>
      <c r="T150" s="118"/>
      <c r="U150" s="141"/>
      <c r="V150" s="141"/>
      <c r="W150" s="141"/>
      <c r="X150"/>
      <c r="Y150"/>
      <c r="Z150"/>
      <c r="AA150"/>
      <c r="AB150"/>
      <c r="AC150"/>
      <c r="AD150"/>
      <c r="AE150"/>
      <c r="AF150"/>
      <c r="AG150"/>
      <c r="AH150"/>
    </row>
    <row r="151" spans="1:34" x14ac:dyDescent="0.25">
      <c r="B151" s="151" t="s">
        <v>441</v>
      </c>
      <c r="C151" s="125">
        <v>3619165679</v>
      </c>
      <c r="D151" s="125"/>
      <c r="E151" s="125">
        <v>37350050.419999994</v>
      </c>
      <c r="F151" s="125">
        <v>158383750.68000001</v>
      </c>
      <c r="G151" s="125"/>
      <c r="H151" s="125"/>
      <c r="I151" s="125"/>
      <c r="J151" s="125"/>
      <c r="K151" s="125"/>
      <c r="L151" s="125"/>
      <c r="M151" s="125"/>
      <c r="N151" s="125"/>
      <c r="O151" s="125"/>
      <c r="P151" s="125"/>
      <c r="Q151" s="125">
        <f t="shared" si="2"/>
        <v>195733801.09999999</v>
      </c>
      <c r="R151" s="3"/>
      <c r="S151" s="7"/>
      <c r="T151" s="118"/>
      <c r="U151" s="118"/>
      <c r="V151" s="118"/>
      <c r="W151" s="118"/>
    </row>
    <row r="152" spans="1:34" s="67" customFormat="1" x14ac:dyDescent="0.25">
      <c r="A152"/>
      <c r="B152" s="149" t="s">
        <v>151</v>
      </c>
      <c r="C152" s="134">
        <v>9660946458</v>
      </c>
      <c r="D152" s="134"/>
      <c r="E152" s="134">
        <v>771589890.74999988</v>
      </c>
      <c r="F152" s="134">
        <v>782487057.68999994</v>
      </c>
      <c r="G152" s="134"/>
      <c r="H152" s="134"/>
      <c r="I152" s="134"/>
      <c r="J152" s="134"/>
      <c r="K152" s="134"/>
      <c r="L152" s="134"/>
      <c r="M152" s="134"/>
      <c r="N152" s="134"/>
      <c r="O152" s="134"/>
      <c r="P152" s="134"/>
      <c r="Q152" s="134">
        <f t="shared" si="2"/>
        <v>1554076948.4399998</v>
      </c>
      <c r="R152" s="3"/>
      <c r="S152" s="7"/>
      <c r="T152" s="118"/>
      <c r="U152" s="141"/>
      <c r="V152" s="141"/>
      <c r="W152" s="141"/>
      <c r="X152"/>
      <c r="Y152"/>
      <c r="Z152"/>
      <c r="AA152"/>
      <c r="AB152"/>
      <c r="AC152"/>
      <c r="AD152"/>
      <c r="AE152"/>
      <c r="AF152"/>
      <c r="AG152"/>
      <c r="AH152"/>
    </row>
    <row r="153" spans="1:34" s="67" customFormat="1" x14ac:dyDescent="0.25">
      <c r="A153"/>
      <c r="B153" s="150" t="s">
        <v>442</v>
      </c>
      <c r="C153" s="134">
        <v>906534218</v>
      </c>
      <c r="D153" s="134"/>
      <c r="E153" s="134">
        <v>17334729.100000001</v>
      </c>
      <c r="F153" s="134">
        <v>2996315.31</v>
      </c>
      <c r="G153" s="134"/>
      <c r="H153" s="134"/>
      <c r="I153" s="134"/>
      <c r="J153" s="134"/>
      <c r="K153" s="134"/>
      <c r="L153" s="134"/>
      <c r="M153" s="134"/>
      <c r="N153" s="134"/>
      <c r="O153" s="134"/>
      <c r="P153" s="134"/>
      <c r="Q153" s="134">
        <f t="shared" si="2"/>
        <v>20331044.41</v>
      </c>
      <c r="R153" s="3"/>
      <c r="S153" s="7"/>
      <c r="T153" s="118"/>
      <c r="U153" s="141"/>
      <c r="V153" s="141"/>
      <c r="W153" s="141"/>
      <c r="X153"/>
      <c r="Y153"/>
      <c r="Z153"/>
      <c r="AA153"/>
      <c r="AB153"/>
      <c r="AC153"/>
      <c r="AD153"/>
      <c r="AE153"/>
      <c r="AF153"/>
      <c r="AG153"/>
      <c r="AH153"/>
    </row>
    <row r="154" spans="1:34" x14ac:dyDescent="0.25">
      <c r="B154" s="151" t="s">
        <v>443</v>
      </c>
      <c r="C154" s="143">
        <v>906534218</v>
      </c>
      <c r="D154" s="143"/>
      <c r="E154" s="143">
        <v>17334729.100000001</v>
      </c>
      <c r="F154" s="143">
        <v>2996315.31</v>
      </c>
      <c r="G154" s="143"/>
      <c r="H154" s="143"/>
      <c r="I154" s="143"/>
      <c r="J154" s="143"/>
      <c r="K154" s="143"/>
      <c r="L154" s="143"/>
      <c r="M154" s="143"/>
      <c r="N154" s="143"/>
      <c r="O154" s="143"/>
      <c r="P154" s="143"/>
      <c r="Q154" s="143">
        <f t="shared" si="2"/>
        <v>20331044.41</v>
      </c>
      <c r="R154" s="3"/>
      <c r="S154" s="7"/>
      <c r="T154" s="118"/>
      <c r="U154" s="118"/>
      <c r="V154" s="118"/>
      <c r="W154" s="118"/>
    </row>
    <row r="155" spans="1:34" s="67" customFormat="1" x14ac:dyDescent="0.25">
      <c r="A155"/>
      <c r="B155" s="150" t="s">
        <v>444</v>
      </c>
      <c r="C155" s="134">
        <v>2201086570</v>
      </c>
      <c r="D155" s="134"/>
      <c r="E155" s="134">
        <v>358517307.14999998</v>
      </c>
      <c r="F155" s="134">
        <v>172289855.73999998</v>
      </c>
      <c r="G155" s="134"/>
      <c r="H155" s="134"/>
      <c r="I155" s="134"/>
      <c r="J155" s="134"/>
      <c r="K155" s="134"/>
      <c r="L155" s="134"/>
      <c r="M155" s="134"/>
      <c r="N155" s="134"/>
      <c r="O155" s="134"/>
      <c r="P155" s="134"/>
      <c r="Q155" s="134">
        <f t="shared" si="2"/>
        <v>530807162.88999999</v>
      </c>
      <c r="R155" s="3"/>
      <c r="S155" s="7"/>
      <c r="T155" s="118"/>
      <c r="U155" s="141"/>
      <c r="V155" s="141"/>
      <c r="W155" s="141"/>
      <c r="X155"/>
      <c r="Y155"/>
      <c r="Z155"/>
      <c r="AA155"/>
      <c r="AB155"/>
      <c r="AC155"/>
      <c r="AD155"/>
      <c r="AE155"/>
      <c r="AF155"/>
      <c r="AG155"/>
      <c r="AH155"/>
    </row>
    <row r="156" spans="1:34" x14ac:dyDescent="0.25">
      <c r="B156" s="151" t="s">
        <v>445</v>
      </c>
      <c r="C156" s="125">
        <v>2201086570</v>
      </c>
      <c r="D156" s="125"/>
      <c r="E156" s="125">
        <v>358517307.14999998</v>
      </c>
      <c r="F156" s="125">
        <v>172289855.73999998</v>
      </c>
      <c r="G156" s="125"/>
      <c r="H156" s="125"/>
      <c r="I156" s="125"/>
      <c r="J156" s="125"/>
      <c r="K156" s="125"/>
      <c r="L156" s="125"/>
      <c r="M156" s="125"/>
      <c r="N156" s="125"/>
      <c r="O156" s="125"/>
      <c r="P156" s="125"/>
      <c r="Q156" s="125">
        <f t="shared" si="2"/>
        <v>530807162.88999999</v>
      </c>
      <c r="R156" s="3"/>
      <c r="S156" s="7"/>
      <c r="T156" s="118"/>
      <c r="U156" s="118"/>
      <c r="V156" s="118"/>
      <c r="W156" s="118"/>
    </row>
    <row r="157" spans="1:34" s="67" customFormat="1" x14ac:dyDescent="0.25">
      <c r="A157"/>
      <c r="B157" s="150" t="s">
        <v>446</v>
      </c>
      <c r="C157" s="134">
        <v>6145273882</v>
      </c>
      <c r="D157" s="134"/>
      <c r="E157" s="134">
        <v>383221187.82999998</v>
      </c>
      <c r="F157" s="134">
        <v>590463718.96000004</v>
      </c>
      <c r="G157" s="134"/>
      <c r="H157" s="134"/>
      <c r="I157" s="134"/>
      <c r="J157" s="134"/>
      <c r="K157" s="134"/>
      <c r="L157" s="134"/>
      <c r="M157" s="134"/>
      <c r="N157" s="134"/>
      <c r="O157" s="134"/>
      <c r="P157" s="134"/>
      <c r="Q157" s="134">
        <f t="shared" si="2"/>
        <v>973684906.78999996</v>
      </c>
      <c r="R157" s="3"/>
      <c r="S157" s="7"/>
      <c r="T157" s="118"/>
      <c r="U157" s="141"/>
      <c r="V157" s="141"/>
      <c r="W157" s="141"/>
      <c r="X157"/>
      <c r="Y157"/>
      <c r="Z157"/>
      <c r="AA157"/>
      <c r="AB157"/>
      <c r="AC157"/>
      <c r="AD157"/>
      <c r="AE157"/>
      <c r="AF157"/>
      <c r="AG157"/>
      <c r="AH157"/>
    </row>
    <row r="158" spans="1:34" x14ac:dyDescent="0.25">
      <c r="B158" s="151" t="s">
        <v>447</v>
      </c>
      <c r="C158" s="125">
        <v>6145273882</v>
      </c>
      <c r="D158" s="125"/>
      <c r="E158" s="125">
        <v>383221187.82999998</v>
      </c>
      <c r="F158" s="125">
        <v>590463718.96000004</v>
      </c>
      <c r="G158" s="125"/>
      <c r="H158" s="125"/>
      <c r="I158" s="125"/>
      <c r="J158" s="125"/>
      <c r="K158" s="125"/>
      <c r="L158" s="125"/>
      <c r="M158" s="125"/>
      <c r="N158" s="125"/>
      <c r="O158" s="125"/>
      <c r="P158" s="125"/>
      <c r="Q158" s="125">
        <f t="shared" si="2"/>
        <v>973684906.78999996</v>
      </c>
      <c r="R158" s="3"/>
      <c r="S158" s="7"/>
      <c r="T158" s="118"/>
      <c r="U158" s="118"/>
      <c r="V158" s="118"/>
      <c r="W158" s="118"/>
    </row>
    <row r="159" spans="1:34" s="67" customFormat="1" x14ac:dyDescent="0.25">
      <c r="A159"/>
      <c r="B159" s="150" t="s">
        <v>448</v>
      </c>
      <c r="C159" s="134">
        <v>300000000</v>
      </c>
      <c r="D159" s="134"/>
      <c r="E159" s="134">
        <v>12500000</v>
      </c>
      <c r="F159" s="134">
        <v>12500000</v>
      </c>
      <c r="G159" s="134"/>
      <c r="H159" s="134"/>
      <c r="I159" s="134"/>
      <c r="J159" s="134"/>
      <c r="K159" s="134"/>
      <c r="L159" s="134"/>
      <c r="M159" s="134"/>
      <c r="N159" s="134"/>
      <c r="O159" s="134"/>
      <c r="P159" s="134"/>
      <c r="Q159" s="134">
        <f t="shared" si="2"/>
        <v>25000000</v>
      </c>
      <c r="R159" s="3"/>
      <c r="S159" s="7"/>
      <c r="T159" s="118"/>
      <c r="U159" s="141"/>
      <c r="V159" s="141"/>
      <c r="W159" s="141"/>
      <c r="X159"/>
      <c r="Y159"/>
      <c r="Z159"/>
      <c r="AA159"/>
      <c r="AB159"/>
      <c r="AC159"/>
      <c r="AD159"/>
      <c r="AE159"/>
      <c r="AF159"/>
      <c r="AG159"/>
      <c r="AH159"/>
    </row>
    <row r="160" spans="1:34" x14ac:dyDescent="0.25">
      <c r="B160" s="151" t="s">
        <v>449</v>
      </c>
      <c r="C160" s="125">
        <v>300000000</v>
      </c>
      <c r="D160" s="125"/>
      <c r="E160" s="125">
        <v>12500000</v>
      </c>
      <c r="F160" s="125">
        <v>12500000</v>
      </c>
      <c r="G160" s="125"/>
      <c r="H160" s="125"/>
      <c r="I160" s="125"/>
      <c r="J160" s="125"/>
      <c r="K160" s="125"/>
      <c r="L160" s="125"/>
      <c r="M160" s="125"/>
      <c r="N160" s="125"/>
      <c r="O160" s="125"/>
      <c r="P160" s="125"/>
      <c r="Q160" s="125">
        <f t="shared" si="2"/>
        <v>25000000</v>
      </c>
      <c r="R160" s="3"/>
      <c r="S160" s="7"/>
      <c r="T160" s="118"/>
      <c r="U160" s="118"/>
      <c r="V160" s="118"/>
      <c r="W160" s="118"/>
    </row>
    <row r="161" spans="1:34" s="67" customFormat="1" x14ac:dyDescent="0.25">
      <c r="A161"/>
      <c r="B161" s="150" t="s">
        <v>450</v>
      </c>
      <c r="C161" s="134">
        <v>2400000</v>
      </c>
      <c r="D161" s="134"/>
      <c r="E161" s="134">
        <v>0</v>
      </c>
      <c r="F161" s="134"/>
      <c r="G161" s="134"/>
      <c r="H161" s="134"/>
      <c r="I161" s="134"/>
      <c r="J161" s="134"/>
      <c r="K161" s="134"/>
      <c r="L161" s="134"/>
      <c r="M161" s="134"/>
      <c r="N161" s="134"/>
      <c r="O161" s="134"/>
      <c r="P161" s="134"/>
      <c r="Q161" s="134">
        <f t="shared" si="2"/>
        <v>0</v>
      </c>
      <c r="R161" s="3"/>
      <c r="S161" s="7"/>
      <c r="T161" s="118"/>
      <c r="U161" s="141"/>
      <c r="V161" s="141"/>
      <c r="W161" s="141"/>
      <c r="X161"/>
      <c r="Y161"/>
      <c r="Z161"/>
      <c r="AA161"/>
      <c r="AB161"/>
      <c r="AC161"/>
      <c r="AD161"/>
      <c r="AE161"/>
      <c r="AF161"/>
      <c r="AG161"/>
      <c r="AH161"/>
    </row>
    <row r="162" spans="1:34" x14ac:dyDescent="0.25">
      <c r="B162" s="151" t="s">
        <v>451</v>
      </c>
      <c r="C162" s="125">
        <v>2400000</v>
      </c>
      <c r="D162" s="125"/>
      <c r="E162" s="134">
        <v>0</v>
      </c>
      <c r="F162" s="125"/>
      <c r="G162" s="125"/>
      <c r="H162" s="125"/>
      <c r="I162" s="125"/>
      <c r="J162" s="125"/>
      <c r="K162" s="125"/>
      <c r="L162" s="125"/>
      <c r="M162" s="125"/>
      <c r="N162" s="125"/>
      <c r="O162" s="125"/>
      <c r="P162" s="125"/>
      <c r="Q162" s="134">
        <f t="shared" si="2"/>
        <v>0</v>
      </c>
      <c r="R162" s="3"/>
      <c r="S162" s="7"/>
      <c r="T162" s="118"/>
      <c r="U162" s="118"/>
      <c r="V162" s="118"/>
      <c r="W162" s="118"/>
    </row>
    <row r="163" spans="1:34" x14ac:dyDescent="0.25">
      <c r="B163" s="150" t="s">
        <v>922</v>
      </c>
      <c r="C163" s="125">
        <v>100000</v>
      </c>
      <c r="D163" s="125"/>
      <c r="E163" s="134">
        <v>0</v>
      </c>
      <c r="F163" s="125"/>
      <c r="G163" s="125"/>
      <c r="H163" s="125"/>
      <c r="I163" s="125"/>
      <c r="J163" s="125"/>
      <c r="K163" s="125"/>
      <c r="L163" s="125"/>
      <c r="M163" s="125"/>
      <c r="N163" s="125"/>
      <c r="O163" s="125"/>
      <c r="P163" s="125"/>
      <c r="Q163" s="134">
        <f t="shared" si="2"/>
        <v>0</v>
      </c>
      <c r="R163" s="3"/>
      <c r="S163" s="7"/>
      <c r="T163" s="118"/>
      <c r="U163" s="118"/>
      <c r="V163" s="118"/>
      <c r="W163" s="118"/>
    </row>
    <row r="164" spans="1:34" x14ac:dyDescent="0.25">
      <c r="B164" s="151" t="s">
        <v>923</v>
      </c>
      <c r="C164" s="125">
        <v>100000</v>
      </c>
      <c r="D164" s="125"/>
      <c r="E164" s="134">
        <v>0</v>
      </c>
      <c r="F164" s="125"/>
      <c r="G164" s="125"/>
      <c r="H164" s="125"/>
      <c r="I164" s="125"/>
      <c r="J164" s="125"/>
      <c r="K164" s="125"/>
      <c r="L164" s="125"/>
      <c r="M164" s="125"/>
      <c r="N164" s="125"/>
      <c r="O164" s="125"/>
      <c r="P164" s="125"/>
      <c r="Q164" s="134">
        <f t="shared" si="2"/>
        <v>0</v>
      </c>
      <c r="R164" s="3"/>
      <c r="S164" s="7"/>
      <c r="T164" s="118"/>
      <c r="U164" s="118"/>
      <c r="V164" s="118"/>
      <c r="W164" s="118"/>
    </row>
    <row r="165" spans="1:34" s="67" customFormat="1" x14ac:dyDescent="0.25">
      <c r="A165"/>
      <c r="B165" s="150" t="s">
        <v>452</v>
      </c>
      <c r="C165" s="134">
        <v>100000</v>
      </c>
      <c r="D165" s="134"/>
      <c r="E165" s="134">
        <v>0</v>
      </c>
      <c r="F165" s="134"/>
      <c r="G165" s="134"/>
      <c r="H165" s="134"/>
      <c r="I165" s="134"/>
      <c r="J165" s="134"/>
      <c r="K165" s="134"/>
      <c r="L165" s="134"/>
      <c r="M165" s="134"/>
      <c r="N165" s="134"/>
      <c r="O165" s="134"/>
      <c r="P165" s="134"/>
      <c r="Q165" s="134">
        <f t="shared" si="2"/>
        <v>0</v>
      </c>
      <c r="R165" s="3"/>
      <c r="S165" s="7"/>
      <c r="T165" s="118"/>
      <c r="U165" s="141"/>
      <c r="V165" s="141"/>
      <c r="W165" s="141"/>
      <c r="X165"/>
      <c r="Y165"/>
      <c r="Z165"/>
      <c r="AA165"/>
      <c r="AB165"/>
      <c r="AC165"/>
      <c r="AD165"/>
      <c r="AE165"/>
      <c r="AF165"/>
      <c r="AG165"/>
      <c r="AH165"/>
    </row>
    <row r="166" spans="1:34" x14ac:dyDescent="0.25">
      <c r="B166" s="151" t="s">
        <v>453</v>
      </c>
      <c r="C166" s="125">
        <v>100000</v>
      </c>
      <c r="D166" s="125"/>
      <c r="E166" s="134">
        <v>0</v>
      </c>
      <c r="F166" s="125"/>
      <c r="G166" s="125"/>
      <c r="H166" s="125"/>
      <c r="I166" s="125"/>
      <c r="J166" s="125"/>
      <c r="K166" s="125"/>
      <c r="L166" s="125"/>
      <c r="M166" s="125"/>
      <c r="N166" s="125"/>
      <c r="O166" s="125"/>
      <c r="P166" s="125"/>
      <c r="Q166" s="134">
        <f t="shared" si="2"/>
        <v>0</v>
      </c>
      <c r="R166" s="3"/>
      <c r="S166" s="7"/>
      <c r="T166" s="118"/>
      <c r="U166" s="118"/>
      <c r="V166" s="118"/>
      <c r="W166" s="118"/>
    </row>
    <row r="167" spans="1:34" s="67" customFormat="1" x14ac:dyDescent="0.25">
      <c r="A167"/>
      <c r="B167" s="150" t="s">
        <v>1031</v>
      </c>
      <c r="C167" s="125">
        <v>100000</v>
      </c>
      <c r="D167" s="125"/>
      <c r="E167" s="134">
        <v>0</v>
      </c>
      <c r="F167" s="125"/>
      <c r="G167" s="125"/>
      <c r="H167" s="125"/>
      <c r="I167" s="125"/>
      <c r="J167" s="125"/>
      <c r="K167" s="125"/>
      <c r="L167" s="125"/>
      <c r="M167" s="125"/>
      <c r="N167" s="125"/>
      <c r="O167" s="125"/>
      <c r="P167" s="125"/>
      <c r="Q167" s="134">
        <f t="shared" si="2"/>
        <v>0</v>
      </c>
      <c r="R167" s="3"/>
      <c r="S167" s="7"/>
      <c r="T167" s="118"/>
      <c r="U167" s="141"/>
      <c r="V167" s="141"/>
      <c r="W167" s="141"/>
      <c r="X167"/>
      <c r="Y167"/>
      <c r="Z167"/>
      <c r="AA167"/>
      <c r="AB167"/>
      <c r="AC167"/>
      <c r="AD167"/>
      <c r="AE167"/>
      <c r="AF167"/>
      <c r="AG167"/>
      <c r="AH167"/>
    </row>
    <row r="168" spans="1:34" x14ac:dyDescent="0.25">
      <c r="B168" s="151" t="s">
        <v>1032</v>
      </c>
      <c r="C168" s="125">
        <v>100000</v>
      </c>
      <c r="D168" s="125"/>
      <c r="E168" s="134">
        <v>0</v>
      </c>
      <c r="F168" s="125"/>
      <c r="G168" s="125"/>
      <c r="H168" s="125"/>
      <c r="I168" s="125"/>
      <c r="J168" s="125"/>
      <c r="K168" s="125"/>
      <c r="L168" s="125"/>
      <c r="M168" s="125"/>
      <c r="N168" s="125"/>
      <c r="O168" s="125"/>
      <c r="P168" s="125"/>
      <c r="Q168" s="134">
        <f t="shared" si="2"/>
        <v>0</v>
      </c>
      <c r="R168" s="3"/>
      <c r="S168" s="7"/>
      <c r="T168" s="118"/>
      <c r="U168" s="118"/>
      <c r="V168" s="118"/>
      <c r="W168" s="118"/>
    </row>
    <row r="169" spans="1:34" s="67" customFormat="1" x14ac:dyDescent="0.25">
      <c r="A169"/>
      <c r="B169" s="150" t="s">
        <v>454</v>
      </c>
      <c r="C169" s="134">
        <v>105351788</v>
      </c>
      <c r="D169" s="134"/>
      <c r="E169" s="134">
        <v>16666.669999999998</v>
      </c>
      <c r="F169" s="134">
        <v>4237167.68</v>
      </c>
      <c r="G169" s="134"/>
      <c r="H169" s="134"/>
      <c r="I169" s="134"/>
      <c r="J169" s="134"/>
      <c r="K169" s="134"/>
      <c r="L169" s="134"/>
      <c r="M169" s="134"/>
      <c r="N169" s="134"/>
      <c r="O169" s="134"/>
      <c r="P169" s="134"/>
      <c r="Q169" s="134">
        <f t="shared" si="2"/>
        <v>4253834.3499999996</v>
      </c>
      <c r="R169" s="3"/>
      <c r="S169" s="7"/>
      <c r="T169" s="118"/>
      <c r="U169" s="141"/>
      <c r="V169" s="141"/>
      <c r="W169" s="141"/>
      <c r="X169"/>
      <c r="Y169"/>
      <c r="Z169"/>
      <c r="AA169"/>
      <c r="AB169"/>
      <c r="AC169"/>
      <c r="AD169"/>
      <c r="AE169"/>
      <c r="AF169"/>
      <c r="AG169"/>
      <c r="AH169"/>
    </row>
    <row r="170" spans="1:34" s="67" customFormat="1" x14ac:dyDescent="0.25">
      <c r="A170"/>
      <c r="B170" s="151" t="s">
        <v>455</v>
      </c>
      <c r="C170" s="125">
        <v>105351788</v>
      </c>
      <c r="D170" s="125"/>
      <c r="E170" s="125">
        <v>16666.669999999998</v>
      </c>
      <c r="F170" s="125">
        <v>4237167.68</v>
      </c>
      <c r="G170" s="125"/>
      <c r="H170" s="125"/>
      <c r="I170" s="125"/>
      <c r="J170" s="125"/>
      <c r="K170" s="125"/>
      <c r="L170" s="125"/>
      <c r="M170" s="125"/>
      <c r="N170" s="125"/>
      <c r="O170" s="125"/>
      <c r="P170" s="125"/>
      <c r="Q170" s="125">
        <f t="shared" si="2"/>
        <v>4253834.3499999996</v>
      </c>
      <c r="R170" s="3"/>
      <c r="S170" s="7"/>
      <c r="T170" s="118"/>
      <c r="U170" s="141"/>
      <c r="V170" s="141"/>
      <c r="W170" s="141"/>
      <c r="X170"/>
      <c r="Y170"/>
      <c r="Z170"/>
      <c r="AA170"/>
      <c r="AB170"/>
      <c r="AC170"/>
      <c r="AD170"/>
      <c r="AE170"/>
      <c r="AF170"/>
      <c r="AG170"/>
      <c r="AH170"/>
    </row>
    <row r="171" spans="1:34" x14ac:dyDescent="0.25">
      <c r="B171" s="149" t="s">
        <v>152</v>
      </c>
      <c r="C171" s="134">
        <v>6526168737</v>
      </c>
      <c r="D171" s="134"/>
      <c r="E171" s="134">
        <v>100251996.78</v>
      </c>
      <c r="F171" s="134">
        <v>357900223.14000005</v>
      </c>
      <c r="G171" s="134"/>
      <c r="H171" s="134"/>
      <c r="I171" s="134"/>
      <c r="J171" s="134"/>
      <c r="K171" s="134"/>
      <c r="L171" s="134"/>
      <c r="M171" s="134"/>
      <c r="N171" s="134"/>
      <c r="O171" s="134"/>
      <c r="P171" s="134"/>
      <c r="Q171" s="134">
        <f t="shared" si="2"/>
        <v>458152219.92000008</v>
      </c>
      <c r="R171" s="3"/>
      <c r="S171" s="7"/>
      <c r="T171" s="118"/>
      <c r="U171" s="118"/>
      <c r="V171" s="118"/>
      <c r="W171" s="118"/>
    </row>
    <row r="172" spans="1:34" x14ac:dyDescent="0.25">
      <c r="B172" s="150" t="s">
        <v>456</v>
      </c>
      <c r="C172" s="134">
        <v>2428218839</v>
      </c>
      <c r="D172" s="134"/>
      <c r="E172" s="134">
        <v>34823630.590000004</v>
      </c>
      <c r="F172" s="134">
        <v>107900860.98</v>
      </c>
      <c r="G172" s="134"/>
      <c r="H172" s="134"/>
      <c r="I172" s="134"/>
      <c r="J172" s="134"/>
      <c r="K172" s="134"/>
      <c r="L172" s="134"/>
      <c r="M172" s="134"/>
      <c r="N172" s="134"/>
      <c r="O172" s="134"/>
      <c r="P172" s="134"/>
      <c r="Q172" s="134">
        <f t="shared" si="2"/>
        <v>142724491.56999999</v>
      </c>
      <c r="R172" s="3"/>
      <c r="S172" s="7"/>
      <c r="T172" s="118"/>
      <c r="U172" s="118"/>
      <c r="V172" s="118"/>
      <c r="W172" s="118"/>
    </row>
    <row r="173" spans="1:34" x14ac:dyDescent="0.25">
      <c r="B173" s="151" t="s">
        <v>457</v>
      </c>
      <c r="C173" s="125">
        <v>773997908</v>
      </c>
      <c r="D173" s="125"/>
      <c r="E173" s="125">
        <v>27880926.27</v>
      </c>
      <c r="F173" s="125">
        <v>49939025.760000005</v>
      </c>
      <c r="G173" s="125"/>
      <c r="H173" s="125"/>
      <c r="I173" s="125"/>
      <c r="J173" s="125"/>
      <c r="K173" s="125"/>
      <c r="L173" s="125"/>
      <c r="M173" s="125"/>
      <c r="N173" s="125"/>
      <c r="O173" s="125"/>
      <c r="P173" s="125"/>
      <c r="Q173" s="125">
        <f t="shared" si="2"/>
        <v>77819952.030000001</v>
      </c>
      <c r="R173" s="3"/>
      <c r="S173" s="7"/>
      <c r="T173" s="118"/>
      <c r="U173" s="118"/>
      <c r="V173" s="118"/>
      <c r="W173" s="118"/>
    </row>
    <row r="174" spans="1:34" x14ac:dyDescent="0.25">
      <c r="B174" s="151" t="s">
        <v>458</v>
      </c>
      <c r="C174" s="125">
        <v>72984635</v>
      </c>
      <c r="D174" s="125"/>
      <c r="E174" s="125">
        <v>2413544.23</v>
      </c>
      <c r="F174" s="125">
        <v>3038469.07</v>
      </c>
      <c r="G174" s="125"/>
      <c r="H174" s="125"/>
      <c r="I174" s="125"/>
      <c r="J174" s="125"/>
      <c r="K174" s="125"/>
      <c r="L174" s="125"/>
      <c r="M174" s="125"/>
      <c r="N174" s="125"/>
      <c r="O174" s="125"/>
      <c r="P174" s="125"/>
      <c r="Q174" s="125">
        <f t="shared" si="2"/>
        <v>5452013.2999999998</v>
      </c>
      <c r="R174" s="3"/>
      <c r="S174" s="7"/>
      <c r="T174" s="118"/>
      <c r="U174" s="118"/>
      <c r="V174" s="118"/>
      <c r="W174" s="118"/>
    </row>
    <row r="175" spans="1:34" x14ac:dyDescent="0.25">
      <c r="B175" s="151" t="s">
        <v>459</v>
      </c>
      <c r="C175" s="125">
        <v>4773920</v>
      </c>
      <c r="D175" s="125"/>
      <c r="E175" s="125">
        <v>12500</v>
      </c>
      <c r="F175" s="125">
        <v>290816.90999999997</v>
      </c>
      <c r="G175" s="125"/>
      <c r="H175" s="125"/>
      <c r="I175" s="125"/>
      <c r="J175" s="125"/>
      <c r="K175" s="125"/>
      <c r="L175" s="125"/>
      <c r="M175" s="125"/>
      <c r="N175" s="125"/>
      <c r="O175" s="125"/>
      <c r="P175" s="125"/>
      <c r="Q175" s="125">
        <f t="shared" si="2"/>
        <v>303316.90999999997</v>
      </c>
      <c r="R175" s="3"/>
      <c r="S175" s="7"/>
      <c r="T175" s="118"/>
      <c r="U175" s="118"/>
      <c r="V175" s="118"/>
      <c r="W175" s="118"/>
    </row>
    <row r="176" spans="1:34" x14ac:dyDescent="0.25">
      <c r="B176" s="151" t="s">
        <v>460</v>
      </c>
      <c r="C176" s="125">
        <v>1156739021</v>
      </c>
      <c r="D176" s="125"/>
      <c r="E176" s="125">
        <v>3615462.46</v>
      </c>
      <c r="F176" s="125">
        <v>13600573.279999999</v>
      </c>
      <c r="G176" s="125"/>
      <c r="H176" s="125"/>
      <c r="I176" s="125"/>
      <c r="J176" s="125"/>
      <c r="K176" s="125"/>
      <c r="L176" s="125"/>
      <c r="M176" s="125"/>
      <c r="N176" s="125"/>
      <c r="O176" s="125"/>
      <c r="P176" s="125"/>
      <c r="Q176" s="125">
        <f t="shared" si="2"/>
        <v>17216035.739999998</v>
      </c>
      <c r="R176" s="3"/>
      <c r="S176" s="7"/>
      <c r="T176" s="118"/>
      <c r="U176" s="118"/>
      <c r="V176" s="118"/>
      <c r="W176" s="118"/>
    </row>
    <row r="177" spans="1:34" x14ac:dyDescent="0.25">
      <c r="B177" s="151" t="s">
        <v>461</v>
      </c>
      <c r="C177" s="125">
        <v>190000</v>
      </c>
      <c r="D177" s="125"/>
      <c r="E177" s="125">
        <v>7500</v>
      </c>
      <c r="F177" s="125">
        <v>7500</v>
      </c>
      <c r="G177" s="125"/>
      <c r="H177" s="125"/>
      <c r="I177" s="125"/>
      <c r="J177" s="125"/>
      <c r="K177" s="125"/>
      <c r="L177" s="125"/>
      <c r="M177" s="125"/>
      <c r="N177" s="125"/>
      <c r="O177" s="125"/>
      <c r="P177" s="125"/>
      <c r="Q177" s="125">
        <f t="shared" si="2"/>
        <v>15000</v>
      </c>
      <c r="R177" s="3"/>
      <c r="S177" s="7"/>
      <c r="T177" s="118"/>
      <c r="U177" s="118"/>
      <c r="V177" s="118"/>
      <c r="W177" s="118"/>
    </row>
    <row r="178" spans="1:34" x14ac:dyDescent="0.25">
      <c r="B178" s="151" t="s">
        <v>462</v>
      </c>
      <c r="C178" s="125">
        <v>188474264</v>
      </c>
      <c r="D178" s="125"/>
      <c r="E178" s="125">
        <v>782823.63</v>
      </c>
      <c r="F178" s="125">
        <v>40345435.25</v>
      </c>
      <c r="G178" s="125"/>
      <c r="H178" s="125"/>
      <c r="I178" s="125"/>
      <c r="J178" s="125"/>
      <c r="K178" s="125"/>
      <c r="L178" s="125"/>
      <c r="M178" s="125"/>
      <c r="N178" s="125"/>
      <c r="O178" s="125"/>
      <c r="P178" s="125"/>
      <c r="Q178" s="125">
        <f t="shared" si="2"/>
        <v>41128258.880000003</v>
      </c>
      <c r="R178" s="3"/>
      <c r="S178" s="7"/>
      <c r="T178" s="118"/>
      <c r="U178" s="118"/>
      <c r="V178" s="118"/>
      <c r="W178" s="118"/>
    </row>
    <row r="179" spans="1:34" s="67" customFormat="1" x14ac:dyDescent="0.25">
      <c r="A179"/>
      <c r="B179" s="151" t="s">
        <v>463</v>
      </c>
      <c r="C179" s="125">
        <v>217763591</v>
      </c>
      <c r="D179" s="125"/>
      <c r="E179" s="125">
        <v>67082.67</v>
      </c>
      <c r="F179" s="125">
        <v>635249.38</v>
      </c>
      <c r="G179" s="125"/>
      <c r="H179" s="125"/>
      <c r="I179" s="125"/>
      <c r="J179" s="125"/>
      <c r="K179" s="125"/>
      <c r="L179" s="125"/>
      <c r="M179" s="125"/>
      <c r="N179" s="125"/>
      <c r="O179" s="125"/>
      <c r="P179" s="125"/>
      <c r="Q179" s="125">
        <f t="shared" si="2"/>
        <v>702332.05</v>
      </c>
      <c r="R179" s="3"/>
      <c r="S179" s="7"/>
      <c r="T179" s="118"/>
      <c r="U179" s="141"/>
      <c r="V179" s="141"/>
      <c r="W179" s="141"/>
      <c r="X179"/>
      <c r="Y179"/>
      <c r="Z179"/>
      <c r="AA179"/>
      <c r="AB179"/>
      <c r="AC179"/>
      <c r="AD179"/>
      <c r="AE179"/>
      <c r="AF179"/>
      <c r="AG179"/>
      <c r="AH179"/>
    </row>
    <row r="180" spans="1:34" x14ac:dyDescent="0.25">
      <c r="B180" s="151" t="s">
        <v>464</v>
      </c>
      <c r="C180" s="125">
        <v>13295500</v>
      </c>
      <c r="D180" s="125"/>
      <c r="E180" s="125">
        <v>43791.33</v>
      </c>
      <c r="F180" s="125">
        <v>43791.33</v>
      </c>
      <c r="G180" s="125"/>
      <c r="H180" s="125"/>
      <c r="I180" s="125"/>
      <c r="J180" s="125"/>
      <c r="K180" s="125"/>
      <c r="L180" s="125"/>
      <c r="M180" s="125"/>
      <c r="N180" s="125"/>
      <c r="O180" s="125"/>
      <c r="P180" s="125"/>
      <c r="Q180" s="125">
        <f t="shared" si="2"/>
        <v>87582.66</v>
      </c>
      <c r="R180" s="3"/>
      <c r="S180" s="7"/>
      <c r="T180" s="118"/>
      <c r="U180" s="118"/>
      <c r="V180" s="118"/>
      <c r="W180" s="118"/>
    </row>
    <row r="181" spans="1:34" x14ac:dyDescent="0.25">
      <c r="B181" s="150" t="s">
        <v>465</v>
      </c>
      <c r="C181" s="134">
        <v>4074670898</v>
      </c>
      <c r="D181" s="134"/>
      <c r="E181" s="134">
        <v>65286699.519999996</v>
      </c>
      <c r="F181" s="134">
        <v>249864362.16000003</v>
      </c>
      <c r="G181" s="134"/>
      <c r="H181" s="134"/>
      <c r="I181" s="134"/>
      <c r="J181" s="134"/>
      <c r="K181" s="134"/>
      <c r="L181" s="134"/>
      <c r="M181" s="134"/>
      <c r="N181" s="134"/>
      <c r="O181" s="134"/>
      <c r="P181" s="134"/>
      <c r="Q181" s="134">
        <f t="shared" si="2"/>
        <v>315151061.68000001</v>
      </c>
      <c r="R181" s="3"/>
      <c r="S181" s="7"/>
      <c r="T181" s="118"/>
      <c r="U181" s="118"/>
      <c r="V181" s="118"/>
      <c r="W181" s="118"/>
    </row>
    <row r="182" spans="1:34" x14ac:dyDescent="0.25">
      <c r="B182" s="151" t="s">
        <v>466</v>
      </c>
      <c r="C182" s="125">
        <v>64278542</v>
      </c>
      <c r="D182" s="125"/>
      <c r="E182" s="125">
        <v>1557778.5</v>
      </c>
      <c r="F182" s="125">
        <v>1732210.26</v>
      </c>
      <c r="G182" s="125"/>
      <c r="H182" s="125"/>
      <c r="I182" s="125"/>
      <c r="J182" s="125"/>
      <c r="K182" s="125"/>
      <c r="L182" s="125"/>
      <c r="M182" s="125"/>
      <c r="N182" s="125"/>
      <c r="O182" s="125"/>
      <c r="P182" s="125"/>
      <c r="Q182" s="125">
        <f t="shared" si="2"/>
        <v>3289988.76</v>
      </c>
      <c r="R182" s="3"/>
      <c r="S182" s="7"/>
      <c r="T182" s="118"/>
      <c r="U182" s="118"/>
      <c r="V182" s="118"/>
      <c r="W182" s="118"/>
    </row>
    <row r="183" spans="1:34" x14ac:dyDescent="0.25">
      <c r="B183" s="151" t="s">
        <v>467</v>
      </c>
      <c r="C183" s="125">
        <v>487308119</v>
      </c>
      <c r="D183" s="125"/>
      <c r="E183" s="125">
        <v>3907025.77</v>
      </c>
      <c r="F183" s="125">
        <v>4328123.3099999996</v>
      </c>
      <c r="G183" s="125"/>
      <c r="H183" s="125"/>
      <c r="I183" s="125"/>
      <c r="J183" s="125"/>
      <c r="K183" s="125"/>
      <c r="L183" s="125"/>
      <c r="M183" s="125"/>
      <c r="N183" s="125"/>
      <c r="O183" s="125"/>
      <c r="P183" s="125"/>
      <c r="Q183" s="125">
        <f t="shared" si="2"/>
        <v>8235149.0800000001</v>
      </c>
      <c r="R183" s="3"/>
      <c r="S183" s="7"/>
      <c r="T183" s="118"/>
      <c r="U183" s="118"/>
      <c r="V183" s="118"/>
      <c r="W183" s="118"/>
    </row>
    <row r="184" spans="1:34" x14ac:dyDescent="0.25">
      <c r="B184" s="151" t="s">
        <v>468</v>
      </c>
      <c r="C184" s="125">
        <v>1555000</v>
      </c>
      <c r="D184" s="125"/>
      <c r="E184" s="125">
        <v>125000</v>
      </c>
      <c r="F184" s="125">
        <v>359731.5</v>
      </c>
      <c r="G184" s="125"/>
      <c r="H184" s="125"/>
      <c r="I184" s="125"/>
      <c r="J184" s="125"/>
      <c r="K184" s="125"/>
      <c r="L184" s="125"/>
      <c r="M184" s="125"/>
      <c r="N184" s="125"/>
      <c r="O184" s="125"/>
      <c r="P184" s="125"/>
      <c r="Q184" s="125">
        <f t="shared" si="2"/>
        <v>484731.5</v>
      </c>
      <c r="R184" s="3"/>
      <c r="S184" s="7"/>
      <c r="T184" s="118"/>
      <c r="U184" s="118"/>
      <c r="V184" s="118"/>
      <c r="W184" s="118"/>
    </row>
    <row r="185" spans="1:34" x14ac:dyDescent="0.25">
      <c r="B185" s="151" t="s">
        <v>469</v>
      </c>
      <c r="C185" s="125">
        <v>17123756</v>
      </c>
      <c r="D185" s="125"/>
      <c r="E185" s="125">
        <v>113608</v>
      </c>
      <c r="F185" s="125">
        <v>712307.92</v>
      </c>
      <c r="G185" s="125"/>
      <c r="H185" s="125"/>
      <c r="I185" s="125"/>
      <c r="J185" s="125"/>
      <c r="K185" s="125"/>
      <c r="L185" s="125"/>
      <c r="M185" s="125"/>
      <c r="N185" s="125"/>
      <c r="O185" s="125"/>
      <c r="P185" s="125"/>
      <c r="Q185" s="125">
        <f t="shared" si="2"/>
        <v>825915.92</v>
      </c>
      <c r="R185" s="3"/>
      <c r="S185" s="7"/>
      <c r="T185" s="118"/>
      <c r="U185" s="118"/>
      <c r="V185" s="118"/>
      <c r="W185" s="118"/>
    </row>
    <row r="186" spans="1:34" x14ac:dyDescent="0.25">
      <c r="B186" s="151" t="s">
        <v>924</v>
      </c>
      <c r="C186" s="125">
        <v>36155744</v>
      </c>
      <c r="D186" s="125"/>
      <c r="E186" s="125">
        <v>356246.6</v>
      </c>
      <c r="F186" s="125">
        <v>908265.72</v>
      </c>
      <c r="G186" s="125"/>
      <c r="H186" s="125"/>
      <c r="I186" s="125"/>
      <c r="J186" s="125"/>
      <c r="K186" s="125"/>
      <c r="L186" s="125"/>
      <c r="M186" s="125"/>
      <c r="N186" s="125"/>
      <c r="O186" s="125"/>
      <c r="P186" s="125"/>
      <c r="Q186" s="125">
        <f t="shared" si="2"/>
        <v>1264512.3199999998</v>
      </c>
      <c r="R186" s="3"/>
      <c r="S186" s="7"/>
      <c r="T186" s="118"/>
      <c r="U186" s="118"/>
      <c r="V186" s="118"/>
      <c r="W186" s="118"/>
    </row>
    <row r="187" spans="1:34" x14ac:dyDescent="0.25">
      <c r="B187" s="151" t="s">
        <v>471</v>
      </c>
      <c r="C187" s="125">
        <v>2506458516</v>
      </c>
      <c r="D187" s="125"/>
      <c r="E187" s="125">
        <v>39172159.32</v>
      </c>
      <c r="F187" s="125">
        <v>169283585.39000002</v>
      </c>
      <c r="G187" s="125"/>
      <c r="H187" s="125"/>
      <c r="I187" s="125"/>
      <c r="J187" s="125"/>
      <c r="K187" s="125"/>
      <c r="L187" s="125"/>
      <c r="M187" s="125"/>
      <c r="N187" s="125"/>
      <c r="O187" s="125"/>
      <c r="P187" s="125"/>
      <c r="Q187" s="125">
        <f t="shared" si="2"/>
        <v>208455744.71000001</v>
      </c>
      <c r="R187" s="3"/>
      <c r="S187" s="7"/>
      <c r="T187" s="118"/>
      <c r="U187" s="118"/>
      <c r="V187" s="118"/>
      <c r="W187" s="118"/>
    </row>
    <row r="188" spans="1:34" x14ac:dyDescent="0.25">
      <c r="B188" s="151" t="s">
        <v>472</v>
      </c>
      <c r="C188" s="125">
        <v>104488029</v>
      </c>
      <c r="D188" s="125"/>
      <c r="E188" s="125">
        <v>633698.91</v>
      </c>
      <c r="F188" s="125">
        <v>1896453.57</v>
      </c>
      <c r="G188" s="125"/>
      <c r="H188" s="125"/>
      <c r="I188" s="125"/>
      <c r="J188" s="125"/>
      <c r="K188" s="125"/>
      <c r="L188" s="125"/>
      <c r="M188" s="125"/>
      <c r="N188" s="125"/>
      <c r="O188" s="125"/>
      <c r="P188" s="125"/>
      <c r="Q188" s="125">
        <f t="shared" si="2"/>
        <v>2530152.48</v>
      </c>
      <c r="R188" s="3"/>
      <c r="S188" s="7"/>
      <c r="T188" s="118"/>
      <c r="U188" s="118"/>
      <c r="V188" s="118"/>
      <c r="W188" s="118"/>
    </row>
    <row r="189" spans="1:34" s="67" customFormat="1" x14ac:dyDescent="0.25">
      <c r="A189"/>
      <c r="B189" s="151" t="s">
        <v>473</v>
      </c>
      <c r="C189" s="125">
        <v>830620149</v>
      </c>
      <c r="D189" s="125"/>
      <c r="E189" s="125">
        <v>18511343.420000002</v>
      </c>
      <c r="F189" s="125">
        <v>69660250.489999995</v>
      </c>
      <c r="G189" s="125"/>
      <c r="H189" s="125"/>
      <c r="I189" s="125"/>
      <c r="J189" s="125"/>
      <c r="K189" s="125"/>
      <c r="L189" s="125"/>
      <c r="M189" s="125"/>
      <c r="N189" s="125"/>
      <c r="O189" s="125"/>
      <c r="P189" s="125"/>
      <c r="Q189" s="125">
        <f t="shared" si="2"/>
        <v>88171593.909999996</v>
      </c>
      <c r="R189" s="3"/>
      <c r="S189" s="7"/>
      <c r="T189" s="118"/>
      <c r="U189" s="141"/>
      <c r="V189" s="141"/>
      <c r="W189" s="141"/>
      <c r="X189"/>
      <c r="Y189"/>
      <c r="Z189"/>
      <c r="AA189"/>
      <c r="AB189"/>
      <c r="AC189"/>
      <c r="AD189"/>
      <c r="AE189"/>
      <c r="AF189"/>
      <c r="AG189"/>
      <c r="AH189"/>
    </row>
    <row r="190" spans="1:34" x14ac:dyDescent="0.25">
      <c r="B190" s="151" t="s">
        <v>474</v>
      </c>
      <c r="C190" s="125">
        <v>26683043</v>
      </c>
      <c r="D190" s="125"/>
      <c r="E190" s="125">
        <v>909839</v>
      </c>
      <c r="F190" s="125">
        <v>983434</v>
      </c>
      <c r="G190" s="125"/>
      <c r="H190" s="125"/>
      <c r="I190" s="125"/>
      <c r="J190" s="125"/>
      <c r="K190" s="125"/>
      <c r="L190" s="125"/>
      <c r="M190" s="125"/>
      <c r="N190" s="125"/>
      <c r="O190" s="125"/>
      <c r="P190" s="125"/>
      <c r="Q190" s="125">
        <f t="shared" si="2"/>
        <v>1893273</v>
      </c>
      <c r="R190" s="3"/>
      <c r="S190" s="7"/>
      <c r="T190" s="118"/>
      <c r="U190" s="118"/>
      <c r="V190" s="118"/>
      <c r="W190" s="118"/>
    </row>
    <row r="191" spans="1:34" s="67" customFormat="1" x14ac:dyDescent="0.25">
      <c r="A191"/>
      <c r="B191" s="150" t="s">
        <v>475</v>
      </c>
      <c r="C191" s="134">
        <v>23279000</v>
      </c>
      <c r="D191" s="134"/>
      <c r="E191" s="134">
        <v>141666.67000000001</v>
      </c>
      <c r="F191" s="134">
        <v>135000</v>
      </c>
      <c r="G191" s="134"/>
      <c r="H191" s="134"/>
      <c r="I191" s="134"/>
      <c r="J191" s="134"/>
      <c r="K191" s="134"/>
      <c r="L191" s="134"/>
      <c r="M191" s="134"/>
      <c r="N191" s="134"/>
      <c r="O191" s="134"/>
      <c r="P191" s="134"/>
      <c r="Q191" s="134">
        <f t="shared" si="2"/>
        <v>276666.67000000004</v>
      </c>
      <c r="R191" s="3"/>
      <c r="S191" s="7"/>
      <c r="T191" s="118"/>
      <c r="U191" s="141"/>
      <c r="V191" s="141"/>
      <c r="W191" s="141"/>
      <c r="X191"/>
      <c r="Y191"/>
      <c r="Z191"/>
      <c r="AA191"/>
      <c r="AB191"/>
      <c r="AC191"/>
      <c r="AD191"/>
      <c r="AE191"/>
      <c r="AF191"/>
      <c r="AG191"/>
      <c r="AH191"/>
    </row>
    <row r="192" spans="1:34" s="67" customFormat="1" x14ac:dyDescent="0.25">
      <c r="A192"/>
      <c r="B192" s="151" t="s">
        <v>476</v>
      </c>
      <c r="C192" s="125">
        <v>23279000</v>
      </c>
      <c r="D192" s="125"/>
      <c r="E192" s="125">
        <v>141666.67000000001</v>
      </c>
      <c r="F192" s="125">
        <v>135000</v>
      </c>
      <c r="G192" s="125"/>
      <c r="H192" s="125"/>
      <c r="I192" s="125"/>
      <c r="J192" s="125"/>
      <c r="K192" s="125"/>
      <c r="L192" s="125"/>
      <c r="M192" s="125"/>
      <c r="N192" s="125"/>
      <c r="O192" s="125"/>
      <c r="P192" s="125"/>
      <c r="Q192" s="125">
        <f t="shared" si="2"/>
        <v>276666.67000000004</v>
      </c>
      <c r="R192" s="3"/>
      <c r="S192" s="7"/>
      <c r="T192" s="118"/>
      <c r="U192" s="141"/>
      <c r="V192" s="141"/>
      <c r="W192" s="141"/>
      <c r="X192"/>
      <c r="Y192"/>
      <c r="Z192"/>
      <c r="AA192"/>
      <c r="AB192"/>
      <c r="AC192"/>
      <c r="AD192"/>
      <c r="AE192"/>
      <c r="AF192"/>
      <c r="AG192"/>
      <c r="AH192"/>
    </row>
    <row r="193" spans="1:34" x14ac:dyDescent="0.25">
      <c r="B193" s="149" t="s">
        <v>153</v>
      </c>
      <c r="C193" s="134">
        <v>22811971167</v>
      </c>
      <c r="D193" s="134"/>
      <c r="E193" s="134">
        <v>688430786.59000003</v>
      </c>
      <c r="F193" s="134">
        <v>796528959.91000009</v>
      </c>
      <c r="G193" s="134"/>
      <c r="H193" s="134"/>
      <c r="I193" s="134"/>
      <c r="J193" s="134"/>
      <c r="K193" s="134"/>
      <c r="L193" s="134"/>
      <c r="M193" s="134"/>
      <c r="N193" s="134"/>
      <c r="O193" s="134"/>
      <c r="P193" s="134"/>
      <c r="Q193" s="134">
        <f t="shared" si="2"/>
        <v>1484959746.5</v>
      </c>
      <c r="R193" s="3"/>
      <c r="S193" s="7"/>
      <c r="T193" s="118"/>
      <c r="U193" s="118"/>
      <c r="V193" s="118"/>
      <c r="W193" s="118"/>
    </row>
    <row r="194" spans="1:34" x14ac:dyDescent="0.25">
      <c r="B194" s="150" t="s">
        <v>1019</v>
      </c>
      <c r="C194" s="134">
        <v>143550651</v>
      </c>
      <c r="D194" s="134"/>
      <c r="E194" s="134">
        <v>2284019.48</v>
      </c>
      <c r="F194" s="134">
        <v>862341</v>
      </c>
      <c r="G194" s="134"/>
      <c r="H194" s="134"/>
      <c r="I194" s="134"/>
      <c r="J194" s="134"/>
      <c r="K194" s="134"/>
      <c r="L194" s="134"/>
      <c r="M194" s="134"/>
      <c r="N194" s="134"/>
      <c r="O194" s="134"/>
      <c r="P194" s="134"/>
      <c r="Q194" s="134">
        <f t="shared" si="2"/>
        <v>3146360.48</v>
      </c>
      <c r="R194" s="3"/>
      <c r="S194" s="7"/>
      <c r="T194" s="118"/>
      <c r="U194" s="118"/>
      <c r="V194" s="118"/>
      <c r="W194" s="118"/>
    </row>
    <row r="195" spans="1:34" s="67" customFormat="1" x14ac:dyDescent="0.25">
      <c r="A195"/>
      <c r="B195" s="151" t="s">
        <v>478</v>
      </c>
      <c r="C195" s="125">
        <v>93586723</v>
      </c>
      <c r="D195" s="125"/>
      <c r="E195" s="125">
        <v>862341</v>
      </c>
      <c r="F195" s="125">
        <v>862341</v>
      </c>
      <c r="G195" s="125"/>
      <c r="H195" s="125"/>
      <c r="I195" s="125"/>
      <c r="J195" s="125"/>
      <c r="K195" s="125"/>
      <c r="L195" s="125"/>
      <c r="M195" s="125"/>
      <c r="N195" s="125"/>
      <c r="O195" s="125"/>
      <c r="P195" s="125"/>
      <c r="Q195" s="125">
        <f t="shared" si="2"/>
        <v>1724682</v>
      </c>
      <c r="R195" s="3"/>
      <c r="S195" s="7"/>
      <c r="T195" s="118"/>
      <c r="U195" s="141"/>
      <c r="V195" s="141"/>
      <c r="W195" s="141"/>
      <c r="X195"/>
      <c r="Y195"/>
      <c r="Z195"/>
      <c r="AA195"/>
      <c r="AB195"/>
      <c r="AC195"/>
      <c r="AD195"/>
      <c r="AE195"/>
      <c r="AF195"/>
      <c r="AG195"/>
      <c r="AH195"/>
    </row>
    <row r="196" spans="1:34" x14ac:dyDescent="0.25">
      <c r="B196" s="151" t="s">
        <v>974</v>
      </c>
      <c r="C196" s="125">
        <v>49963928</v>
      </c>
      <c r="D196" s="125"/>
      <c r="E196" s="125">
        <v>1421678.48</v>
      </c>
      <c r="F196" s="125">
        <v>0</v>
      </c>
      <c r="G196" s="125"/>
      <c r="H196" s="125"/>
      <c r="I196" s="125"/>
      <c r="J196" s="125"/>
      <c r="K196" s="125"/>
      <c r="L196" s="125"/>
      <c r="M196" s="125"/>
      <c r="N196" s="125"/>
      <c r="O196" s="125"/>
      <c r="P196" s="125"/>
      <c r="Q196" s="125">
        <f t="shared" si="2"/>
        <v>1421678.48</v>
      </c>
      <c r="R196" s="3"/>
      <c r="S196" s="7"/>
      <c r="T196" s="118"/>
      <c r="U196" s="118"/>
      <c r="V196" s="118"/>
      <c r="W196" s="118"/>
    </row>
    <row r="197" spans="1:34" s="67" customFormat="1" x14ac:dyDescent="0.25">
      <c r="A197"/>
      <c r="B197" s="150" t="s">
        <v>479</v>
      </c>
      <c r="C197" s="134">
        <v>267451341</v>
      </c>
      <c r="D197" s="134"/>
      <c r="E197" s="134">
        <v>4274124.4000000004</v>
      </c>
      <c r="F197" s="134">
        <v>14450305.92</v>
      </c>
      <c r="G197" s="134"/>
      <c r="H197" s="134"/>
      <c r="I197" s="134"/>
      <c r="J197" s="134"/>
      <c r="K197" s="134"/>
      <c r="L197" s="134"/>
      <c r="M197" s="134"/>
      <c r="N197" s="134"/>
      <c r="O197" s="134"/>
      <c r="P197" s="134"/>
      <c r="Q197" s="134">
        <f t="shared" si="2"/>
        <v>18724430.32</v>
      </c>
      <c r="R197" s="3"/>
      <c r="S197" s="7"/>
      <c r="T197" s="118"/>
      <c r="U197" s="141"/>
      <c r="V197" s="141"/>
      <c r="W197" s="141"/>
      <c r="X197"/>
      <c r="Y197"/>
      <c r="Z197"/>
      <c r="AA197"/>
      <c r="AB197"/>
      <c r="AC197"/>
      <c r="AD197"/>
      <c r="AE197"/>
      <c r="AF197"/>
      <c r="AG197"/>
      <c r="AH197"/>
    </row>
    <row r="198" spans="1:34" x14ac:dyDescent="0.25">
      <c r="B198" s="151" t="s">
        <v>480</v>
      </c>
      <c r="C198" s="125">
        <v>267351341</v>
      </c>
      <c r="D198" s="125"/>
      <c r="E198" s="125">
        <v>4265791.07</v>
      </c>
      <c r="F198" s="125">
        <v>14430305.92</v>
      </c>
      <c r="G198" s="125"/>
      <c r="H198" s="125"/>
      <c r="I198" s="125"/>
      <c r="J198" s="125"/>
      <c r="K198" s="125"/>
      <c r="L198" s="125"/>
      <c r="M198" s="125"/>
      <c r="N198" s="125"/>
      <c r="O198" s="125"/>
      <c r="P198" s="125"/>
      <c r="Q198" s="125">
        <f t="shared" si="2"/>
        <v>18696096.990000002</v>
      </c>
      <c r="R198" s="3"/>
      <c r="S198" s="7"/>
      <c r="T198" s="118"/>
      <c r="U198" s="118"/>
      <c r="V198" s="118"/>
      <c r="W198" s="118"/>
    </row>
    <row r="199" spans="1:34" s="67" customFormat="1" x14ac:dyDescent="0.25">
      <c r="A199"/>
      <c r="B199" s="151" t="s">
        <v>481</v>
      </c>
      <c r="C199" s="125">
        <v>100000</v>
      </c>
      <c r="D199" s="125"/>
      <c r="E199" s="125">
        <v>8333.33</v>
      </c>
      <c r="F199" s="125">
        <v>20000</v>
      </c>
      <c r="G199" s="125"/>
      <c r="H199" s="125"/>
      <c r="I199" s="125"/>
      <c r="J199" s="125"/>
      <c r="K199" s="125"/>
      <c r="L199" s="125"/>
      <c r="M199" s="125"/>
      <c r="N199" s="125"/>
      <c r="O199" s="125"/>
      <c r="P199" s="125"/>
      <c r="Q199" s="125">
        <f t="shared" si="2"/>
        <v>28333.33</v>
      </c>
      <c r="R199" s="3"/>
      <c r="S199" s="7"/>
      <c r="T199" s="118"/>
      <c r="U199" s="141"/>
      <c r="V199" s="141"/>
      <c r="W199" s="141"/>
      <c r="X199"/>
      <c r="Y199"/>
      <c r="Z199"/>
      <c r="AA199"/>
      <c r="AB199"/>
      <c r="AC199"/>
      <c r="AD199"/>
      <c r="AE199"/>
      <c r="AF199"/>
      <c r="AG199"/>
      <c r="AH199"/>
    </row>
    <row r="200" spans="1:34" x14ac:dyDescent="0.25">
      <c r="B200" s="150" t="s">
        <v>482</v>
      </c>
      <c r="C200" s="134">
        <v>92867001</v>
      </c>
      <c r="D200" s="134"/>
      <c r="E200" s="134">
        <v>12543775</v>
      </c>
      <c r="F200" s="134">
        <v>17072985.780000001</v>
      </c>
      <c r="G200" s="134"/>
      <c r="H200" s="134"/>
      <c r="I200" s="134"/>
      <c r="J200" s="134"/>
      <c r="K200" s="134"/>
      <c r="L200" s="134"/>
      <c r="M200" s="134"/>
      <c r="N200" s="134"/>
      <c r="O200" s="134"/>
      <c r="P200" s="134"/>
      <c r="Q200" s="134">
        <f t="shared" si="2"/>
        <v>29616760.780000001</v>
      </c>
      <c r="R200" s="3"/>
      <c r="S200" s="7"/>
      <c r="T200" s="118"/>
      <c r="U200" s="118"/>
      <c r="V200" s="118"/>
      <c r="W200" s="118"/>
    </row>
    <row r="201" spans="1:34" s="67" customFormat="1" x14ac:dyDescent="0.25">
      <c r="A201"/>
      <c r="B201" s="151" t="s">
        <v>483</v>
      </c>
      <c r="C201" s="125">
        <v>92867001</v>
      </c>
      <c r="D201" s="125"/>
      <c r="E201" s="125">
        <v>12543775</v>
      </c>
      <c r="F201" s="125">
        <v>17072985.780000001</v>
      </c>
      <c r="G201" s="125"/>
      <c r="H201" s="125"/>
      <c r="I201" s="125"/>
      <c r="J201" s="125"/>
      <c r="K201" s="125"/>
      <c r="L201" s="125"/>
      <c r="M201" s="125"/>
      <c r="N201" s="125"/>
      <c r="O201" s="125"/>
      <c r="P201" s="125"/>
      <c r="Q201" s="125">
        <f t="shared" si="2"/>
        <v>29616760.780000001</v>
      </c>
      <c r="R201" s="3"/>
      <c r="S201" s="7"/>
      <c r="T201" s="118"/>
      <c r="U201" s="141"/>
      <c r="V201" s="141"/>
      <c r="W201" s="141"/>
      <c r="X201"/>
      <c r="Y201"/>
      <c r="Z201"/>
      <c r="AA201"/>
      <c r="AB201"/>
      <c r="AC201"/>
      <c r="AD201"/>
      <c r="AE201"/>
      <c r="AF201"/>
      <c r="AG201"/>
      <c r="AH201"/>
    </row>
    <row r="202" spans="1:34" x14ac:dyDescent="0.25">
      <c r="B202" s="150" t="s">
        <v>484</v>
      </c>
      <c r="C202" s="134">
        <v>60128705</v>
      </c>
      <c r="D202" s="134"/>
      <c r="E202" s="134">
        <v>2198598.17</v>
      </c>
      <c r="F202" s="134">
        <v>11307390.58</v>
      </c>
      <c r="G202" s="134"/>
      <c r="H202" s="134"/>
      <c r="I202" s="134"/>
      <c r="J202" s="134"/>
      <c r="K202" s="134"/>
      <c r="L202" s="134"/>
      <c r="M202" s="134"/>
      <c r="N202" s="134"/>
      <c r="O202" s="134"/>
      <c r="P202" s="134"/>
      <c r="Q202" s="134">
        <f t="shared" ref="Q202:Q265" si="3">SUM(E202:P202)</f>
        <v>13505988.75</v>
      </c>
      <c r="R202" s="3"/>
      <c r="S202" s="7"/>
      <c r="T202" s="118"/>
      <c r="U202" s="118"/>
      <c r="V202" s="118"/>
      <c r="W202" s="118"/>
    </row>
    <row r="203" spans="1:34" x14ac:dyDescent="0.25">
      <c r="B203" s="151" t="s">
        <v>485</v>
      </c>
      <c r="C203" s="125">
        <v>60128705</v>
      </c>
      <c r="D203" s="125"/>
      <c r="E203" s="125">
        <v>2198598.17</v>
      </c>
      <c r="F203" s="125">
        <v>11307390.58</v>
      </c>
      <c r="G203" s="125"/>
      <c r="H203" s="125"/>
      <c r="I203" s="125"/>
      <c r="J203" s="125"/>
      <c r="K203" s="125"/>
      <c r="L203" s="125"/>
      <c r="M203" s="125"/>
      <c r="N203" s="125"/>
      <c r="O203" s="125"/>
      <c r="P203" s="125"/>
      <c r="Q203" s="125">
        <f t="shared" si="3"/>
        <v>13505988.75</v>
      </c>
      <c r="R203" s="3"/>
      <c r="S203" s="7"/>
      <c r="T203" s="118"/>
      <c r="U203" s="118"/>
      <c r="V203" s="118"/>
      <c r="W203" s="118"/>
    </row>
    <row r="204" spans="1:34" x14ac:dyDescent="0.25">
      <c r="B204" s="150" t="s">
        <v>486</v>
      </c>
      <c r="C204" s="134">
        <v>397247505</v>
      </c>
      <c r="D204" s="134"/>
      <c r="E204" s="134">
        <v>18926173.529999997</v>
      </c>
      <c r="F204" s="134">
        <v>21805766.840000004</v>
      </c>
      <c r="G204" s="134"/>
      <c r="H204" s="134"/>
      <c r="I204" s="134"/>
      <c r="J204" s="134"/>
      <c r="K204" s="134"/>
      <c r="L204" s="134"/>
      <c r="M204" s="134"/>
      <c r="N204" s="134"/>
      <c r="O204" s="134"/>
      <c r="P204" s="134"/>
      <c r="Q204" s="134">
        <f t="shared" si="3"/>
        <v>40731940.370000005</v>
      </c>
      <c r="R204" s="3"/>
      <c r="S204" s="7"/>
      <c r="T204" s="118"/>
      <c r="U204" s="118"/>
      <c r="V204" s="118"/>
      <c r="W204" s="118"/>
    </row>
    <row r="205" spans="1:34" s="67" customFormat="1" x14ac:dyDescent="0.25">
      <c r="A205"/>
      <c r="B205" s="151" t="s">
        <v>487</v>
      </c>
      <c r="C205" s="125">
        <v>135510739</v>
      </c>
      <c r="D205" s="125"/>
      <c r="E205" s="125">
        <v>1579963.94</v>
      </c>
      <c r="F205" s="125">
        <v>3909766.32</v>
      </c>
      <c r="G205" s="125"/>
      <c r="H205" s="125"/>
      <c r="I205" s="125"/>
      <c r="J205" s="125"/>
      <c r="K205" s="125"/>
      <c r="L205" s="125"/>
      <c r="M205" s="125"/>
      <c r="N205" s="125"/>
      <c r="O205" s="125"/>
      <c r="P205" s="125"/>
      <c r="Q205" s="125">
        <f t="shared" si="3"/>
        <v>5489730.2599999998</v>
      </c>
      <c r="R205" s="3"/>
      <c r="S205" s="7"/>
      <c r="T205" s="118"/>
      <c r="U205" s="141"/>
      <c r="V205" s="141"/>
      <c r="W205" s="141"/>
      <c r="X205"/>
      <c r="Y205"/>
      <c r="Z205"/>
      <c r="AA205"/>
      <c r="AB205"/>
      <c r="AC205"/>
      <c r="AD205"/>
      <c r="AE205"/>
      <c r="AF205"/>
      <c r="AG205"/>
      <c r="AH205"/>
    </row>
    <row r="206" spans="1:34" x14ac:dyDescent="0.25">
      <c r="B206" s="151" t="s">
        <v>488</v>
      </c>
      <c r="C206" s="125">
        <v>15473486</v>
      </c>
      <c r="D206" s="125"/>
      <c r="E206" s="125">
        <v>357486.67</v>
      </c>
      <c r="F206" s="125">
        <v>563746.51</v>
      </c>
      <c r="G206" s="125"/>
      <c r="H206" s="125"/>
      <c r="I206" s="125"/>
      <c r="J206" s="125"/>
      <c r="K206" s="125"/>
      <c r="L206" s="125"/>
      <c r="M206" s="125"/>
      <c r="N206" s="125"/>
      <c r="O206" s="125"/>
      <c r="P206" s="125"/>
      <c r="Q206" s="125">
        <f t="shared" si="3"/>
        <v>921233.17999999993</v>
      </c>
      <c r="R206" s="3"/>
      <c r="S206" s="7"/>
      <c r="T206" s="118"/>
      <c r="U206" s="118"/>
      <c r="V206" s="118"/>
      <c r="W206" s="118"/>
    </row>
    <row r="207" spans="1:34" x14ac:dyDescent="0.25">
      <c r="B207" s="151" t="s">
        <v>489</v>
      </c>
      <c r="C207" s="125">
        <v>246263280</v>
      </c>
      <c r="D207" s="125"/>
      <c r="E207" s="125">
        <v>16988722.919999998</v>
      </c>
      <c r="F207" s="125">
        <v>17332254.010000002</v>
      </c>
      <c r="G207" s="125"/>
      <c r="H207" s="125"/>
      <c r="I207" s="125"/>
      <c r="J207" s="125"/>
      <c r="K207" s="125"/>
      <c r="L207" s="125"/>
      <c r="M207" s="125"/>
      <c r="N207" s="125"/>
      <c r="O207" s="125"/>
      <c r="P207" s="125"/>
      <c r="Q207" s="125">
        <f t="shared" si="3"/>
        <v>34320976.93</v>
      </c>
      <c r="R207" s="3"/>
      <c r="S207" s="7"/>
      <c r="T207" s="118"/>
      <c r="U207" s="118"/>
      <c r="V207" s="118"/>
      <c r="W207" s="118"/>
    </row>
    <row r="208" spans="1:34" x14ac:dyDescent="0.25">
      <c r="B208" s="150" t="s">
        <v>490</v>
      </c>
      <c r="C208" s="134">
        <v>2901696417</v>
      </c>
      <c r="D208" s="134"/>
      <c r="E208" s="134">
        <v>25092248.849999998</v>
      </c>
      <c r="F208" s="134">
        <v>159868963.52000001</v>
      </c>
      <c r="G208" s="134"/>
      <c r="H208" s="134"/>
      <c r="I208" s="134"/>
      <c r="J208" s="134"/>
      <c r="K208" s="134"/>
      <c r="L208" s="134"/>
      <c r="M208" s="134"/>
      <c r="N208" s="134"/>
      <c r="O208" s="134"/>
      <c r="P208" s="134"/>
      <c r="Q208" s="134">
        <f t="shared" si="3"/>
        <v>184961212.37</v>
      </c>
      <c r="R208" s="3"/>
      <c r="S208" s="7"/>
      <c r="T208" s="118"/>
      <c r="U208" s="118"/>
      <c r="V208" s="118"/>
      <c r="W208" s="118"/>
    </row>
    <row r="209" spans="1:34" x14ac:dyDescent="0.25">
      <c r="B209" s="151" t="s">
        <v>491</v>
      </c>
      <c r="C209" s="125">
        <v>2590281475</v>
      </c>
      <c r="D209" s="125"/>
      <c r="E209" s="125">
        <v>24100581.52</v>
      </c>
      <c r="F209" s="125">
        <v>158810629.52000001</v>
      </c>
      <c r="G209" s="125"/>
      <c r="H209" s="125"/>
      <c r="I209" s="125"/>
      <c r="J209" s="125"/>
      <c r="K209" s="125"/>
      <c r="L209" s="125"/>
      <c r="M209" s="125"/>
      <c r="N209" s="125"/>
      <c r="O209" s="125"/>
      <c r="P209" s="125"/>
      <c r="Q209" s="125">
        <f t="shared" si="3"/>
        <v>182911211.04000002</v>
      </c>
      <c r="R209" s="3"/>
      <c r="S209" s="7"/>
      <c r="T209" s="118"/>
      <c r="U209" s="118"/>
      <c r="V209" s="118"/>
      <c r="W209" s="118"/>
    </row>
    <row r="210" spans="1:34" s="67" customFormat="1" x14ac:dyDescent="0.25">
      <c r="A210"/>
      <c r="B210" s="151" t="s">
        <v>492</v>
      </c>
      <c r="C210" s="125">
        <v>187511014</v>
      </c>
      <c r="D210" s="125"/>
      <c r="E210" s="125">
        <v>916667</v>
      </c>
      <c r="F210" s="125">
        <v>916667</v>
      </c>
      <c r="G210" s="125"/>
      <c r="H210" s="125"/>
      <c r="I210" s="125"/>
      <c r="J210" s="125"/>
      <c r="K210" s="125"/>
      <c r="L210" s="125"/>
      <c r="M210" s="125"/>
      <c r="N210" s="125"/>
      <c r="O210" s="125"/>
      <c r="P210" s="125"/>
      <c r="Q210" s="125">
        <f t="shared" si="3"/>
        <v>1833334</v>
      </c>
      <c r="R210" s="3"/>
      <c r="S210" s="7"/>
      <c r="T210" s="118"/>
      <c r="U210" s="141"/>
      <c r="V210" s="141"/>
      <c r="W210" s="141"/>
      <c r="X210"/>
      <c r="Y210"/>
      <c r="Z210"/>
      <c r="AA210"/>
      <c r="AB210"/>
      <c r="AC210"/>
      <c r="AD210"/>
      <c r="AE210"/>
      <c r="AF210"/>
      <c r="AG210"/>
      <c r="AH210"/>
    </row>
    <row r="211" spans="1:34" x14ac:dyDescent="0.25">
      <c r="B211" s="151" t="s">
        <v>493</v>
      </c>
      <c r="C211" s="125">
        <v>41464660</v>
      </c>
      <c r="D211" s="125"/>
      <c r="E211" s="125">
        <v>0</v>
      </c>
      <c r="F211" s="125">
        <v>0</v>
      </c>
      <c r="G211" s="125"/>
      <c r="H211" s="125"/>
      <c r="I211" s="125"/>
      <c r="J211" s="125"/>
      <c r="K211" s="125"/>
      <c r="L211" s="125"/>
      <c r="M211" s="125"/>
      <c r="N211" s="125"/>
      <c r="O211" s="125"/>
      <c r="P211" s="125"/>
      <c r="Q211" s="125">
        <f t="shared" si="3"/>
        <v>0</v>
      </c>
      <c r="R211" s="3"/>
      <c r="S211" s="7"/>
      <c r="T211" s="118"/>
      <c r="U211" s="118"/>
      <c r="V211" s="118"/>
      <c r="W211" s="118"/>
    </row>
    <row r="212" spans="1:34" x14ac:dyDescent="0.25">
      <c r="B212" s="151" t="s">
        <v>494</v>
      </c>
      <c r="C212" s="125">
        <v>82439268</v>
      </c>
      <c r="D212" s="125"/>
      <c r="E212" s="125">
        <v>75000.33</v>
      </c>
      <c r="F212" s="125">
        <v>141667</v>
      </c>
      <c r="G212" s="125"/>
      <c r="H212" s="125"/>
      <c r="I212" s="125"/>
      <c r="J212" s="125"/>
      <c r="K212" s="125"/>
      <c r="L212" s="125"/>
      <c r="M212" s="125"/>
      <c r="N212" s="125"/>
      <c r="O212" s="125"/>
      <c r="P212" s="125"/>
      <c r="Q212" s="125">
        <f t="shared" si="3"/>
        <v>216667.33000000002</v>
      </c>
      <c r="R212" s="3"/>
      <c r="S212" s="7"/>
      <c r="T212" s="118"/>
      <c r="U212" s="118"/>
      <c r="V212" s="118"/>
      <c r="W212" s="118"/>
    </row>
    <row r="213" spans="1:34" x14ac:dyDescent="0.25">
      <c r="B213" s="150" t="s">
        <v>495</v>
      </c>
      <c r="C213" s="134">
        <v>18514042236</v>
      </c>
      <c r="D213" s="134"/>
      <c r="E213" s="134">
        <v>578246533.19000006</v>
      </c>
      <c r="F213" s="134">
        <v>532947738.44000006</v>
      </c>
      <c r="G213" s="134"/>
      <c r="H213" s="134"/>
      <c r="I213" s="134"/>
      <c r="J213" s="134"/>
      <c r="K213" s="134"/>
      <c r="L213" s="134"/>
      <c r="M213" s="134"/>
      <c r="N213" s="134"/>
      <c r="O213" s="134"/>
      <c r="P213" s="134"/>
      <c r="Q213" s="134">
        <f t="shared" si="3"/>
        <v>1111194271.6300001</v>
      </c>
      <c r="R213" s="3"/>
      <c r="S213" s="7"/>
      <c r="T213" s="118"/>
      <c r="U213" s="118"/>
      <c r="V213" s="118"/>
      <c r="W213" s="118"/>
    </row>
    <row r="214" spans="1:34" x14ac:dyDescent="0.25">
      <c r="B214" s="151" t="s">
        <v>496</v>
      </c>
      <c r="C214" s="125">
        <v>2645936757</v>
      </c>
      <c r="D214" s="125"/>
      <c r="E214" s="125">
        <v>27053449.189999998</v>
      </c>
      <c r="F214" s="125">
        <v>59929027.670000002</v>
      </c>
      <c r="G214" s="125"/>
      <c r="H214" s="125"/>
      <c r="I214" s="125"/>
      <c r="J214" s="125"/>
      <c r="K214" s="125"/>
      <c r="L214" s="125"/>
      <c r="M214" s="125"/>
      <c r="N214" s="125"/>
      <c r="O214" s="125"/>
      <c r="P214" s="125"/>
      <c r="Q214" s="125">
        <f t="shared" si="3"/>
        <v>86982476.859999999</v>
      </c>
      <c r="R214" s="3"/>
      <c r="S214" s="7"/>
      <c r="T214" s="118"/>
      <c r="U214" s="118"/>
      <c r="V214" s="118"/>
      <c r="W214" s="118"/>
    </row>
    <row r="215" spans="1:34" x14ac:dyDescent="0.25">
      <c r="B215" s="151" t="s">
        <v>497</v>
      </c>
      <c r="C215" s="125">
        <v>446894325</v>
      </c>
      <c r="D215" s="125"/>
      <c r="E215" s="125">
        <v>9495563.5199999996</v>
      </c>
      <c r="F215" s="125">
        <v>29119474.489999998</v>
      </c>
      <c r="G215" s="125"/>
      <c r="H215" s="125"/>
      <c r="I215" s="125"/>
      <c r="J215" s="125"/>
      <c r="K215" s="125"/>
      <c r="L215" s="125"/>
      <c r="M215" s="125"/>
      <c r="N215" s="125"/>
      <c r="O215" s="125"/>
      <c r="P215" s="125"/>
      <c r="Q215" s="125">
        <f t="shared" si="3"/>
        <v>38615038.009999998</v>
      </c>
      <c r="R215" s="3"/>
      <c r="S215" s="7"/>
      <c r="T215" s="118"/>
      <c r="U215" s="118"/>
      <c r="V215" s="118"/>
      <c r="W215" s="118"/>
    </row>
    <row r="216" spans="1:34" x14ac:dyDescent="0.25">
      <c r="B216" s="151" t="s">
        <v>498</v>
      </c>
      <c r="C216" s="125">
        <v>170877065</v>
      </c>
      <c r="D216" s="125"/>
      <c r="E216" s="125">
        <v>558155.24</v>
      </c>
      <c r="F216" s="125">
        <v>873114.23</v>
      </c>
      <c r="G216" s="125"/>
      <c r="H216" s="125"/>
      <c r="I216" s="125"/>
      <c r="J216" s="125"/>
      <c r="K216" s="125"/>
      <c r="L216" s="125"/>
      <c r="M216" s="125"/>
      <c r="N216" s="125"/>
      <c r="O216" s="125"/>
      <c r="P216" s="125"/>
      <c r="Q216" s="125">
        <f t="shared" si="3"/>
        <v>1431269.47</v>
      </c>
      <c r="R216" s="3"/>
      <c r="S216" s="7"/>
      <c r="T216" s="118"/>
      <c r="U216" s="118"/>
      <c r="V216" s="118"/>
      <c r="W216" s="118"/>
    </row>
    <row r="217" spans="1:34" s="67" customFormat="1" x14ac:dyDescent="0.25">
      <c r="A217"/>
      <c r="B217" s="151" t="s">
        <v>499</v>
      </c>
      <c r="C217" s="125">
        <v>4690869314</v>
      </c>
      <c r="D217" s="125"/>
      <c r="E217" s="125">
        <v>490888507.75</v>
      </c>
      <c r="F217" s="125">
        <v>234053450.78</v>
      </c>
      <c r="G217" s="125"/>
      <c r="H217" s="125"/>
      <c r="I217" s="125"/>
      <c r="J217" s="125"/>
      <c r="K217" s="125"/>
      <c r="L217" s="125"/>
      <c r="M217" s="125"/>
      <c r="N217" s="125"/>
      <c r="O217" s="125"/>
      <c r="P217" s="125"/>
      <c r="Q217" s="125">
        <f t="shared" si="3"/>
        <v>724941958.52999997</v>
      </c>
      <c r="R217" s="3"/>
      <c r="S217" s="7"/>
      <c r="T217" s="118"/>
      <c r="U217" s="141"/>
      <c r="V217" s="141"/>
      <c r="W217" s="141"/>
      <c r="X217"/>
      <c r="Y217"/>
      <c r="Z217"/>
      <c r="AA217"/>
      <c r="AB217"/>
      <c r="AC217"/>
      <c r="AD217"/>
      <c r="AE217"/>
      <c r="AF217"/>
      <c r="AG217"/>
      <c r="AH217"/>
    </row>
    <row r="218" spans="1:34" x14ac:dyDescent="0.25">
      <c r="B218" s="151" t="s">
        <v>500</v>
      </c>
      <c r="C218" s="125">
        <v>1404965600</v>
      </c>
      <c r="D218" s="125"/>
      <c r="E218" s="125">
        <v>7243465.7199999997</v>
      </c>
      <c r="F218" s="125">
        <v>85606220.400000006</v>
      </c>
      <c r="G218" s="125"/>
      <c r="H218" s="125"/>
      <c r="I218" s="125"/>
      <c r="J218" s="125"/>
      <c r="K218" s="125"/>
      <c r="L218" s="125"/>
      <c r="M218" s="125"/>
      <c r="N218" s="125"/>
      <c r="O218" s="125"/>
      <c r="P218" s="125"/>
      <c r="Q218" s="125">
        <f t="shared" si="3"/>
        <v>92849686.120000005</v>
      </c>
      <c r="R218" s="3"/>
      <c r="S218" s="7"/>
      <c r="T218" s="118"/>
      <c r="U218" s="118"/>
      <c r="V218" s="118"/>
      <c r="W218" s="118"/>
    </row>
    <row r="219" spans="1:34" x14ac:dyDescent="0.25">
      <c r="B219" s="151" t="s">
        <v>501</v>
      </c>
      <c r="C219" s="125">
        <v>9154499175</v>
      </c>
      <c r="D219" s="125"/>
      <c r="E219" s="125">
        <v>43007391.770000003</v>
      </c>
      <c r="F219" s="125">
        <v>123366450.87</v>
      </c>
      <c r="G219" s="125"/>
      <c r="H219" s="125"/>
      <c r="I219" s="125"/>
      <c r="J219" s="125"/>
      <c r="K219" s="125"/>
      <c r="L219" s="125"/>
      <c r="M219" s="125"/>
      <c r="N219" s="125"/>
      <c r="O219" s="125"/>
      <c r="P219" s="125"/>
      <c r="Q219" s="125">
        <f t="shared" si="3"/>
        <v>166373842.64000002</v>
      </c>
      <c r="R219" s="3"/>
      <c r="S219" s="7"/>
      <c r="T219" s="118"/>
      <c r="U219" s="118"/>
      <c r="V219" s="118"/>
      <c r="W219" s="118"/>
    </row>
    <row r="220" spans="1:34" x14ac:dyDescent="0.25">
      <c r="B220" s="150" t="s">
        <v>502</v>
      </c>
      <c r="C220" s="134">
        <v>331237311</v>
      </c>
      <c r="D220" s="134"/>
      <c r="E220" s="134">
        <v>32531958.129999999</v>
      </c>
      <c r="F220" s="134">
        <v>28264375.779999997</v>
      </c>
      <c r="G220" s="134"/>
      <c r="H220" s="134"/>
      <c r="I220" s="134"/>
      <c r="J220" s="134"/>
      <c r="K220" s="134"/>
      <c r="L220" s="134"/>
      <c r="M220" s="134"/>
      <c r="N220" s="134"/>
      <c r="O220" s="134"/>
      <c r="P220" s="134"/>
      <c r="Q220" s="134">
        <f t="shared" si="3"/>
        <v>60796333.909999996</v>
      </c>
      <c r="R220" s="3"/>
      <c r="S220" s="7"/>
      <c r="T220" s="118"/>
      <c r="U220" s="118"/>
      <c r="V220" s="118"/>
      <c r="W220" s="118"/>
    </row>
    <row r="221" spans="1:34" s="67" customFormat="1" x14ac:dyDescent="0.25">
      <c r="A221"/>
      <c r="B221" s="151" t="s">
        <v>503</v>
      </c>
      <c r="C221" s="125">
        <v>316514327</v>
      </c>
      <c r="D221" s="125"/>
      <c r="E221" s="125">
        <v>31817374.800000001</v>
      </c>
      <c r="F221" s="125">
        <v>27479192.449999999</v>
      </c>
      <c r="G221" s="125"/>
      <c r="H221" s="125"/>
      <c r="I221" s="125"/>
      <c r="J221" s="125"/>
      <c r="K221" s="125"/>
      <c r="L221" s="125"/>
      <c r="M221" s="125"/>
      <c r="N221" s="125"/>
      <c r="O221" s="125"/>
      <c r="P221" s="125"/>
      <c r="Q221" s="125">
        <f t="shared" si="3"/>
        <v>59296567.25</v>
      </c>
      <c r="R221" s="3"/>
      <c r="S221" s="7"/>
      <c r="T221" s="118"/>
      <c r="U221" s="141"/>
      <c r="V221" s="141"/>
      <c r="W221" s="141"/>
      <c r="X221"/>
      <c r="Y221"/>
      <c r="Z221"/>
      <c r="AA221"/>
      <c r="AB221"/>
      <c r="AC221"/>
      <c r="AD221"/>
      <c r="AE221"/>
      <c r="AF221"/>
      <c r="AG221"/>
      <c r="AH221"/>
    </row>
    <row r="222" spans="1:34" x14ac:dyDescent="0.25">
      <c r="B222" s="151" t="s">
        <v>504</v>
      </c>
      <c r="C222" s="125">
        <v>210000</v>
      </c>
      <c r="D222" s="125"/>
      <c r="E222" s="125">
        <v>0</v>
      </c>
      <c r="F222" s="125"/>
      <c r="G222" s="125"/>
      <c r="H222" s="125"/>
      <c r="I222" s="125"/>
      <c r="J222" s="125"/>
      <c r="K222" s="125"/>
      <c r="L222" s="125"/>
      <c r="M222" s="125"/>
      <c r="N222" s="125"/>
      <c r="O222" s="125"/>
      <c r="P222" s="125"/>
      <c r="Q222" s="125">
        <f t="shared" si="3"/>
        <v>0</v>
      </c>
      <c r="R222" s="3"/>
      <c r="S222" s="7"/>
      <c r="T222" s="118"/>
      <c r="U222" s="118"/>
      <c r="V222" s="118"/>
      <c r="W222" s="118"/>
    </row>
    <row r="223" spans="1:34" x14ac:dyDescent="0.25">
      <c r="B223" s="151" t="s">
        <v>505</v>
      </c>
      <c r="C223" s="125">
        <v>14512984</v>
      </c>
      <c r="D223" s="125"/>
      <c r="E223" s="125">
        <v>714583.33</v>
      </c>
      <c r="F223" s="125">
        <v>785183.33</v>
      </c>
      <c r="G223" s="125"/>
      <c r="H223" s="125"/>
      <c r="I223" s="125"/>
      <c r="J223" s="125"/>
      <c r="K223" s="125"/>
      <c r="L223" s="125"/>
      <c r="M223" s="125"/>
      <c r="N223" s="125"/>
      <c r="O223" s="125"/>
      <c r="P223" s="125"/>
      <c r="Q223" s="125">
        <f t="shared" si="3"/>
        <v>1499766.66</v>
      </c>
      <c r="R223" s="3"/>
      <c r="S223" s="7"/>
      <c r="T223" s="118"/>
      <c r="U223" s="118"/>
      <c r="V223" s="118"/>
      <c r="W223" s="118"/>
    </row>
    <row r="224" spans="1:34" s="67" customFormat="1" x14ac:dyDescent="0.25">
      <c r="A224"/>
      <c r="B224" s="150" t="s">
        <v>506</v>
      </c>
      <c r="C224" s="134">
        <v>103750000</v>
      </c>
      <c r="D224" s="134"/>
      <c r="E224" s="134">
        <v>12333355.84</v>
      </c>
      <c r="F224" s="134">
        <v>9949092.0500000007</v>
      </c>
      <c r="G224" s="134"/>
      <c r="H224" s="134"/>
      <c r="I224" s="134"/>
      <c r="J224" s="134"/>
      <c r="K224" s="134"/>
      <c r="L224" s="134"/>
      <c r="M224" s="134"/>
      <c r="N224" s="134"/>
      <c r="O224" s="134"/>
      <c r="P224" s="134"/>
      <c r="Q224" s="134">
        <f t="shared" si="3"/>
        <v>22282447.890000001</v>
      </c>
      <c r="R224" s="3"/>
      <c r="S224" s="7"/>
      <c r="T224" s="118"/>
      <c r="U224" s="141"/>
      <c r="V224" s="141"/>
      <c r="W224" s="141"/>
      <c r="X224"/>
      <c r="Y224"/>
      <c r="Z224"/>
      <c r="AA224"/>
      <c r="AB224"/>
      <c r="AC224"/>
      <c r="AD224"/>
      <c r="AE224"/>
      <c r="AF224"/>
      <c r="AG224"/>
      <c r="AH224"/>
    </row>
    <row r="225" spans="1:34" s="67" customFormat="1" x14ac:dyDescent="0.25">
      <c r="A225"/>
      <c r="B225" s="151" t="s">
        <v>508</v>
      </c>
      <c r="C225" s="125">
        <v>103750000</v>
      </c>
      <c r="D225" s="125"/>
      <c r="E225" s="134">
        <v>12333355.84</v>
      </c>
      <c r="F225" s="129">
        <v>9949092.0500000007</v>
      </c>
      <c r="G225" s="143"/>
      <c r="H225" s="143"/>
      <c r="I225" s="143"/>
      <c r="J225" s="143"/>
      <c r="K225" s="143"/>
      <c r="L225" s="143"/>
      <c r="M225" s="143"/>
      <c r="N225" s="143"/>
      <c r="O225" s="143"/>
      <c r="P225" s="125"/>
      <c r="Q225" s="134">
        <f t="shared" si="3"/>
        <v>22282447.890000001</v>
      </c>
      <c r="R225" s="3"/>
      <c r="S225" s="7"/>
      <c r="T225" s="118"/>
      <c r="U225" s="141"/>
      <c r="V225" s="141"/>
      <c r="W225" s="141"/>
      <c r="X225"/>
      <c r="Y225"/>
      <c r="Z225"/>
      <c r="AA225"/>
      <c r="AB225"/>
      <c r="AC225"/>
      <c r="AD225"/>
      <c r="AE225"/>
      <c r="AF225"/>
      <c r="AG225"/>
      <c r="AH225"/>
    </row>
    <row r="226" spans="1:34" x14ac:dyDescent="0.25">
      <c r="B226" s="149" t="s">
        <v>244</v>
      </c>
      <c r="C226" s="134">
        <v>29267041146</v>
      </c>
      <c r="D226" s="134"/>
      <c r="E226" s="134">
        <v>1859806859.1400003</v>
      </c>
      <c r="F226" s="134">
        <v>3706368588.5599999</v>
      </c>
      <c r="G226" s="134"/>
      <c r="H226" s="134"/>
      <c r="I226" s="134"/>
      <c r="J226" s="134"/>
      <c r="K226" s="134"/>
      <c r="L226" s="134"/>
      <c r="M226" s="134"/>
      <c r="N226" s="134"/>
      <c r="O226" s="134"/>
      <c r="P226" s="134"/>
      <c r="Q226" s="134">
        <f t="shared" si="3"/>
        <v>5566175447.7000008</v>
      </c>
      <c r="R226" s="3"/>
      <c r="S226" s="7"/>
      <c r="T226" s="118"/>
      <c r="U226" s="118"/>
      <c r="V226" s="118"/>
      <c r="W226" s="118"/>
    </row>
    <row r="227" spans="1:34" s="67" customFormat="1" x14ac:dyDescent="0.25">
      <c r="A227"/>
      <c r="B227" s="150" t="s">
        <v>511</v>
      </c>
      <c r="C227" s="134">
        <v>1145716430</v>
      </c>
      <c r="D227" s="134"/>
      <c r="E227" s="134">
        <v>11954070.58</v>
      </c>
      <c r="F227" s="134">
        <v>58081312.399999999</v>
      </c>
      <c r="G227" s="134"/>
      <c r="H227" s="134"/>
      <c r="I227" s="134"/>
      <c r="J227" s="134"/>
      <c r="K227" s="134"/>
      <c r="L227" s="134"/>
      <c r="M227" s="134"/>
      <c r="N227" s="134"/>
      <c r="O227" s="134"/>
      <c r="P227" s="134"/>
      <c r="Q227" s="134">
        <f t="shared" si="3"/>
        <v>70035382.980000004</v>
      </c>
      <c r="R227" s="3"/>
      <c r="S227" s="7"/>
      <c r="T227" s="118"/>
      <c r="U227" s="141"/>
      <c r="V227" s="141"/>
      <c r="W227" s="141"/>
      <c r="X227"/>
      <c r="Y227"/>
      <c r="Z227"/>
      <c r="AA227"/>
      <c r="AB227"/>
      <c r="AC227"/>
      <c r="AD227"/>
      <c r="AE227"/>
      <c r="AF227"/>
      <c r="AG227"/>
      <c r="AH227"/>
    </row>
    <row r="228" spans="1:34" x14ac:dyDescent="0.25">
      <c r="B228" s="151" t="s">
        <v>512</v>
      </c>
      <c r="C228" s="125">
        <v>1144766953</v>
      </c>
      <c r="D228" s="125"/>
      <c r="E228" s="125">
        <v>11954070.58</v>
      </c>
      <c r="F228" s="125">
        <v>43081312.399999999</v>
      </c>
      <c r="G228" s="125"/>
      <c r="H228" s="125"/>
      <c r="I228" s="125"/>
      <c r="J228" s="125"/>
      <c r="K228" s="125"/>
      <c r="L228" s="125"/>
      <c r="M228" s="125"/>
      <c r="N228" s="125"/>
      <c r="O228" s="125"/>
      <c r="P228" s="125"/>
      <c r="Q228" s="125">
        <f t="shared" si="3"/>
        <v>55035382.979999997</v>
      </c>
      <c r="R228" s="3"/>
      <c r="S228" s="7"/>
      <c r="T228" s="118"/>
      <c r="U228" s="118"/>
      <c r="V228" s="118"/>
      <c r="W228" s="118"/>
    </row>
    <row r="229" spans="1:34" x14ac:dyDescent="0.25">
      <c r="B229" s="151" t="s">
        <v>513</v>
      </c>
      <c r="C229" s="125">
        <v>949477</v>
      </c>
      <c r="D229" s="125"/>
      <c r="E229" s="125">
        <v>0</v>
      </c>
      <c r="F229" s="125">
        <v>15000000</v>
      </c>
      <c r="G229" s="125"/>
      <c r="H229" s="125"/>
      <c r="I229" s="125"/>
      <c r="J229" s="125"/>
      <c r="K229" s="125"/>
      <c r="L229" s="125"/>
      <c r="M229" s="125"/>
      <c r="N229" s="125"/>
      <c r="O229" s="125"/>
      <c r="P229" s="125"/>
      <c r="Q229" s="125">
        <f t="shared" si="3"/>
        <v>15000000</v>
      </c>
      <c r="R229" s="3"/>
      <c r="S229" s="7"/>
      <c r="T229" s="118"/>
      <c r="U229" s="118"/>
      <c r="V229" s="118"/>
      <c r="W229" s="118"/>
    </row>
    <row r="230" spans="1:34" x14ac:dyDescent="0.25">
      <c r="B230" s="150" t="s">
        <v>514</v>
      </c>
      <c r="C230" s="134">
        <v>28121324716</v>
      </c>
      <c r="D230" s="134"/>
      <c r="E230" s="134">
        <v>1847852788.5600004</v>
      </c>
      <c r="F230" s="134">
        <v>3648287276.1599998</v>
      </c>
      <c r="G230" s="134"/>
      <c r="H230" s="134"/>
      <c r="I230" s="134"/>
      <c r="J230" s="134"/>
      <c r="K230" s="134"/>
      <c r="L230" s="134"/>
      <c r="M230" s="134"/>
      <c r="N230" s="134"/>
      <c r="O230" s="134"/>
      <c r="P230" s="134"/>
      <c r="Q230" s="134">
        <f t="shared" si="3"/>
        <v>5496140064.7200003</v>
      </c>
      <c r="R230" s="3"/>
      <c r="S230" s="7"/>
      <c r="T230" s="118"/>
      <c r="U230" s="118"/>
      <c r="V230" s="118"/>
      <c r="W230" s="118"/>
    </row>
    <row r="231" spans="1:34" x14ac:dyDescent="0.25">
      <c r="B231" s="151" t="s">
        <v>515</v>
      </c>
      <c r="C231" s="125">
        <v>1811679743</v>
      </c>
      <c r="D231" s="125"/>
      <c r="E231" s="125">
        <v>52795468.649999999</v>
      </c>
      <c r="F231" s="125">
        <v>79097883.190000013</v>
      </c>
      <c r="G231" s="125"/>
      <c r="H231" s="125"/>
      <c r="I231" s="125"/>
      <c r="J231" s="125"/>
      <c r="K231" s="125"/>
      <c r="L231" s="125"/>
      <c r="M231" s="125"/>
      <c r="N231" s="125"/>
      <c r="O231" s="125"/>
      <c r="P231" s="125"/>
      <c r="Q231" s="125">
        <f t="shared" si="3"/>
        <v>131893351.84</v>
      </c>
      <c r="R231" s="3"/>
      <c r="S231" s="7"/>
      <c r="T231" s="118"/>
      <c r="U231" s="118"/>
      <c r="V231" s="118"/>
      <c r="W231" s="118"/>
    </row>
    <row r="232" spans="1:34" s="67" customFormat="1" x14ac:dyDescent="0.25">
      <c r="A232"/>
      <c r="B232" s="151" t="s">
        <v>516</v>
      </c>
      <c r="C232" s="125">
        <v>24869309091</v>
      </c>
      <c r="D232" s="125"/>
      <c r="E232" s="125">
        <v>1784525692.2300003</v>
      </c>
      <c r="F232" s="125">
        <v>3539393649.79</v>
      </c>
      <c r="G232" s="125"/>
      <c r="H232" s="125"/>
      <c r="I232" s="125"/>
      <c r="J232" s="125"/>
      <c r="K232" s="125"/>
      <c r="L232" s="125"/>
      <c r="M232" s="125"/>
      <c r="N232" s="125"/>
      <c r="O232" s="125"/>
      <c r="P232" s="125"/>
      <c r="Q232" s="125">
        <f t="shared" si="3"/>
        <v>5323919342.0200005</v>
      </c>
      <c r="R232" s="3"/>
      <c r="S232" s="7"/>
      <c r="T232" s="118"/>
      <c r="U232" s="141"/>
      <c r="V232" s="141"/>
      <c r="W232" s="141"/>
      <c r="X232"/>
      <c r="Y232"/>
      <c r="Z232"/>
      <c r="AA232"/>
      <c r="AB232"/>
      <c r="AC232"/>
      <c r="AD232"/>
      <c r="AE232"/>
      <c r="AF232"/>
      <c r="AG232"/>
      <c r="AH232"/>
    </row>
    <row r="233" spans="1:34" s="67" customFormat="1" x14ac:dyDescent="0.25">
      <c r="A233"/>
      <c r="B233" s="151" t="s">
        <v>517</v>
      </c>
      <c r="C233" s="125">
        <v>1440335882</v>
      </c>
      <c r="D233" s="125"/>
      <c r="E233" s="125">
        <v>10531627.68</v>
      </c>
      <c r="F233" s="125">
        <v>29795743.18</v>
      </c>
      <c r="G233" s="125"/>
      <c r="H233" s="125"/>
      <c r="I233" s="125"/>
      <c r="J233" s="125"/>
      <c r="K233" s="125"/>
      <c r="L233" s="125"/>
      <c r="M233" s="125"/>
      <c r="N233" s="125"/>
      <c r="O233" s="125"/>
      <c r="P233" s="125"/>
      <c r="Q233" s="125">
        <f t="shared" si="3"/>
        <v>40327370.859999999</v>
      </c>
      <c r="R233" s="3"/>
      <c r="S233" s="7"/>
      <c r="T233" s="118"/>
      <c r="U233" s="141"/>
      <c r="V233" s="141"/>
      <c r="W233" s="141"/>
      <c r="X233"/>
      <c r="Y233"/>
      <c r="Z233"/>
      <c r="AA233"/>
      <c r="AB233"/>
      <c r="AC233"/>
      <c r="AD233"/>
      <c r="AE233"/>
      <c r="AF233"/>
      <c r="AG233"/>
      <c r="AH233"/>
    </row>
    <row r="234" spans="1:34" x14ac:dyDescent="0.25">
      <c r="B234" s="23" t="s">
        <v>154</v>
      </c>
      <c r="C234" s="124">
        <v>65411381413</v>
      </c>
      <c r="D234" s="124"/>
      <c r="E234" s="124">
        <v>1436503385.3499999</v>
      </c>
      <c r="F234" s="124">
        <v>2157704064.7599998</v>
      </c>
      <c r="G234" s="124"/>
      <c r="H234" s="124"/>
      <c r="I234" s="124"/>
      <c r="J234" s="124"/>
      <c r="K234" s="124"/>
      <c r="L234" s="124"/>
      <c r="M234" s="124"/>
      <c r="N234" s="124"/>
      <c r="O234" s="124"/>
      <c r="P234" s="124"/>
      <c r="Q234" s="124">
        <f t="shared" si="3"/>
        <v>3594207450.1099997</v>
      </c>
      <c r="R234" s="3"/>
      <c r="S234" s="7"/>
      <c r="T234" s="118"/>
      <c r="U234" s="118"/>
      <c r="V234" s="118"/>
      <c r="W234" s="118"/>
    </row>
    <row r="235" spans="1:34" x14ac:dyDescent="0.25">
      <c r="B235" s="149" t="s">
        <v>155</v>
      </c>
      <c r="C235" s="134">
        <v>11702447899</v>
      </c>
      <c r="D235" s="134"/>
      <c r="E235" s="134">
        <v>188295109.17999998</v>
      </c>
      <c r="F235" s="134">
        <v>227021141.01000002</v>
      </c>
      <c r="G235" s="134"/>
      <c r="H235" s="134"/>
      <c r="I235" s="134"/>
      <c r="J235" s="134"/>
      <c r="K235" s="134"/>
      <c r="L235" s="134"/>
      <c r="M235" s="134"/>
      <c r="N235" s="134"/>
      <c r="O235" s="134"/>
      <c r="P235" s="134"/>
      <c r="Q235" s="134">
        <f t="shared" si="3"/>
        <v>415316250.19</v>
      </c>
      <c r="R235" s="3"/>
      <c r="S235" s="7"/>
      <c r="T235" s="118"/>
      <c r="U235" s="118"/>
      <c r="V235" s="118"/>
      <c r="W235" s="118"/>
    </row>
    <row r="236" spans="1:34" s="67" customFormat="1" x14ac:dyDescent="0.25">
      <c r="A236"/>
      <c r="B236" s="150" t="s">
        <v>518</v>
      </c>
      <c r="C236" s="134">
        <v>11366852377</v>
      </c>
      <c r="D236" s="134"/>
      <c r="E236" s="134">
        <v>186968089.51999998</v>
      </c>
      <c r="F236" s="134">
        <v>214043789.33000001</v>
      </c>
      <c r="G236" s="134"/>
      <c r="H236" s="134"/>
      <c r="I236" s="134"/>
      <c r="J236" s="134"/>
      <c r="K236" s="134"/>
      <c r="L236" s="134"/>
      <c r="M236" s="134"/>
      <c r="N236" s="134"/>
      <c r="O236" s="134"/>
      <c r="P236" s="134"/>
      <c r="Q236" s="134">
        <f t="shared" si="3"/>
        <v>401011878.85000002</v>
      </c>
      <c r="R236" s="3"/>
      <c r="S236" s="7"/>
      <c r="T236" s="118"/>
      <c r="U236" s="141"/>
      <c r="V236" s="141"/>
      <c r="W236" s="141"/>
      <c r="X236"/>
      <c r="Y236"/>
      <c r="Z236"/>
      <c r="AA236"/>
      <c r="AB236"/>
      <c r="AC236"/>
      <c r="AD236"/>
      <c r="AE236"/>
      <c r="AF236"/>
      <c r="AG236"/>
      <c r="AH236"/>
    </row>
    <row r="237" spans="1:34" x14ac:dyDescent="0.25">
      <c r="B237" s="151" t="s">
        <v>519</v>
      </c>
      <c r="C237" s="125">
        <v>11361212377</v>
      </c>
      <c r="D237" s="125"/>
      <c r="E237" s="125">
        <v>186498089.51999998</v>
      </c>
      <c r="F237" s="125">
        <v>213573789.33000001</v>
      </c>
      <c r="G237" s="125"/>
      <c r="H237" s="125"/>
      <c r="I237" s="125"/>
      <c r="J237" s="125"/>
      <c r="K237" s="125"/>
      <c r="L237" s="125"/>
      <c r="M237" s="125"/>
      <c r="N237" s="125"/>
      <c r="O237" s="125"/>
      <c r="P237" s="125"/>
      <c r="Q237" s="125">
        <f t="shared" si="3"/>
        <v>400071878.85000002</v>
      </c>
      <c r="R237" s="3"/>
      <c r="S237" s="7"/>
      <c r="T237" s="118"/>
      <c r="U237" s="118"/>
      <c r="V237" s="118"/>
      <c r="W237" s="118"/>
    </row>
    <row r="238" spans="1:34" s="67" customFormat="1" x14ac:dyDescent="0.25">
      <c r="A238"/>
      <c r="B238" s="151" t="s">
        <v>520</v>
      </c>
      <c r="C238" s="125">
        <v>5640000</v>
      </c>
      <c r="D238" s="125"/>
      <c r="E238" s="125">
        <v>470000</v>
      </c>
      <c r="F238" s="125">
        <v>470000</v>
      </c>
      <c r="G238" s="125"/>
      <c r="H238" s="125"/>
      <c r="I238" s="125"/>
      <c r="J238" s="125"/>
      <c r="K238" s="125"/>
      <c r="L238" s="125"/>
      <c r="M238" s="125"/>
      <c r="N238" s="125"/>
      <c r="O238" s="125"/>
      <c r="P238" s="125"/>
      <c r="Q238" s="125">
        <f t="shared" si="3"/>
        <v>940000</v>
      </c>
      <c r="R238" s="3"/>
      <c r="S238" s="7"/>
      <c r="T238" s="118"/>
      <c r="U238" s="141"/>
      <c r="V238" s="141"/>
      <c r="W238" s="141"/>
      <c r="X238"/>
      <c r="Y238"/>
      <c r="Z238"/>
      <c r="AA238"/>
      <c r="AB238"/>
      <c r="AC238"/>
      <c r="AD238"/>
      <c r="AE238"/>
      <c r="AF238"/>
      <c r="AG238"/>
      <c r="AH238"/>
    </row>
    <row r="239" spans="1:34" x14ac:dyDescent="0.25">
      <c r="B239" s="150" t="s">
        <v>521</v>
      </c>
      <c r="C239" s="134">
        <v>40543326</v>
      </c>
      <c r="D239" s="134"/>
      <c r="E239" s="134">
        <v>0</v>
      </c>
      <c r="F239" s="134">
        <v>1011802.8</v>
      </c>
      <c r="G239" s="134"/>
      <c r="H239" s="134"/>
      <c r="I239" s="134"/>
      <c r="J239" s="134"/>
      <c r="K239" s="134"/>
      <c r="L239" s="134"/>
      <c r="M239" s="134"/>
      <c r="N239" s="134"/>
      <c r="O239" s="134"/>
      <c r="P239" s="134"/>
      <c r="Q239" s="134">
        <f t="shared" si="3"/>
        <v>1011802.8</v>
      </c>
      <c r="R239" s="3"/>
      <c r="S239" s="7"/>
      <c r="T239" s="118"/>
      <c r="U239" s="118"/>
      <c r="V239" s="118"/>
      <c r="W239" s="118"/>
    </row>
    <row r="240" spans="1:34" x14ac:dyDescent="0.25">
      <c r="B240" s="151" t="s">
        <v>522</v>
      </c>
      <c r="C240" s="125">
        <v>40543326</v>
      </c>
      <c r="D240" s="125"/>
      <c r="E240" s="134">
        <v>0</v>
      </c>
      <c r="F240" s="125">
        <v>1011802.8</v>
      </c>
      <c r="G240" s="125"/>
      <c r="H240" s="125"/>
      <c r="I240" s="125"/>
      <c r="J240" s="125"/>
      <c r="K240" s="125"/>
      <c r="L240" s="125"/>
      <c r="M240" s="125"/>
      <c r="N240" s="125"/>
      <c r="O240" s="125"/>
      <c r="P240" s="125"/>
      <c r="Q240" s="134">
        <f t="shared" si="3"/>
        <v>1011802.8</v>
      </c>
      <c r="R240" s="3"/>
      <c r="S240" s="7"/>
      <c r="T240" s="118"/>
      <c r="U240" s="118"/>
      <c r="V240" s="118"/>
      <c r="W240" s="118"/>
    </row>
    <row r="241" spans="1:34" x14ac:dyDescent="0.25">
      <c r="B241" s="150" t="s">
        <v>523</v>
      </c>
      <c r="C241" s="134">
        <v>108767162</v>
      </c>
      <c r="D241" s="134"/>
      <c r="E241" s="134">
        <v>975037.74</v>
      </c>
      <c r="F241" s="134">
        <v>2533845.33</v>
      </c>
      <c r="G241" s="134"/>
      <c r="H241" s="134"/>
      <c r="I241" s="134"/>
      <c r="J241" s="134"/>
      <c r="K241" s="134"/>
      <c r="L241" s="134"/>
      <c r="M241" s="134"/>
      <c r="N241" s="134"/>
      <c r="O241" s="134"/>
      <c r="P241" s="134"/>
      <c r="Q241" s="134">
        <f t="shared" si="3"/>
        <v>3508883.0700000003</v>
      </c>
      <c r="R241" s="3"/>
      <c r="S241" s="7"/>
      <c r="T241" s="118"/>
      <c r="U241" s="118"/>
      <c r="V241" s="118"/>
      <c r="W241" s="118"/>
    </row>
    <row r="242" spans="1:34" s="67" customFormat="1" x14ac:dyDescent="0.25">
      <c r="A242"/>
      <c r="B242" s="151" t="s">
        <v>524</v>
      </c>
      <c r="C242" s="125">
        <v>3236656</v>
      </c>
      <c r="D242" s="125"/>
      <c r="E242" s="125">
        <v>6667</v>
      </c>
      <c r="F242" s="125">
        <v>6667</v>
      </c>
      <c r="G242" s="125"/>
      <c r="H242" s="125"/>
      <c r="I242" s="125"/>
      <c r="J242" s="125"/>
      <c r="K242" s="125"/>
      <c r="L242" s="125"/>
      <c r="M242" s="125"/>
      <c r="N242" s="125"/>
      <c r="O242" s="125"/>
      <c r="P242" s="125"/>
      <c r="Q242" s="125">
        <f t="shared" si="3"/>
        <v>13334</v>
      </c>
      <c r="R242" s="3"/>
      <c r="S242" s="7"/>
      <c r="T242" s="118"/>
      <c r="U242" s="141"/>
      <c r="V242" s="141"/>
      <c r="W242" s="141"/>
      <c r="X242"/>
      <c r="Y242"/>
      <c r="Z242"/>
      <c r="AA242"/>
      <c r="AB242"/>
      <c r="AC242"/>
      <c r="AD242"/>
      <c r="AE242"/>
      <c r="AF242"/>
      <c r="AG242"/>
      <c r="AH242"/>
    </row>
    <row r="243" spans="1:34" x14ac:dyDescent="0.25">
      <c r="B243" s="151" t="s">
        <v>525</v>
      </c>
      <c r="C243" s="125">
        <v>14287096</v>
      </c>
      <c r="D243" s="125"/>
      <c r="E243" s="125">
        <v>8333.33</v>
      </c>
      <c r="F243" s="125">
        <v>16513.599999999999</v>
      </c>
      <c r="G243" s="125"/>
      <c r="H243" s="125"/>
      <c r="I243" s="125"/>
      <c r="J243" s="125"/>
      <c r="K243" s="125"/>
      <c r="L243" s="125"/>
      <c r="M243" s="125"/>
      <c r="N243" s="125"/>
      <c r="O243" s="125"/>
      <c r="P243" s="125"/>
      <c r="Q243" s="125">
        <f t="shared" si="3"/>
        <v>24846.93</v>
      </c>
      <c r="R243" s="3"/>
      <c r="S243" s="7"/>
      <c r="T243" s="118"/>
      <c r="U243" s="118"/>
      <c r="V243" s="118"/>
      <c r="W243" s="118"/>
    </row>
    <row r="244" spans="1:34" s="67" customFormat="1" x14ac:dyDescent="0.25">
      <c r="A244"/>
      <c r="B244" s="151" t="s">
        <v>526</v>
      </c>
      <c r="C244" s="125">
        <v>91243410</v>
      </c>
      <c r="D244" s="125"/>
      <c r="E244" s="125">
        <v>960037.41</v>
      </c>
      <c r="F244" s="125">
        <v>2510664.73</v>
      </c>
      <c r="G244" s="125"/>
      <c r="H244" s="125"/>
      <c r="I244" s="125"/>
      <c r="J244" s="125"/>
      <c r="K244" s="125"/>
      <c r="L244" s="125"/>
      <c r="M244" s="125"/>
      <c r="N244" s="125"/>
      <c r="O244" s="125"/>
      <c r="P244" s="125"/>
      <c r="Q244" s="125">
        <f t="shared" si="3"/>
        <v>3470702.14</v>
      </c>
      <c r="R244" s="3"/>
      <c r="S244" s="7"/>
      <c r="T244" s="118"/>
      <c r="U244" s="141"/>
      <c r="V244" s="141"/>
      <c r="W244" s="141"/>
      <c r="X244"/>
      <c r="Y244"/>
      <c r="Z244"/>
      <c r="AA244"/>
      <c r="AB244"/>
      <c r="AC244"/>
      <c r="AD244"/>
      <c r="AE244"/>
      <c r="AF244"/>
      <c r="AG244"/>
      <c r="AH244"/>
    </row>
    <row r="245" spans="1:34" s="67" customFormat="1" x14ac:dyDescent="0.25">
      <c r="A245"/>
      <c r="B245" s="150" t="s">
        <v>527</v>
      </c>
      <c r="C245" s="134">
        <v>186285034</v>
      </c>
      <c r="D245" s="134"/>
      <c r="E245" s="134">
        <v>351981.92</v>
      </c>
      <c r="F245" s="134">
        <v>9431703.5500000007</v>
      </c>
      <c r="G245" s="134"/>
      <c r="H245" s="134"/>
      <c r="I245" s="134"/>
      <c r="J245" s="134"/>
      <c r="K245" s="134"/>
      <c r="L245" s="134"/>
      <c r="M245" s="134"/>
      <c r="N245" s="134"/>
      <c r="O245" s="134"/>
      <c r="P245" s="134"/>
      <c r="Q245" s="134">
        <f t="shared" si="3"/>
        <v>9783685.4700000007</v>
      </c>
      <c r="R245" s="3"/>
      <c r="S245" s="7"/>
      <c r="T245" s="118"/>
      <c r="U245" s="141"/>
      <c r="V245" s="141"/>
      <c r="W245" s="141"/>
      <c r="X245"/>
      <c r="Y245"/>
      <c r="Z245"/>
      <c r="AA245"/>
      <c r="AB245"/>
      <c r="AC245"/>
      <c r="AD245"/>
      <c r="AE245"/>
      <c r="AF245"/>
      <c r="AG245"/>
      <c r="AH245"/>
    </row>
    <row r="246" spans="1:34" x14ac:dyDescent="0.25">
      <c r="B246" s="151" t="s">
        <v>528</v>
      </c>
      <c r="C246" s="125">
        <v>186285034</v>
      </c>
      <c r="D246" s="125"/>
      <c r="E246" s="125">
        <v>351981.92</v>
      </c>
      <c r="F246" s="125">
        <v>9431703.5500000007</v>
      </c>
      <c r="G246" s="125"/>
      <c r="H246" s="125"/>
      <c r="I246" s="125"/>
      <c r="J246" s="125"/>
      <c r="K246" s="125"/>
      <c r="L246" s="125"/>
      <c r="M246" s="125"/>
      <c r="N246" s="125"/>
      <c r="O246" s="125"/>
      <c r="P246" s="125"/>
      <c r="Q246" s="125">
        <f t="shared" si="3"/>
        <v>9783685.4700000007</v>
      </c>
      <c r="R246" s="3"/>
      <c r="S246" s="7"/>
      <c r="T246" s="118"/>
      <c r="U246" s="118"/>
      <c r="V246" s="118"/>
      <c r="W246" s="118"/>
    </row>
    <row r="247" spans="1:34" s="67" customFormat="1" x14ac:dyDescent="0.25">
      <c r="A247"/>
      <c r="B247" s="149" t="s">
        <v>156</v>
      </c>
      <c r="C247" s="134">
        <v>5611935809</v>
      </c>
      <c r="D247" s="134"/>
      <c r="E247" s="134">
        <v>294079226.5</v>
      </c>
      <c r="F247" s="134">
        <v>464586415.27999997</v>
      </c>
      <c r="G247" s="134"/>
      <c r="H247" s="134"/>
      <c r="I247" s="134"/>
      <c r="J247" s="134"/>
      <c r="K247" s="134"/>
      <c r="L247" s="134"/>
      <c r="M247" s="134"/>
      <c r="N247" s="134"/>
      <c r="O247" s="134"/>
      <c r="P247" s="134"/>
      <c r="Q247" s="134">
        <f t="shared" si="3"/>
        <v>758665641.77999997</v>
      </c>
      <c r="R247" s="3"/>
      <c r="S247" s="7"/>
      <c r="T247" s="118"/>
      <c r="U247" s="141"/>
      <c r="V247" s="141"/>
      <c r="W247" s="141"/>
      <c r="X247"/>
      <c r="Y247"/>
      <c r="Z247"/>
      <c r="AA247"/>
      <c r="AB247"/>
      <c r="AC247"/>
      <c r="AD247"/>
      <c r="AE247"/>
      <c r="AF247"/>
      <c r="AG247"/>
      <c r="AH247"/>
    </row>
    <row r="248" spans="1:34" x14ac:dyDescent="0.25">
      <c r="B248" s="150" t="s">
        <v>926</v>
      </c>
      <c r="C248" s="134">
        <v>110427245</v>
      </c>
      <c r="D248" s="134"/>
      <c r="E248" s="134">
        <v>183267.20000000001</v>
      </c>
      <c r="F248" s="134">
        <v>1576773.8</v>
      </c>
      <c r="G248" s="134"/>
      <c r="H248" s="134"/>
      <c r="I248" s="134"/>
      <c r="J248" s="134"/>
      <c r="K248" s="134"/>
      <c r="L248" s="134"/>
      <c r="M248" s="134"/>
      <c r="N248" s="134"/>
      <c r="O248" s="134"/>
      <c r="P248" s="134"/>
      <c r="Q248" s="134">
        <f t="shared" si="3"/>
        <v>1760041</v>
      </c>
      <c r="R248" s="3"/>
      <c r="S248" s="7"/>
      <c r="T248" s="118"/>
      <c r="U248" s="118"/>
      <c r="V248" s="118"/>
      <c r="W248" s="118"/>
    </row>
    <row r="249" spans="1:34" s="67" customFormat="1" x14ac:dyDescent="0.25">
      <c r="A249"/>
      <c r="B249" s="151" t="s">
        <v>927</v>
      </c>
      <c r="C249" s="125">
        <v>110427245</v>
      </c>
      <c r="D249" s="125"/>
      <c r="E249" s="125">
        <v>183267.20000000001</v>
      </c>
      <c r="F249" s="125">
        <v>1576773.8</v>
      </c>
      <c r="G249" s="125"/>
      <c r="H249" s="125"/>
      <c r="I249" s="125"/>
      <c r="J249" s="125"/>
      <c r="K249" s="125"/>
      <c r="L249" s="125"/>
      <c r="M249" s="125"/>
      <c r="N249" s="125"/>
      <c r="O249" s="125"/>
      <c r="P249" s="125"/>
      <c r="Q249" s="125">
        <f t="shared" si="3"/>
        <v>1760041</v>
      </c>
      <c r="R249" s="3"/>
      <c r="S249" s="7"/>
      <c r="T249" s="118"/>
      <c r="U249" s="141"/>
      <c r="V249" s="141"/>
      <c r="W249" s="141"/>
      <c r="X249"/>
      <c r="Y249"/>
      <c r="Z249"/>
      <c r="AA249"/>
      <c r="AB249"/>
      <c r="AC249"/>
      <c r="AD249"/>
      <c r="AE249"/>
      <c r="AF249"/>
      <c r="AG249"/>
      <c r="AH249"/>
    </row>
    <row r="250" spans="1:34" x14ac:dyDescent="0.25">
      <c r="B250" s="150" t="s">
        <v>531</v>
      </c>
      <c r="C250" s="134">
        <v>173472835</v>
      </c>
      <c r="D250" s="134"/>
      <c r="E250" s="134">
        <v>7753895.4500000002</v>
      </c>
      <c r="F250" s="134">
        <v>25188610.09</v>
      </c>
      <c r="G250" s="134"/>
      <c r="H250" s="134"/>
      <c r="I250" s="134"/>
      <c r="J250" s="134"/>
      <c r="K250" s="134"/>
      <c r="L250" s="134"/>
      <c r="M250" s="134"/>
      <c r="N250" s="134"/>
      <c r="O250" s="134"/>
      <c r="P250" s="134"/>
      <c r="Q250" s="134">
        <f t="shared" si="3"/>
        <v>32942505.539999999</v>
      </c>
      <c r="R250" s="3"/>
      <c r="S250" s="7"/>
      <c r="T250" s="118"/>
      <c r="U250" s="118"/>
      <c r="V250" s="118"/>
      <c r="W250" s="118"/>
    </row>
    <row r="251" spans="1:34" s="67" customFormat="1" x14ac:dyDescent="0.25">
      <c r="A251"/>
      <c r="B251" s="151" t="s">
        <v>532</v>
      </c>
      <c r="C251" s="125">
        <v>173472835</v>
      </c>
      <c r="D251" s="125"/>
      <c r="E251" s="125">
        <v>7753895.4500000002</v>
      </c>
      <c r="F251" s="125">
        <v>25188610.09</v>
      </c>
      <c r="G251" s="125"/>
      <c r="H251" s="125"/>
      <c r="I251" s="125"/>
      <c r="J251" s="125"/>
      <c r="K251" s="125"/>
      <c r="L251" s="125"/>
      <c r="M251" s="125"/>
      <c r="N251" s="125"/>
      <c r="O251" s="125"/>
      <c r="P251" s="125"/>
      <c r="Q251" s="125">
        <f t="shared" si="3"/>
        <v>32942505.539999999</v>
      </c>
      <c r="R251" s="3"/>
      <c r="S251" s="7"/>
      <c r="T251" s="118"/>
      <c r="U251" s="141"/>
      <c r="V251" s="141"/>
      <c r="W251" s="141"/>
      <c r="X251"/>
      <c r="Y251"/>
      <c r="Z251"/>
      <c r="AA251"/>
      <c r="AB251"/>
      <c r="AC251"/>
      <c r="AD251"/>
      <c r="AE251"/>
      <c r="AF251"/>
      <c r="AG251"/>
      <c r="AH251"/>
    </row>
    <row r="252" spans="1:34" x14ac:dyDescent="0.25">
      <c r="B252" s="150" t="s">
        <v>533</v>
      </c>
      <c r="C252" s="134">
        <v>3214174982</v>
      </c>
      <c r="D252" s="134"/>
      <c r="E252" s="134">
        <v>68436822.670000002</v>
      </c>
      <c r="F252" s="134">
        <v>284741309.88</v>
      </c>
      <c r="G252" s="134"/>
      <c r="H252" s="134"/>
      <c r="I252" s="134"/>
      <c r="J252" s="134"/>
      <c r="K252" s="134"/>
      <c r="L252" s="134"/>
      <c r="M252" s="134"/>
      <c r="N252" s="134"/>
      <c r="O252" s="134"/>
      <c r="P252" s="134"/>
      <c r="Q252" s="134">
        <f t="shared" si="3"/>
        <v>353178132.55000001</v>
      </c>
      <c r="R252" s="3"/>
      <c r="S252" s="7"/>
      <c r="T252" s="118"/>
      <c r="U252" s="118"/>
      <c r="V252" s="118"/>
      <c r="W252" s="118"/>
    </row>
    <row r="253" spans="1:34" s="67" customFormat="1" x14ac:dyDescent="0.25">
      <c r="A253"/>
      <c r="B253" s="151" t="s">
        <v>534</v>
      </c>
      <c r="C253" s="125">
        <v>3214174982</v>
      </c>
      <c r="D253" s="125"/>
      <c r="E253" s="125">
        <v>68436822.670000002</v>
      </c>
      <c r="F253" s="125">
        <v>284741309.88</v>
      </c>
      <c r="G253" s="125"/>
      <c r="H253" s="125"/>
      <c r="I253" s="125"/>
      <c r="J253" s="125"/>
      <c r="K253" s="125"/>
      <c r="L253" s="125"/>
      <c r="M253" s="125"/>
      <c r="N253" s="125"/>
      <c r="O253" s="125"/>
      <c r="P253" s="125"/>
      <c r="Q253" s="125">
        <f t="shared" si="3"/>
        <v>353178132.55000001</v>
      </c>
      <c r="R253" s="3"/>
      <c r="S253" s="7"/>
      <c r="T253" s="118"/>
      <c r="U253" s="141"/>
      <c r="V253" s="141"/>
      <c r="W253" s="141"/>
      <c r="X253"/>
      <c r="Y253"/>
      <c r="Z253"/>
      <c r="AA253"/>
      <c r="AB253"/>
      <c r="AC253"/>
      <c r="AD253"/>
      <c r="AE253"/>
      <c r="AF253"/>
      <c r="AG253"/>
      <c r="AH253"/>
    </row>
    <row r="254" spans="1:34" s="67" customFormat="1" x14ac:dyDescent="0.25">
      <c r="A254"/>
      <c r="B254" s="150" t="s">
        <v>535</v>
      </c>
      <c r="C254" s="134">
        <v>2113860747</v>
      </c>
      <c r="D254" s="134"/>
      <c r="E254" s="134">
        <v>217705241.18000001</v>
      </c>
      <c r="F254" s="134">
        <v>153079721.50999999</v>
      </c>
      <c r="G254" s="134"/>
      <c r="H254" s="134"/>
      <c r="I254" s="134"/>
      <c r="J254" s="134"/>
      <c r="K254" s="134"/>
      <c r="L254" s="134"/>
      <c r="M254" s="134"/>
      <c r="N254" s="134"/>
      <c r="O254" s="134"/>
      <c r="P254" s="134"/>
      <c r="Q254" s="134">
        <f t="shared" si="3"/>
        <v>370784962.69</v>
      </c>
      <c r="R254" s="3"/>
      <c r="S254" s="7"/>
      <c r="T254" s="118"/>
      <c r="U254" s="141"/>
      <c r="V254" s="141"/>
      <c r="W254" s="141"/>
      <c r="X254"/>
      <c r="Y254"/>
      <c r="Z254"/>
      <c r="AA254"/>
      <c r="AB254"/>
      <c r="AC254"/>
      <c r="AD254"/>
      <c r="AE254"/>
      <c r="AF254"/>
      <c r="AG254"/>
      <c r="AH254"/>
    </row>
    <row r="255" spans="1:34" x14ac:dyDescent="0.25">
      <c r="B255" s="151" t="s">
        <v>536</v>
      </c>
      <c r="C255" s="125">
        <v>2113860747</v>
      </c>
      <c r="D255" s="125"/>
      <c r="E255" s="125">
        <v>217705241.18000001</v>
      </c>
      <c r="F255" s="125">
        <v>153079721.50999999</v>
      </c>
      <c r="G255" s="125"/>
      <c r="H255" s="125"/>
      <c r="I255" s="125"/>
      <c r="J255" s="125"/>
      <c r="K255" s="125"/>
      <c r="L255" s="125"/>
      <c r="M255" s="125"/>
      <c r="N255" s="125"/>
      <c r="O255" s="125"/>
      <c r="P255" s="125"/>
      <c r="Q255" s="125">
        <f t="shared" si="3"/>
        <v>370784962.69</v>
      </c>
      <c r="R255" s="3"/>
      <c r="S255" s="7"/>
      <c r="T255" s="118"/>
      <c r="U255" s="118"/>
      <c r="V255" s="118"/>
      <c r="W255" s="118"/>
    </row>
    <row r="256" spans="1:34" s="67" customFormat="1" x14ac:dyDescent="0.25">
      <c r="A256"/>
      <c r="B256" s="149" t="s">
        <v>537</v>
      </c>
      <c r="C256" s="134">
        <v>4059350557</v>
      </c>
      <c r="D256" s="134"/>
      <c r="E256" s="134">
        <v>125266350.17</v>
      </c>
      <c r="F256" s="134">
        <v>131862889.78000002</v>
      </c>
      <c r="G256" s="134"/>
      <c r="H256" s="134"/>
      <c r="I256" s="134"/>
      <c r="J256" s="134"/>
      <c r="K256" s="134"/>
      <c r="L256" s="134"/>
      <c r="M256" s="134"/>
      <c r="N256" s="134"/>
      <c r="O256" s="134"/>
      <c r="P256" s="134"/>
      <c r="Q256" s="134">
        <f t="shared" si="3"/>
        <v>257129239.95000002</v>
      </c>
      <c r="R256" s="3"/>
      <c r="S256" s="7"/>
      <c r="T256" s="118"/>
      <c r="U256" s="141"/>
      <c r="V256" s="141"/>
      <c r="W256" s="141"/>
      <c r="X256"/>
      <c r="Y256"/>
      <c r="Z256"/>
      <c r="AA256"/>
      <c r="AB256"/>
      <c r="AC256"/>
      <c r="AD256"/>
      <c r="AE256"/>
      <c r="AF256"/>
      <c r="AG256"/>
      <c r="AH256"/>
    </row>
    <row r="257" spans="1:34" x14ac:dyDescent="0.25">
      <c r="B257" s="150" t="s">
        <v>538</v>
      </c>
      <c r="C257" s="134">
        <v>1650687063</v>
      </c>
      <c r="D257" s="134"/>
      <c r="E257" s="134">
        <v>113339311.84</v>
      </c>
      <c r="F257" s="134">
        <v>118191694.31</v>
      </c>
      <c r="G257" s="134"/>
      <c r="H257" s="134"/>
      <c r="I257" s="134"/>
      <c r="J257" s="134"/>
      <c r="K257" s="134"/>
      <c r="L257" s="134"/>
      <c r="M257" s="134"/>
      <c r="N257" s="134"/>
      <c r="O257" s="134"/>
      <c r="P257" s="134"/>
      <c r="Q257" s="134">
        <f t="shared" si="3"/>
        <v>231531006.15000001</v>
      </c>
      <c r="R257" s="3"/>
      <c r="S257" s="7"/>
      <c r="T257" s="118"/>
      <c r="U257" s="118"/>
      <c r="V257" s="118"/>
      <c r="W257" s="118"/>
    </row>
    <row r="258" spans="1:34" s="67" customFormat="1" x14ac:dyDescent="0.25">
      <c r="A258"/>
      <c r="B258" s="151" t="s">
        <v>539</v>
      </c>
      <c r="C258" s="125">
        <v>1650687063</v>
      </c>
      <c r="D258" s="125"/>
      <c r="E258" s="125">
        <v>113339311.84</v>
      </c>
      <c r="F258" s="125">
        <v>118191694.31</v>
      </c>
      <c r="G258" s="125"/>
      <c r="H258" s="125"/>
      <c r="I258" s="125"/>
      <c r="J258" s="125"/>
      <c r="K258" s="125"/>
      <c r="L258" s="125"/>
      <c r="M258" s="125"/>
      <c r="N258" s="125"/>
      <c r="O258" s="125"/>
      <c r="P258" s="125"/>
      <c r="Q258" s="125">
        <f t="shared" si="3"/>
        <v>231531006.15000001</v>
      </c>
      <c r="R258" s="3"/>
      <c r="S258" s="7"/>
      <c r="T258" s="118"/>
      <c r="U258" s="141"/>
      <c r="V258" s="141"/>
      <c r="W258" s="141"/>
      <c r="X258"/>
      <c r="Y258"/>
      <c r="Z258"/>
      <c r="AA258"/>
      <c r="AB258"/>
      <c r="AC258"/>
      <c r="AD258"/>
      <c r="AE258"/>
      <c r="AF258"/>
      <c r="AG258"/>
      <c r="AH258"/>
    </row>
    <row r="259" spans="1:34" x14ac:dyDescent="0.25">
      <c r="B259" s="150" t="s">
        <v>540</v>
      </c>
      <c r="C259" s="134">
        <v>524708629</v>
      </c>
      <c r="D259" s="134"/>
      <c r="E259" s="134">
        <v>7669498.04</v>
      </c>
      <c r="F259" s="134">
        <v>11410065.460000001</v>
      </c>
      <c r="G259" s="134"/>
      <c r="H259" s="134"/>
      <c r="I259" s="134"/>
      <c r="J259" s="134"/>
      <c r="K259" s="134"/>
      <c r="L259" s="134"/>
      <c r="M259" s="134"/>
      <c r="N259" s="134"/>
      <c r="O259" s="134"/>
      <c r="P259" s="134"/>
      <c r="Q259" s="134">
        <f t="shared" si="3"/>
        <v>19079563.5</v>
      </c>
      <c r="R259" s="3"/>
      <c r="S259" s="7"/>
      <c r="T259" s="118"/>
      <c r="U259" s="118"/>
      <c r="V259" s="118"/>
      <c r="W259" s="118"/>
    </row>
    <row r="260" spans="1:34" s="67" customFormat="1" x14ac:dyDescent="0.25">
      <c r="A260"/>
      <c r="B260" s="151" t="s">
        <v>541</v>
      </c>
      <c r="C260" s="125">
        <v>524708629</v>
      </c>
      <c r="D260" s="125"/>
      <c r="E260" s="125">
        <v>7669498.04</v>
      </c>
      <c r="F260" s="125">
        <v>11410065.460000001</v>
      </c>
      <c r="G260" s="125"/>
      <c r="H260" s="125"/>
      <c r="I260" s="125"/>
      <c r="J260" s="125"/>
      <c r="K260" s="125"/>
      <c r="L260" s="125"/>
      <c r="M260" s="125"/>
      <c r="N260" s="125"/>
      <c r="O260" s="125"/>
      <c r="P260" s="125"/>
      <c r="Q260" s="125">
        <f t="shared" si="3"/>
        <v>19079563.5</v>
      </c>
      <c r="R260" s="3"/>
      <c r="S260" s="7"/>
      <c r="T260" s="118"/>
      <c r="U260" s="141"/>
      <c r="V260" s="141"/>
      <c r="W260" s="141"/>
      <c r="X260"/>
      <c r="Y260"/>
      <c r="Z260"/>
      <c r="AA260"/>
      <c r="AB260"/>
      <c r="AC260"/>
      <c r="AD260"/>
      <c r="AE260"/>
      <c r="AF260"/>
      <c r="AG260"/>
      <c r="AH260"/>
    </row>
    <row r="261" spans="1:34" x14ac:dyDescent="0.25">
      <c r="B261" s="150" t="s">
        <v>542</v>
      </c>
      <c r="C261" s="134">
        <v>159795512</v>
      </c>
      <c r="D261" s="134"/>
      <c r="E261" s="134">
        <v>1369560.52</v>
      </c>
      <c r="F261" s="134">
        <v>1228060</v>
      </c>
      <c r="G261" s="134"/>
      <c r="H261" s="134"/>
      <c r="I261" s="134"/>
      <c r="J261" s="134"/>
      <c r="K261" s="134"/>
      <c r="L261" s="134"/>
      <c r="M261" s="134"/>
      <c r="N261" s="134"/>
      <c r="O261" s="134"/>
      <c r="P261" s="134"/>
      <c r="Q261" s="134">
        <f t="shared" si="3"/>
        <v>2597620.52</v>
      </c>
      <c r="R261" s="3"/>
      <c r="S261" s="7"/>
      <c r="T261" s="118"/>
      <c r="U261" s="118"/>
      <c r="V261" s="118"/>
      <c r="W261" s="118"/>
    </row>
    <row r="262" spans="1:34" s="67" customFormat="1" x14ac:dyDescent="0.25">
      <c r="A262"/>
      <c r="B262" s="151" t="s">
        <v>543</v>
      </c>
      <c r="C262" s="125">
        <v>159795512</v>
      </c>
      <c r="D262" s="125"/>
      <c r="E262" s="125">
        <v>1369560.52</v>
      </c>
      <c r="F262" s="125">
        <v>1228060</v>
      </c>
      <c r="G262" s="125"/>
      <c r="H262" s="125"/>
      <c r="I262" s="125"/>
      <c r="J262" s="125"/>
      <c r="K262" s="125"/>
      <c r="L262" s="125"/>
      <c r="M262" s="125"/>
      <c r="N262" s="125"/>
      <c r="O262" s="125"/>
      <c r="P262" s="125"/>
      <c r="Q262" s="125">
        <f t="shared" si="3"/>
        <v>2597620.52</v>
      </c>
      <c r="R262" s="3"/>
      <c r="S262" s="7"/>
      <c r="T262" s="118"/>
      <c r="U262" s="141"/>
      <c r="V262" s="141"/>
      <c r="W262" s="141"/>
      <c r="X262"/>
      <c r="Y262"/>
      <c r="Z262"/>
      <c r="AA262"/>
      <c r="AB262"/>
      <c r="AC262"/>
      <c r="AD262"/>
      <c r="AE262"/>
      <c r="AF262"/>
      <c r="AG262"/>
      <c r="AH262"/>
    </row>
    <row r="263" spans="1:34" x14ac:dyDescent="0.25">
      <c r="B263" s="150" t="s">
        <v>544</v>
      </c>
      <c r="C263" s="134">
        <v>50094392</v>
      </c>
      <c r="D263" s="134"/>
      <c r="E263" s="134">
        <v>2879646.44</v>
      </c>
      <c r="F263" s="134">
        <v>1004631.28</v>
      </c>
      <c r="G263" s="134"/>
      <c r="H263" s="134"/>
      <c r="I263" s="134"/>
      <c r="J263" s="134"/>
      <c r="K263" s="134"/>
      <c r="L263" s="134"/>
      <c r="M263" s="134"/>
      <c r="N263" s="134"/>
      <c r="O263" s="134"/>
      <c r="P263" s="134"/>
      <c r="Q263" s="134">
        <f t="shared" si="3"/>
        <v>3884277.7199999997</v>
      </c>
      <c r="R263" s="3"/>
      <c r="S263" s="7"/>
      <c r="T263" s="118"/>
      <c r="U263" s="118"/>
      <c r="V263" s="118"/>
      <c r="W263" s="118"/>
    </row>
    <row r="264" spans="1:34" s="67" customFormat="1" x14ac:dyDescent="0.25">
      <c r="A264"/>
      <c r="B264" s="151" t="s">
        <v>545</v>
      </c>
      <c r="C264" s="125">
        <v>50094392</v>
      </c>
      <c r="D264" s="125"/>
      <c r="E264" s="125">
        <v>2879646.44</v>
      </c>
      <c r="F264" s="125">
        <v>1004631.28</v>
      </c>
      <c r="G264" s="125"/>
      <c r="H264" s="125"/>
      <c r="I264" s="125"/>
      <c r="J264" s="125"/>
      <c r="K264" s="125"/>
      <c r="L264" s="125"/>
      <c r="M264" s="125"/>
      <c r="N264" s="125"/>
      <c r="O264" s="125"/>
      <c r="P264" s="125"/>
      <c r="Q264" s="125">
        <f t="shared" si="3"/>
        <v>3884277.7199999997</v>
      </c>
      <c r="R264" s="3"/>
      <c r="S264" s="7"/>
      <c r="T264" s="118"/>
      <c r="U264" s="141"/>
      <c r="V264" s="141"/>
      <c r="W264" s="141"/>
      <c r="X264"/>
      <c r="Y264"/>
      <c r="Z264"/>
      <c r="AA264"/>
      <c r="AB264"/>
      <c r="AC264"/>
      <c r="AD264"/>
      <c r="AE264"/>
      <c r="AF264"/>
      <c r="AG264"/>
      <c r="AH264"/>
    </row>
    <row r="265" spans="1:34" x14ac:dyDescent="0.25">
      <c r="B265" s="150" t="s">
        <v>546</v>
      </c>
      <c r="C265" s="134">
        <v>1609996031</v>
      </c>
      <c r="D265" s="134"/>
      <c r="E265" s="134">
        <v>8333.33</v>
      </c>
      <c r="F265" s="134">
        <v>11772.73</v>
      </c>
      <c r="G265" s="134"/>
      <c r="H265" s="134"/>
      <c r="I265" s="134"/>
      <c r="J265" s="134"/>
      <c r="K265" s="134"/>
      <c r="L265" s="134"/>
      <c r="M265" s="134"/>
      <c r="N265" s="134"/>
      <c r="O265" s="134"/>
      <c r="P265" s="134"/>
      <c r="Q265" s="134">
        <f t="shared" si="3"/>
        <v>20106.059999999998</v>
      </c>
      <c r="R265" s="3"/>
      <c r="S265" s="7"/>
      <c r="T265" s="118"/>
      <c r="U265" s="118"/>
      <c r="V265" s="118"/>
      <c r="W265" s="118"/>
    </row>
    <row r="266" spans="1:34" s="67" customFormat="1" x14ac:dyDescent="0.25">
      <c r="A266"/>
      <c r="B266" s="151" t="s">
        <v>547</v>
      </c>
      <c r="C266" s="125">
        <v>1609996031</v>
      </c>
      <c r="D266" s="125"/>
      <c r="E266" s="125">
        <v>8333.33</v>
      </c>
      <c r="F266" s="125">
        <v>11772.73</v>
      </c>
      <c r="G266" s="125"/>
      <c r="H266" s="125"/>
      <c r="I266" s="125"/>
      <c r="J266" s="125"/>
      <c r="K266" s="125"/>
      <c r="L266" s="125"/>
      <c r="M266" s="125"/>
      <c r="N266" s="125"/>
      <c r="O266" s="125"/>
      <c r="P266" s="125"/>
      <c r="Q266" s="125">
        <f t="shared" ref="Q266:Q329" si="4">SUM(E266:P266)</f>
        <v>20106.059999999998</v>
      </c>
      <c r="R266" s="3"/>
      <c r="S266" s="7"/>
      <c r="T266" s="118"/>
      <c r="U266" s="141"/>
      <c r="V266" s="141"/>
      <c r="W266" s="141"/>
      <c r="X266"/>
      <c r="Y266"/>
      <c r="Z266"/>
      <c r="AA266"/>
      <c r="AB266"/>
      <c r="AC266"/>
      <c r="AD266"/>
      <c r="AE266"/>
      <c r="AF266"/>
      <c r="AG266"/>
      <c r="AH266"/>
    </row>
    <row r="267" spans="1:34" s="67" customFormat="1" x14ac:dyDescent="0.25">
      <c r="A267"/>
      <c r="B267" s="150" t="s">
        <v>548</v>
      </c>
      <c r="C267" s="134">
        <v>64068930</v>
      </c>
      <c r="D267" s="134"/>
      <c r="E267" s="134">
        <v>0</v>
      </c>
      <c r="F267" s="134">
        <v>16666</v>
      </c>
      <c r="G267" s="134"/>
      <c r="H267" s="134"/>
      <c r="I267" s="134"/>
      <c r="J267" s="134"/>
      <c r="K267" s="134"/>
      <c r="L267" s="134"/>
      <c r="M267" s="134"/>
      <c r="N267" s="134"/>
      <c r="O267" s="134"/>
      <c r="P267" s="134"/>
      <c r="Q267" s="134">
        <f t="shared" si="4"/>
        <v>16666</v>
      </c>
      <c r="R267" s="3"/>
      <c r="S267" s="7"/>
      <c r="T267" s="118"/>
      <c r="U267" s="141"/>
      <c r="V267" s="141"/>
      <c r="W267" s="141"/>
      <c r="X267"/>
      <c r="Y267"/>
      <c r="Z267"/>
      <c r="AA267"/>
      <c r="AB267"/>
      <c r="AC267"/>
      <c r="AD267"/>
      <c r="AE267"/>
      <c r="AF267"/>
      <c r="AG267"/>
      <c r="AH267"/>
    </row>
    <row r="268" spans="1:34" x14ac:dyDescent="0.25">
      <c r="B268" s="151" t="s">
        <v>549</v>
      </c>
      <c r="C268" s="125">
        <v>64068930</v>
      </c>
      <c r="D268" s="125"/>
      <c r="E268" s="125">
        <v>0</v>
      </c>
      <c r="F268" s="125">
        <v>16666</v>
      </c>
      <c r="G268" s="125"/>
      <c r="H268" s="125"/>
      <c r="I268" s="125"/>
      <c r="J268" s="125"/>
      <c r="K268" s="125"/>
      <c r="L268" s="125"/>
      <c r="M268" s="125"/>
      <c r="N268" s="125"/>
      <c r="O268" s="125"/>
      <c r="P268" s="125"/>
      <c r="Q268" s="125">
        <f t="shared" si="4"/>
        <v>16666</v>
      </c>
      <c r="R268" s="3"/>
      <c r="S268" s="7"/>
      <c r="T268" s="118"/>
      <c r="U268" s="118"/>
      <c r="V268" s="118"/>
      <c r="W268" s="118"/>
    </row>
    <row r="269" spans="1:34" s="67" customFormat="1" x14ac:dyDescent="0.25">
      <c r="A269"/>
      <c r="B269" s="149" t="s">
        <v>158</v>
      </c>
      <c r="C269" s="192">
        <v>15158879690</v>
      </c>
      <c r="D269" s="192"/>
      <c r="E269" s="192">
        <v>21829093.199999999</v>
      </c>
      <c r="F269" s="192">
        <v>160887731.69</v>
      </c>
      <c r="G269" s="192"/>
      <c r="H269" s="192"/>
      <c r="I269" s="192"/>
      <c r="J269" s="192"/>
      <c r="K269" s="192"/>
      <c r="L269" s="192"/>
      <c r="M269" s="192"/>
      <c r="N269" s="192"/>
      <c r="O269" s="192"/>
      <c r="P269" s="192"/>
      <c r="Q269" s="192">
        <f t="shared" si="4"/>
        <v>182716824.88999999</v>
      </c>
      <c r="R269" s="3"/>
      <c r="S269" s="7"/>
      <c r="T269" s="118"/>
      <c r="U269" s="141"/>
      <c r="V269" s="141"/>
      <c r="W269" s="141"/>
      <c r="X269"/>
      <c r="Y269"/>
      <c r="Z269"/>
      <c r="AA269"/>
      <c r="AB269"/>
      <c r="AC269"/>
      <c r="AD269"/>
      <c r="AE269"/>
      <c r="AF269"/>
      <c r="AG269"/>
      <c r="AH269"/>
    </row>
    <row r="270" spans="1:34" x14ac:dyDescent="0.25">
      <c r="B270" s="150" t="s">
        <v>550</v>
      </c>
      <c r="C270" s="134">
        <v>15134837593</v>
      </c>
      <c r="D270" s="134"/>
      <c r="E270" s="134">
        <v>21819564.199999999</v>
      </c>
      <c r="F270" s="134">
        <v>160878202.69</v>
      </c>
      <c r="G270" s="134"/>
      <c r="H270" s="134"/>
      <c r="I270" s="134"/>
      <c r="J270" s="134"/>
      <c r="K270" s="134"/>
      <c r="L270" s="134"/>
      <c r="M270" s="134"/>
      <c r="N270" s="134"/>
      <c r="O270" s="134"/>
      <c r="P270" s="134"/>
      <c r="Q270" s="134">
        <f t="shared" si="4"/>
        <v>182697766.88999999</v>
      </c>
      <c r="R270" s="3"/>
      <c r="S270" s="7"/>
      <c r="T270" s="118"/>
      <c r="U270" s="118"/>
      <c r="V270" s="118"/>
      <c r="W270" s="118"/>
    </row>
    <row r="271" spans="1:34" s="67" customFormat="1" x14ac:dyDescent="0.25">
      <c r="A271"/>
      <c r="B271" s="151" t="s">
        <v>551</v>
      </c>
      <c r="C271" s="125">
        <v>15134837593</v>
      </c>
      <c r="D271" s="125"/>
      <c r="E271" s="125">
        <v>21819564.199999999</v>
      </c>
      <c r="F271" s="125">
        <v>160878202.69</v>
      </c>
      <c r="G271" s="125"/>
      <c r="H271" s="125"/>
      <c r="I271" s="125"/>
      <c r="J271" s="125"/>
      <c r="K271" s="125"/>
      <c r="L271" s="125"/>
      <c r="M271" s="125"/>
      <c r="N271" s="125"/>
      <c r="O271" s="125"/>
      <c r="P271" s="125"/>
      <c r="Q271" s="125">
        <f t="shared" si="4"/>
        <v>182697766.88999999</v>
      </c>
      <c r="R271" s="3"/>
      <c r="S271" s="7"/>
      <c r="T271" s="118"/>
      <c r="U271" s="141"/>
      <c r="V271" s="141"/>
      <c r="W271" s="141"/>
      <c r="X271"/>
      <c r="Y271"/>
      <c r="Z271"/>
      <c r="AA271"/>
      <c r="AB271"/>
      <c r="AC271"/>
      <c r="AD271"/>
      <c r="AE271"/>
      <c r="AF271"/>
      <c r="AG271"/>
      <c r="AH271"/>
    </row>
    <row r="272" spans="1:34" s="67" customFormat="1" x14ac:dyDescent="0.25">
      <c r="A272"/>
      <c r="B272" s="150" t="s">
        <v>552</v>
      </c>
      <c r="C272" s="134">
        <v>24042097</v>
      </c>
      <c r="D272" s="134"/>
      <c r="E272" s="134">
        <v>9529</v>
      </c>
      <c r="F272" s="134">
        <v>9529</v>
      </c>
      <c r="G272" s="134"/>
      <c r="H272" s="134"/>
      <c r="I272" s="134"/>
      <c r="J272" s="134"/>
      <c r="K272" s="134"/>
      <c r="L272" s="134"/>
      <c r="M272" s="134"/>
      <c r="N272" s="134"/>
      <c r="O272" s="134"/>
      <c r="P272" s="134"/>
      <c r="Q272" s="134">
        <f t="shared" si="4"/>
        <v>19058</v>
      </c>
      <c r="R272" s="3"/>
      <c r="S272" s="7"/>
      <c r="T272" s="118"/>
      <c r="U272" s="141"/>
      <c r="V272" s="141"/>
      <c r="W272" s="141"/>
      <c r="X272"/>
      <c r="Y272"/>
      <c r="Z272"/>
      <c r="AA272"/>
      <c r="AB272"/>
      <c r="AC272"/>
      <c r="AD272"/>
      <c r="AE272"/>
      <c r="AF272"/>
      <c r="AG272"/>
      <c r="AH272"/>
    </row>
    <row r="273" spans="1:34" x14ac:dyDescent="0.25">
      <c r="B273" s="151" t="s">
        <v>553</v>
      </c>
      <c r="C273" s="125">
        <v>24042097</v>
      </c>
      <c r="D273" s="125"/>
      <c r="E273" s="125">
        <v>9529</v>
      </c>
      <c r="F273" s="125">
        <v>9529</v>
      </c>
      <c r="G273" s="125"/>
      <c r="H273" s="125"/>
      <c r="I273" s="125"/>
      <c r="J273" s="125"/>
      <c r="K273" s="125"/>
      <c r="L273" s="125"/>
      <c r="M273" s="125"/>
      <c r="N273" s="125"/>
      <c r="O273" s="125"/>
      <c r="P273" s="125"/>
      <c r="Q273" s="125">
        <f t="shared" si="4"/>
        <v>19058</v>
      </c>
      <c r="R273" s="3"/>
      <c r="S273" s="7"/>
      <c r="T273" s="118"/>
      <c r="U273" s="118"/>
      <c r="V273" s="118"/>
      <c r="W273" s="118"/>
    </row>
    <row r="274" spans="1:34" s="67" customFormat="1" x14ac:dyDescent="0.25">
      <c r="A274"/>
      <c r="B274" s="149" t="s">
        <v>554</v>
      </c>
      <c r="C274" s="134">
        <v>591440202</v>
      </c>
      <c r="D274" s="134"/>
      <c r="E274" s="134">
        <v>5593590.46</v>
      </c>
      <c r="F274" s="134">
        <v>35521697.93</v>
      </c>
      <c r="G274" s="134"/>
      <c r="H274" s="134"/>
      <c r="I274" s="134"/>
      <c r="J274" s="134"/>
      <c r="K274" s="134"/>
      <c r="L274" s="134"/>
      <c r="M274" s="134"/>
      <c r="N274" s="134"/>
      <c r="O274" s="134"/>
      <c r="P274" s="134"/>
      <c r="Q274" s="134">
        <f t="shared" si="4"/>
        <v>41115288.390000001</v>
      </c>
      <c r="R274" s="3"/>
      <c r="S274" s="7"/>
      <c r="T274" s="118"/>
      <c r="U274" s="141"/>
      <c r="V274" s="141"/>
      <c r="W274" s="141"/>
      <c r="X274"/>
      <c r="Y274"/>
      <c r="Z274"/>
      <c r="AA274"/>
      <c r="AB274"/>
      <c r="AC274"/>
      <c r="AD274"/>
      <c r="AE274"/>
      <c r="AF274"/>
      <c r="AG274"/>
      <c r="AH274"/>
    </row>
    <row r="275" spans="1:34" x14ac:dyDescent="0.25">
      <c r="B275" s="150" t="s">
        <v>555</v>
      </c>
      <c r="C275" s="134">
        <v>3648700</v>
      </c>
      <c r="D275" s="134"/>
      <c r="E275" s="134">
        <v>50000</v>
      </c>
      <c r="F275" s="134">
        <v>60000</v>
      </c>
      <c r="G275" s="134"/>
      <c r="H275" s="134"/>
      <c r="I275" s="134"/>
      <c r="J275" s="134"/>
      <c r="K275" s="134"/>
      <c r="L275" s="134"/>
      <c r="M275" s="134"/>
      <c r="N275" s="134"/>
      <c r="O275" s="134"/>
      <c r="P275" s="134"/>
      <c r="Q275" s="134">
        <f t="shared" si="4"/>
        <v>110000</v>
      </c>
      <c r="R275" s="3"/>
      <c r="S275" s="7"/>
      <c r="T275" s="118"/>
      <c r="U275" s="118"/>
      <c r="V275" s="118"/>
      <c r="W275" s="118"/>
    </row>
    <row r="276" spans="1:34" s="67" customFormat="1" x14ac:dyDescent="0.25">
      <c r="A276"/>
      <c r="B276" s="151" t="s">
        <v>556</v>
      </c>
      <c r="C276" s="125">
        <v>3648700</v>
      </c>
      <c r="D276" s="125"/>
      <c r="E276" s="125">
        <v>50000</v>
      </c>
      <c r="F276" s="125">
        <v>60000</v>
      </c>
      <c r="G276" s="125"/>
      <c r="H276" s="125"/>
      <c r="I276" s="125"/>
      <c r="J276" s="125"/>
      <c r="K276" s="125"/>
      <c r="L276" s="125"/>
      <c r="M276" s="125"/>
      <c r="N276" s="125"/>
      <c r="O276" s="125"/>
      <c r="P276" s="125"/>
      <c r="Q276" s="125">
        <f t="shared" si="4"/>
        <v>110000</v>
      </c>
      <c r="R276" s="3"/>
      <c r="S276" s="7"/>
      <c r="T276" s="118"/>
      <c r="U276" s="141"/>
      <c r="V276" s="141"/>
      <c r="W276" s="141"/>
      <c r="X276"/>
      <c r="Y276"/>
      <c r="Z276"/>
      <c r="AA276"/>
      <c r="AB276"/>
      <c r="AC276"/>
      <c r="AD276"/>
      <c r="AE276"/>
      <c r="AF276"/>
      <c r="AG276"/>
      <c r="AH276"/>
    </row>
    <row r="277" spans="1:34" x14ac:dyDescent="0.25">
      <c r="B277" s="150" t="s">
        <v>557</v>
      </c>
      <c r="C277" s="134">
        <v>4893934</v>
      </c>
      <c r="D277" s="134"/>
      <c r="E277" s="134">
        <v>57217</v>
      </c>
      <c r="F277" s="134">
        <v>158980.20000000001</v>
      </c>
      <c r="G277" s="134"/>
      <c r="H277" s="134"/>
      <c r="I277" s="134"/>
      <c r="J277" s="134"/>
      <c r="K277" s="134"/>
      <c r="L277" s="134"/>
      <c r="M277" s="134"/>
      <c r="N277" s="134"/>
      <c r="O277" s="134"/>
      <c r="P277" s="134"/>
      <c r="Q277" s="134">
        <f t="shared" si="4"/>
        <v>216197.2</v>
      </c>
      <c r="R277" s="3"/>
      <c r="S277" s="7"/>
      <c r="T277" s="118"/>
      <c r="U277" s="118"/>
      <c r="V277" s="118"/>
      <c r="W277" s="118"/>
    </row>
    <row r="278" spans="1:34" s="67" customFormat="1" x14ac:dyDescent="0.25">
      <c r="A278"/>
      <c r="B278" s="151" t="s">
        <v>558</v>
      </c>
      <c r="C278" s="125">
        <v>4893934</v>
      </c>
      <c r="D278" s="125"/>
      <c r="E278" s="125">
        <v>57217</v>
      </c>
      <c r="F278" s="125">
        <v>158980.20000000001</v>
      </c>
      <c r="G278" s="125"/>
      <c r="H278" s="125"/>
      <c r="I278" s="125"/>
      <c r="J278" s="125"/>
      <c r="K278" s="125"/>
      <c r="L278" s="125"/>
      <c r="M278" s="125"/>
      <c r="N278" s="125"/>
      <c r="O278" s="125"/>
      <c r="P278" s="125"/>
      <c r="Q278" s="125">
        <f t="shared" si="4"/>
        <v>216197.2</v>
      </c>
      <c r="R278" s="3"/>
      <c r="S278" s="7"/>
      <c r="T278" s="118"/>
      <c r="U278" s="141"/>
      <c r="V278" s="141"/>
      <c r="W278" s="141"/>
      <c r="X278"/>
      <c r="Y278"/>
      <c r="Z278"/>
      <c r="AA278"/>
      <c r="AB278"/>
      <c r="AC278"/>
      <c r="AD278"/>
      <c r="AE278"/>
      <c r="AF278"/>
      <c r="AG278"/>
      <c r="AH278"/>
    </row>
    <row r="279" spans="1:34" x14ac:dyDescent="0.25">
      <c r="B279" s="150" t="s">
        <v>559</v>
      </c>
      <c r="C279" s="134">
        <v>396607409</v>
      </c>
      <c r="D279" s="134"/>
      <c r="E279" s="134">
        <v>3879653.46</v>
      </c>
      <c r="F279" s="134">
        <v>32913332.600000001</v>
      </c>
      <c r="G279" s="134"/>
      <c r="H279" s="134"/>
      <c r="I279" s="134"/>
      <c r="J279" s="134"/>
      <c r="K279" s="134"/>
      <c r="L279" s="134"/>
      <c r="M279" s="134"/>
      <c r="N279" s="134"/>
      <c r="O279" s="134"/>
      <c r="P279" s="134"/>
      <c r="Q279" s="134">
        <f t="shared" si="4"/>
        <v>36792986.060000002</v>
      </c>
      <c r="R279" s="3"/>
      <c r="S279" s="7"/>
      <c r="T279" s="118"/>
      <c r="U279" s="118"/>
      <c r="V279" s="118"/>
      <c r="W279" s="118"/>
    </row>
    <row r="280" spans="1:34" s="67" customFormat="1" x14ac:dyDescent="0.25">
      <c r="A280"/>
      <c r="B280" s="151" t="s">
        <v>560</v>
      </c>
      <c r="C280" s="125">
        <v>396607409</v>
      </c>
      <c r="D280" s="125"/>
      <c r="E280" s="125">
        <v>3879653.46</v>
      </c>
      <c r="F280" s="125">
        <v>32913332.600000001</v>
      </c>
      <c r="G280" s="125"/>
      <c r="H280" s="125"/>
      <c r="I280" s="125"/>
      <c r="J280" s="125"/>
      <c r="K280" s="125"/>
      <c r="L280" s="125"/>
      <c r="M280" s="125"/>
      <c r="N280" s="125"/>
      <c r="O280" s="125"/>
      <c r="P280" s="125"/>
      <c r="Q280" s="125">
        <f t="shared" si="4"/>
        <v>36792986.060000002</v>
      </c>
      <c r="R280" s="3"/>
      <c r="S280" s="7"/>
      <c r="T280" s="118"/>
      <c r="U280" s="141"/>
      <c r="V280" s="141"/>
      <c r="W280" s="141"/>
      <c r="X280"/>
      <c r="Y280"/>
      <c r="Z280"/>
      <c r="AA280"/>
      <c r="AB280"/>
      <c r="AC280"/>
      <c r="AD280"/>
      <c r="AE280"/>
      <c r="AF280"/>
      <c r="AG280"/>
      <c r="AH280"/>
    </row>
    <row r="281" spans="1:34" x14ac:dyDescent="0.25">
      <c r="B281" s="150" t="s">
        <v>561</v>
      </c>
      <c r="C281" s="134">
        <v>19529435</v>
      </c>
      <c r="D281" s="134"/>
      <c r="E281" s="134">
        <v>181519.67</v>
      </c>
      <c r="F281" s="134">
        <v>192032.82</v>
      </c>
      <c r="G281" s="134"/>
      <c r="H281" s="134"/>
      <c r="I281" s="134"/>
      <c r="J281" s="134"/>
      <c r="K281" s="134"/>
      <c r="L281" s="134"/>
      <c r="M281" s="134"/>
      <c r="N281" s="134"/>
      <c r="O281" s="134"/>
      <c r="P281" s="134"/>
      <c r="Q281" s="134">
        <f t="shared" si="4"/>
        <v>373552.49</v>
      </c>
      <c r="R281" s="3"/>
      <c r="S281" s="7"/>
      <c r="T281" s="118"/>
      <c r="U281" s="118"/>
      <c r="V281" s="118"/>
      <c r="W281" s="118"/>
    </row>
    <row r="282" spans="1:34" s="67" customFormat="1" x14ac:dyDescent="0.25">
      <c r="A282"/>
      <c r="B282" s="151" t="s">
        <v>562</v>
      </c>
      <c r="C282" s="125">
        <v>19529435</v>
      </c>
      <c r="D282" s="125"/>
      <c r="E282" s="125">
        <v>181519.67</v>
      </c>
      <c r="F282" s="125">
        <v>192032.82</v>
      </c>
      <c r="G282" s="125"/>
      <c r="H282" s="125"/>
      <c r="I282" s="125"/>
      <c r="J282" s="125"/>
      <c r="K282" s="125"/>
      <c r="L282" s="125"/>
      <c r="M282" s="125"/>
      <c r="N282" s="125"/>
      <c r="O282" s="125"/>
      <c r="P282" s="125"/>
      <c r="Q282" s="125">
        <f t="shared" si="4"/>
        <v>373552.49</v>
      </c>
      <c r="R282" s="3"/>
      <c r="S282" s="7"/>
      <c r="T282" s="118"/>
      <c r="U282" s="141"/>
      <c r="V282" s="141"/>
      <c r="W282" s="141"/>
      <c r="X282"/>
      <c r="Y282"/>
      <c r="Z282"/>
      <c r="AA282"/>
      <c r="AB282"/>
      <c r="AC282"/>
      <c r="AD282"/>
      <c r="AE282"/>
      <c r="AF282"/>
      <c r="AG282"/>
      <c r="AH282"/>
    </row>
    <row r="283" spans="1:34" s="67" customFormat="1" x14ac:dyDescent="0.25">
      <c r="A283"/>
      <c r="B283" s="150" t="s">
        <v>563</v>
      </c>
      <c r="C283" s="134">
        <v>166760724</v>
      </c>
      <c r="D283" s="134"/>
      <c r="E283" s="134">
        <v>1425200.33</v>
      </c>
      <c r="F283" s="134">
        <v>2197352.31</v>
      </c>
      <c r="G283" s="134"/>
      <c r="H283" s="134"/>
      <c r="I283" s="134"/>
      <c r="J283" s="134"/>
      <c r="K283" s="134"/>
      <c r="L283" s="134"/>
      <c r="M283" s="134"/>
      <c r="N283" s="134"/>
      <c r="O283" s="134"/>
      <c r="P283" s="134"/>
      <c r="Q283" s="134">
        <f t="shared" si="4"/>
        <v>3622552.64</v>
      </c>
      <c r="R283" s="3"/>
      <c r="S283" s="7"/>
      <c r="T283" s="118"/>
      <c r="U283" s="141"/>
      <c r="V283" s="141"/>
      <c r="W283" s="141"/>
      <c r="X283"/>
      <c r="Y283"/>
      <c r="Z283"/>
      <c r="AA283"/>
      <c r="AB283"/>
      <c r="AC283"/>
      <c r="AD283"/>
      <c r="AE283"/>
      <c r="AF283"/>
      <c r="AG283"/>
      <c r="AH283"/>
    </row>
    <row r="284" spans="1:34" x14ac:dyDescent="0.25">
      <c r="B284" s="151" t="s">
        <v>564</v>
      </c>
      <c r="C284" s="125">
        <v>166760724</v>
      </c>
      <c r="D284" s="125"/>
      <c r="E284" s="125">
        <v>1425200.33</v>
      </c>
      <c r="F284" s="125">
        <v>2197352.31</v>
      </c>
      <c r="G284" s="125"/>
      <c r="H284" s="125"/>
      <c r="I284" s="125"/>
      <c r="J284" s="125"/>
      <c r="K284" s="125"/>
      <c r="L284" s="125"/>
      <c r="M284" s="125"/>
      <c r="N284" s="125"/>
      <c r="O284" s="125"/>
      <c r="P284" s="125"/>
      <c r="Q284" s="125">
        <f t="shared" si="4"/>
        <v>3622552.64</v>
      </c>
      <c r="R284" s="3"/>
      <c r="S284" s="7"/>
      <c r="T284" s="118"/>
      <c r="U284" s="118"/>
      <c r="V284" s="118"/>
      <c r="W284" s="118"/>
    </row>
    <row r="285" spans="1:34" x14ac:dyDescent="0.25">
      <c r="B285" s="149" t="s">
        <v>160</v>
      </c>
      <c r="C285" s="134">
        <v>3092772923</v>
      </c>
      <c r="D285" s="134"/>
      <c r="E285" s="134">
        <v>366991517.5</v>
      </c>
      <c r="F285" s="134">
        <v>147933179.50999999</v>
      </c>
      <c r="G285" s="134"/>
      <c r="H285" s="134"/>
      <c r="I285" s="134"/>
      <c r="J285" s="134"/>
      <c r="K285" s="134"/>
      <c r="L285" s="134"/>
      <c r="M285" s="134"/>
      <c r="N285" s="134"/>
      <c r="O285" s="134"/>
      <c r="P285" s="134"/>
      <c r="Q285" s="134">
        <f t="shared" si="4"/>
        <v>514924697.00999999</v>
      </c>
      <c r="R285" s="3"/>
      <c r="S285" s="7"/>
      <c r="T285" s="118"/>
      <c r="U285" s="118"/>
      <c r="V285" s="118"/>
      <c r="W285" s="118"/>
    </row>
    <row r="286" spans="1:34" x14ac:dyDescent="0.25">
      <c r="B286" s="150" t="s">
        <v>565</v>
      </c>
      <c r="C286" s="134">
        <v>117275860</v>
      </c>
      <c r="D286" s="134"/>
      <c r="E286" s="134">
        <v>177577.35</v>
      </c>
      <c r="F286" s="134">
        <v>1276237.0699999998</v>
      </c>
      <c r="G286" s="134"/>
      <c r="H286" s="134"/>
      <c r="I286" s="134"/>
      <c r="J286" s="134"/>
      <c r="K286" s="134"/>
      <c r="L286" s="134"/>
      <c r="M286" s="134"/>
      <c r="N286" s="134"/>
      <c r="O286" s="134"/>
      <c r="P286" s="134"/>
      <c r="Q286" s="134">
        <f t="shared" si="4"/>
        <v>1453814.42</v>
      </c>
      <c r="R286" s="3"/>
      <c r="S286" s="7"/>
      <c r="T286" s="118"/>
      <c r="U286" s="118"/>
      <c r="V286" s="118"/>
      <c r="W286" s="118"/>
    </row>
    <row r="287" spans="1:34" x14ac:dyDescent="0.25">
      <c r="B287" s="151" t="s">
        <v>566</v>
      </c>
      <c r="C287" s="125">
        <v>95413439</v>
      </c>
      <c r="D287" s="125"/>
      <c r="E287" s="125">
        <v>101798.78</v>
      </c>
      <c r="F287" s="125">
        <v>248295.39</v>
      </c>
      <c r="G287" s="125"/>
      <c r="H287" s="125"/>
      <c r="I287" s="125"/>
      <c r="J287" s="125"/>
      <c r="K287" s="125"/>
      <c r="L287" s="125"/>
      <c r="M287" s="125"/>
      <c r="N287" s="125"/>
      <c r="O287" s="125"/>
      <c r="P287" s="125"/>
      <c r="Q287" s="125">
        <f t="shared" si="4"/>
        <v>350094.17000000004</v>
      </c>
      <c r="R287" s="3"/>
      <c r="S287" s="7"/>
      <c r="T287" s="118"/>
      <c r="U287" s="118"/>
      <c r="V287" s="118"/>
      <c r="W287" s="118"/>
    </row>
    <row r="288" spans="1:34" x14ac:dyDescent="0.25">
      <c r="B288" s="151" t="s">
        <v>567</v>
      </c>
      <c r="C288" s="125">
        <v>2418200</v>
      </c>
      <c r="D288" s="125"/>
      <c r="E288" s="125">
        <v>7500</v>
      </c>
      <c r="F288" s="125">
        <v>7500</v>
      </c>
      <c r="G288" s="125"/>
      <c r="H288" s="125"/>
      <c r="I288" s="125"/>
      <c r="J288" s="125"/>
      <c r="K288" s="125"/>
      <c r="L288" s="125"/>
      <c r="M288" s="125"/>
      <c r="N288" s="125"/>
      <c r="O288" s="125"/>
      <c r="P288" s="125"/>
      <c r="Q288" s="125">
        <f t="shared" si="4"/>
        <v>15000</v>
      </c>
      <c r="R288" s="3"/>
      <c r="S288" s="7"/>
      <c r="T288" s="118"/>
      <c r="U288" s="118"/>
      <c r="V288" s="118"/>
      <c r="W288" s="118"/>
    </row>
    <row r="289" spans="1:34" s="67" customFormat="1" x14ac:dyDescent="0.25">
      <c r="A289"/>
      <c r="B289" s="151" t="s">
        <v>568</v>
      </c>
      <c r="C289" s="125">
        <v>1600000</v>
      </c>
      <c r="D289" s="125"/>
      <c r="E289" s="125">
        <v>0</v>
      </c>
      <c r="F289" s="125"/>
      <c r="G289" s="125"/>
      <c r="H289" s="125"/>
      <c r="I289" s="125"/>
      <c r="J289" s="125"/>
      <c r="K289" s="125"/>
      <c r="L289" s="125"/>
      <c r="M289" s="125"/>
      <c r="N289" s="125"/>
      <c r="O289" s="125"/>
      <c r="P289" s="125"/>
      <c r="Q289" s="125">
        <f t="shared" si="4"/>
        <v>0</v>
      </c>
      <c r="R289" s="3"/>
      <c r="S289" s="7"/>
      <c r="T289" s="118"/>
      <c r="U289" s="141"/>
      <c r="V289" s="141"/>
      <c r="W289" s="141"/>
      <c r="X289"/>
      <c r="Y289"/>
      <c r="Z289"/>
      <c r="AA289"/>
      <c r="AB289"/>
      <c r="AC289"/>
      <c r="AD289"/>
      <c r="AE289"/>
      <c r="AF289"/>
      <c r="AG289"/>
      <c r="AH289"/>
    </row>
    <row r="290" spans="1:34" x14ac:dyDescent="0.25">
      <c r="B290" s="151" t="s">
        <v>569</v>
      </c>
      <c r="C290" s="125">
        <v>9989531</v>
      </c>
      <c r="D290" s="125"/>
      <c r="E290" s="125">
        <v>32383</v>
      </c>
      <c r="F290" s="125">
        <v>896458.78</v>
      </c>
      <c r="G290" s="125"/>
      <c r="H290" s="125"/>
      <c r="I290" s="125"/>
      <c r="J290" s="125"/>
      <c r="K290" s="125"/>
      <c r="L290" s="125"/>
      <c r="M290" s="125"/>
      <c r="N290" s="125"/>
      <c r="O290" s="125"/>
      <c r="P290" s="125"/>
      <c r="Q290" s="125">
        <f t="shared" si="4"/>
        <v>928841.78</v>
      </c>
      <c r="R290" s="3"/>
      <c r="S290" s="7"/>
      <c r="T290" s="118"/>
      <c r="U290" s="118"/>
      <c r="V290" s="118"/>
      <c r="W290" s="118"/>
    </row>
    <row r="291" spans="1:34" x14ac:dyDescent="0.25">
      <c r="B291" s="151" t="s">
        <v>570</v>
      </c>
      <c r="C291" s="125">
        <v>7854690</v>
      </c>
      <c r="D291" s="125"/>
      <c r="E291" s="125">
        <v>35895.57</v>
      </c>
      <c r="F291" s="125">
        <v>123982.9</v>
      </c>
      <c r="G291" s="125"/>
      <c r="H291" s="125"/>
      <c r="I291" s="125"/>
      <c r="J291" s="125"/>
      <c r="K291" s="125"/>
      <c r="L291" s="125"/>
      <c r="M291" s="125"/>
      <c r="N291" s="125"/>
      <c r="O291" s="125"/>
      <c r="P291" s="125"/>
      <c r="Q291" s="125">
        <f t="shared" si="4"/>
        <v>159878.47</v>
      </c>
      <c r="R291" s="3"/>
      <c r="S291" s="7"/>
      <c r="T291" s="118"/>
      <c r="U291" s="118"/>
      <c r="V291" s="118"/>
      <c r="W291" s="118"/>
    </row>
    <row r="292" spans="1:34" x14ac:dyDescent="0.25">
      <c r="B292" s="150" t="s">
        <v>571</v>
      </c>
      <c r="C292" s="134">
        <v>99142276</v>
      </c>
      <c r="D292" s="134"/>
      <c r="E292" s="134">
        <v>1476071.6099999999</v>
      </c>
      <c r="F292" s="134">
        <v>2850882.31</v>
      </c>
      <c r="G292" s="134"/>
      <c r="H292" s="134"/>
      <c r="I292" s="134"/>
      <c r="J292" s="134"/>
      <c r="K292" s="134"/>
      <c r="L292" s="134"/>
      <c r="M292" s="134"/>
      <c r="N292" s="134"/>
      <c r="O292" s="134"/>
      <c r="P292" s="134"/>
      <c r="Q292" s="134">
        <f t="shared" si="4"/>
        <v>4326953.92</v>
      </c>
      <c r="R292" s="3"/>
      <c r="S292" s="7"/>
      <c r="T292" s="118"/>
      <c r="U292" s="118"/>
      <c r="V292" s="118"/>
      <c r="W292" s="118"/>
    </row>
    <row r="293" spans="1:34" s="67" customFormat="1" x14ac:dyDescent="0.25">
      <c r="A293"/>
      <c r="B293" s="151" t="s">
        <v>572</v>
      </c>
      <c r="C293" s="125">
        <v>62151541</v>
      </c>
      <c r="D293" s="125"/>
      <c r="E293" s="125">
        <v>1108198.27</v>
      </c>
      <c r="F293" s="125">
        <v>1101531.6000000001</v>
      </c>
      <c r="G293" s="125"/>
      <c r="H293" s="125"/>
      <c r="I293" s="125"/>
      <c r="J293" s="125"/>
      <c r="K293" s="125"/>
      <c r="L293" s="125"/>
      <c r="M293" s="125"/>
      <c r="N293" s="125"/>
      <c r="O293" s="125"/>
      <c r="P293" s="125"/>
      <c r="Q293" s="125">
        <f t="shared" si="4"/>
        <v>2209729.87</v>
      </c>
      <c r="R293" s="3"/>
      <c r="S293" s="7"/>
      <c r="T293" s="118"/>
      <c r="U293" s="141"/>
      <c r="V293" s="141"/>
      <c r="W293" s="141"/>
      <c r="X293"/>
      <c r="Y293"/>
      <c r="Z293"/>
      <c r="AA293"/>
      <c r="AB293"/>
      <c r="AC293"/>
      <c r="AD293"/>
      <c r="AE293"/>
      <c r="AF293"/>
      <c r="AG293"/>
      <c r="AH293"/>
    </row>
    <row r="294" spans="1:34" x14ac:dyDescent="0.25">
      <c r="B294" s="151" t="s">
        <v>573</v>
      </c>
      <c r="C294" s="125">
        <v>30036536</v>
      </c>
      <c r="D294" s="125"/>
      <c r="E294" s="125">
        <v>67106.67</v>
      </c>
      <c r="F294" s="125">
        <v>1705250.71</v>
      </c>
      <c r="G294" s="125"/>
      <c r="H294" s="125"/>
      <c r="I294" s="125"/>
      <c r="J294" s="125"/>
      <c r="K294" s="125"/>
      <c r="L294" s="125"/>
      <c r="M294" s="125"/>
      <c r="N294" s="125"/>
      <c r="O294" s="125"/>
      <c r="P294" s="125"/>
      <c r="Q294" s="125">
        <f t="shared" si="4"/>
        <v>1772357.38</v>
      </c>
      <c r="R294" s="3"/>
      <c r="S294" s="7"/>
      <c r="T294" s="118"/>
      <c r="U294" s="118"/>
      <c r="V294" s="118"/>
      <c r="W294" s="118"/>
    </row>
    <row r="295" spans="1:34" x14ac:dyDescent="0.25">
      <c r="B295" s="151" t="s">
        <v>574</v>
      </c>
      <c r="C295" s="125">
        <v>6954199</v>
      </c>
      <c r="D295" s="125"/>
      <c r="E295" s="125">
        <v>300766.67</v>
      </c>
      <c r="F295" s="125">
        <v>44100</v>
      </c>
      <c r="G295" s="125"/>
      <c r="H295" s="125"/>
      <c r="I295" s="125"/>
      <c r="J295" s="125"/>
      <c r="K295" s="125"/>
      <c r="L295" s="125"/>
      <c r="M295" s="125"/>
      <c r="N295" s="125"/>
      <c r="O295" s="125"/>
      <c r="P295" s="125"/>
      <c r="Q295" s="125">
        <f t="shared" si="4"/>
        <v>344866.67</v>
      </c>
      <c r="R295" s="3"/>
      <c r="S295" s="7"/>
      <c r="T295" s="118"/>
      <c r="U295" s="118"/>
      <c r="V295" s="118"/>
      <c r="W295" s="118"/>
    </row>
    <row r="296" spans="1:34" x14ac:dyDescent="0.25">
      <c r="B296" s="150" t="s">
        <v>575</v>
      </c>
      <c r="C296" s="134">
        <v>356269381</v>
      </c>
      <c r="D296" s="134"/>
      <c r="E296" s="134">
        <v>5924741.6600000001</v>
      </c>
      <c r="F296" s="134">
        <v>15445557.639999999</v>
      </c>
      <c r="G296" s="134"/>
      <c r="H296" s="134"/>
      <c r="I296" s="134"/>
      <c r="J296" s="134"/>
      <c r="K296" s="134"/>
      <c r="L296" s="134"/>
      <c r="M296" s="134"/>
      <c r="N296" s="134"/>
      <c r="O296" s="134"/>
      <c r="P296" s="134"/>
      <c r="Q296" s="134">
        <f t="shared" si="4"/>
        <v>21370299.299999997</v>
      </c>
      <c r="R296" s="3"/>
      <c r="S296" s="7"/>
      <c r="T296" s="118"/>
      <c r="U296" s="118"/>
      <c r="V296" s="118"/>
      <c r="W296" s="118"/>
    </row>
    <row r="297" spans="1:34" s="67" customFormat="1" x14ac:dyDescent="0.25">
      <c r="A297"/>
      <c r="B297" s="151" t="s">
        <v>579</v>
      </c>
      <c r="C297" s="125">
        <v>104641005</v>
      </c>
      <c r="D297" s="125"/>
      <c r="E297" s="125">
        <v>4022645.66</v>
      </c>
      <c r="F297" s="125">
        <v>3408014.09</v>
      </c>
      <c r="G297" s="125"/>
      <c r="H297" s="125"/>
      <c r="I297" s="125"/>
      <c r="J297" s="125"/>
      <c r="K297" s="125"/>
      <c r="L297" s="125"/>
      <c r="M297" s="125"/>
      <c r="N297" s="125"/>
      <c r="O297" s="125"/>
      <c r="P297" s="125"/>
      <c r="Q297" s="125">
        <f t="shared" si="4"/>
        <v>7430659.75</v>
      </c>
      <c r="R297" s="3"/>
      <c r="S297" s="7"/>
      <c r="T297" s="118"/>
      <c r="U297" s="141"/>
      <c r="V297" s="141"/>
      <c r="W297" s="141"/>
      <c r="X297"/>
      <c r="Y297"/>
      <c r="Z297"/>
      <c r="AA297"/>
      <c r="AB297"/>
      <c r="AC297"/>
      <c r="AD297"/>
      <c r="AE297"/>
      <c r="AF297"/>
      <c r="AG297"/>
      <c r="AH297"/>
    </row>
    <row r="298" spans="1:34" x14ac:dyDescent="0.25">
      <c r="B298" s="151" t="s">
        <v>580</v>
      </c>
      <c r="C298" s="125">
        <v>1454543</v>
      </c>
      <c r="D298" s="125"/>
      <c r="E298" s="125">
        <v>0</v>
      </c>
      <c r="F298" s="125"/>
      <c r="G298" s="125"/>
      <c r="H298" s="125"/>
      <c r="I298" s="125"/>
      <c r="J298" s="125"/>
      <c r="K298" s="125"/>
      <c r="L298" s="125"/>
      <c r="M298" s="125"/>
      <c r="N298" s="125"/>
      <c r="O298" s="125"/>
      <c r="P298" s="125"/>
      <c r="Q298" s="125">
        <f t="shared" si="4"/>
        <v>0</v>
      </c>
      <c r="R298" s="3"/>
      <c r="S298" s="7"/>
      <c r="T298" s="118"/>
      <c r="U298" s="118"/>
      <c r="V298" s="118"/>
      <c r="W298" s="118"/>
    </row>
    <row r="299" spans="1:34" x14ac:dyDescent="0.25">
      <c r="B299" s="151" t="s">
        <v>581</v>
      </c>
      <c r="C299" s="125">
        <v>250173833</v>
      </c>
      <c r="D299" s="125"/>
      <c r="E299" s="125">
        <v>1902096</v>
      </c>
      <c r="F299" s="125">
        <v>12037543.549999999</v>
      </c>
      <c r="G299" s="125"/>
      <c r="H299" s="125"/>
      <c r="I299" s="125"/>
      <c r="J299" s="125"/>
      <c r="K299" s="125"/>
      <c r="L299" s="125"/>
      <c r="M299" s="125"/>
      <c r="N299" s="125"/>
      <c r="O299" s="125"/>
      <c r="P299" s="125"/>
      <c r="Q299" s="125">
        <f t="shared" si="4"/>
        <v>13939639.549999999</v>
      </c>
      <c r="R299" s="3"/>
      <c r="S299" s="7"/>
      <c r="T299" s="118"/>
      <c r="U299" s="118"/>
      <c r="V299" s="118"/>
      <c r="W299" s="118"/>
    </row>
    <row r="300" spans="1:34" x14ac:dyDescent="0.25">
      <c r="B300" s="150" t="s">
        <v>583</v>
      </c>
      <c r="C300" s="134">
        <v>2484230274</v>
      </c>
      <c r="D300" s="134"/>
      <c r="E300" s="134">
        <v>359396460.20999998</v>
      </c>
      <c r="F300" s="134">
        <v>128313224.50999999</v>
      </c>
      <c r="G300" s="134"/>
      <c r="H300" s="134"/>
      <c r="I300" s="134"/>
      <c r="J300" s="134"/>
      <c r="K300" s="134"/>
      <c r="L300" s="134"/>
      <c r="M300" s="134"/>
      <c r="N300" s="134"/>
      <c r="O300" s="134"/>
      <c r="P300" s="134"/>
      <c r="Q300" s="134">
        <f t="shared" si="4"/>
        <v>487709684.71999997</v>
      </c>
      <c r="R300" s="3"/>
      <c r="S300" s="7"/>
      <c r="T300" s="118"/>
      <c r="U300" s="118"/>
      <c r="V300" s="118"/>
      <c r="W300" s="118"/>
    </row>
    <row r="301" spans="1:34" x14ac:dyDescent="0.25">
      <c r="B301" s="151" t="s">
        <v>584</v>
      </c>
      <c r="C301" s="143">
        <v>1624000</v>
      </c>
      <c r="D301" s="143"/>
      <c r="E301" s="143">
        <v>0</v>
      </c>
      <c r="F301" s="143">
        <v>0</v>
      </c>
      <c r="G301" s="143"/>
      <c r="H301" s="143"/>
      <c r="I301" s="143"/>
      <c r="J301" s="143"/>
      <c r="K301" s="143"/>
      <c r="L301" s="143"/>
      <c r="M301" s="125"/>
      <c r="N301" s="125"/>
      <c r="O301" s="125"/>
      <c r="P301" s="125"/>
      <c r="Q301" s="125">
        <f t="shared" si="4"/>
        <v>0</v>
      </c>
      <c r="R301" s="3"/>
      <c r="S301" s="7"/>
      <c r="T301" s="118"/>
      <c r="U301" s="118"/>
      <c r="V301" s="118"/>
      <c r="W301" s="118"/>
    </row>
    <row r="302" spans="1:34" x14ac:dyDescent="0.25">
      <c r="B302" s="151" t="s">
        <v>585</v>
      </c>
      <c r="C302" s="125">
        <v>2351778921</v>
      </c>
      <c r="D302" s="125"/>
      <c r="E302" s="125">
        <v>358850108.69999999</v>
      </c>
      <c r="F302" s="125">
        <v>122902837.11</v>
      </c>
      <c r="G302" s="125"/>
      <c r="H302" s="125"/>
      <c r="I302" s="125"/>
      <c r="J302" s="125"/>
      <c r="K302" s="125"/>
      <c r="L302" s="125"/>
      <c r="M302" s="125"/>
      <c r="N302" s="125"/>
      <c r="O302" s="125"/>
      <c r="P302" s="125"/>
      <c r="Q302" s="125">
        <f t="shared" si="4"/>
        <v>481752945.81</v>
      </c>
      <c r="R302" s="3"/>
      <c r="S302" s="7"/>
      <c r="T302" s="118"/>
      <c r="U302" s="118"/>
      <c r="V302" s="118"/>
      <c r="W302" s="118"/>
    </row>
    <row r="303" spans="1:34" x14ac:dyDescent="0.25">
      <c r="B303" s="151" t="s">
        <v>586</v>
      </c>
      <c r="C303" s="125">
        <v>112800</v>
      </c>
      <c r="D303" s="125"/>
      <c r="E303" s="125">
        <v>0</v>
      </c>
      <c r="F303" s="125">
        <v>0</v>
      </c>
      <c r="G303" s="125"/>
      <c r="H303" s="125"/>
      <c r="I303" s="125"/>
      <c r="J303" s="125"/>
      <c r="K303" s="125"/>
      <c r="L303" s="125"/>
      <c r="M303" s="125"/>
      <c r="N303" s="125"/>
      <c r="O303" s="125"/>
      <c r="P303" s="125"/>
      <c r="Q303" s="125">
        <f t="shared" si="4"/>
        <v>0</v>
      </c>
      <c r="R303" s="3"/>
      <c r="S303" s="7"/>
      <c r="T303" s="118"/>
      <c r="U303" s="118"/>
      <c r="V303" s="118"/>
      <c r="W303" s="118"/>
    </row>
    <row r="304" spans="1:34" x14ac:dyDescent="0.25">
      <c r="B304" s="151" t="s">
        <v>587</v>
      </c>
      <c r="C304" s="125">
        <v>104170247</v>
      </c>
      <c r="D304" s="125"/>
      <c r="E304" s="125">
        <v>515540.83999999997</v>
      </c>
      <c r="F304" s="125">
        <v>621367.6</v>
      </c>
      <c r="G304" s="125"/>
      <c r="H304" s="125"/>
      <c r="I304" s="125"/>
      <c r="J304" s="125"/>
      <c r="K304" s="125"/>
      <c r="L304" s="125"/>
      <c r="M304" s="125"/>
      <c r="N304" s="125"/>
      <c r="O304" s="125"/>
      <c r="P304" s="125"/>
      <c r="Q304" s="125">
        <f t="shared" si="4"/>
        <v>1136908.44</v>
      </c>
      <c r="R304" s="3"/>
      <c r="S304" s="7"/>
      <c r="T304" s="118"/>
      <c r="U304" s="118"/>
      <c r="V304" s="118"/>
      <c r="W304" s="118"/>
    </row>
    <row r="305" spans="1:34" s="67" customFormat="1" x14ac:dyDescent="0.25">
      <c r="A305"/>
      <c r="B305" s="151" t="s">
        <v>588</v>
      </c>
      <c r="C305" s="125">
        <v>1940000</v>
      </c>
      <c r="D305" s="125"/>
      <c r="E305" s="125">
        <v>0</v>
      </c>
      <c r="F305" s="125">
        <v>6818.18</v>
      </c>
      <c r="G305" s="125"/>
      <c r="H305" s="125"/>
      <c r="I305" s="125"/>
      <c r="J305" s="125"/>
      <c r="K305" s="125"/>
      <c r="L305" s="125"/>
      <c r="M305" s="125"/>
      <c r="N305" s="125"/>
      <c r="O305" s="125"/>
      <c r="P305" s="125"/>
      <c r="Q305" s="125">
        <f t="shared" si="4"/>
        <v>6818.18</v>
      </c>
      <c r="R305" s="3"/>
      <c r="S305" s="7"/>
      <c r="T305" s="118"/>
      <c r="U305" s="141"/>
      <c r="V305" s="141"/>
      <c r="W305" s="141"/>
      <c r="X305"/>
      <c r="Y305"/>
      <c r="Z305"/>
      <c r="AA305"/>
      <c r="AB305"/>
      <c r="AC305"/>
      <c r="AD305"/>
      <c r="AE305"/>
      <c r="AF305"/>
      <c r="AG305"/>
      <c r="AH305"/>
    </row>
    <row r="306" spans="1:34" x14ac:dyDescent="0.25">
      <c r="B306" s="151" t="s">
        <v>589</v>
      </c>
      <c r="C306" s="125">
        <v>3845126</v>
      </c>
      <c r="D306" s="125"/>
      <c r="E306" s="125">
        <v>14144</v>
      </c>
      <c r="F306" s="125">
        <v>299236.59999999998</v>
      </c>
      <c r="G306" s="125"/>
      <c r="H306" s="125"/>
      <c r="I306" s="125"/>
      <c r="J306" s="125"/>
      <c r="K306" s="125"/>
      <c r="L306" s="125"/>
      <c r="M306" s="125"/>
      <c r="N306" s="125"/>
      <c r="O306" s="125"/>
      <c r="P306" s="125"/>
      <c r="Q306" s="125">
        <f t="shared" si="4"/>
        <v>313380.59999999998</v>
      </c>
      <c r="R306" s="3"/>
      <c r="S306" s="7"/>
      <c r="T306" s="118"/>
      <c r="U306" s="118"/>
      <c r="V306" s="118"/>
      <c r="W306" s="118"/>
    </row>
    <row r="307" spans="1:34" s="67" customFormat="1" x14ac:dyDescent="0.25">
      <c r="A307"/>
      <c r="B307" s="151" t="s">
        <v>590</v>
      </c>
      <c r="C307" s="125">
        <v>20759180</v>
      </c>
      <c r="D307" s="125"/>
      <c r="E307" s="125">
        <v>16666.669999999998</v>
      </c>
      <c r="F307" s="125">
        <v>4482965.0199999996</v>
      </c>
      <c r="G307" s="125"/>
      <c r="H307" s="125"/>
      <c r="I307" s="125"/>
      <c r="J307" s="125"/>
      <c r="K307" s="125"/>
      <c r="L307" s="125"/>
      <c r="M307" s="125"/>
      <c r="N307" s="125"/>
      <c r="O307" s="125"/>
      <c r="P307" s="125"/>
      <c r="Q307" s="125">
        <f t="shared" si="4"/>
        <v>4499631.6899999995</v>
      </c>
      <c r="R307" s="3"/>
      <c r="S307" s="7"/>
      <c r="T307" s="118"/>
      <c r="U307" s="141"/>
      <c r="V307" s="141"/>
      <c r="W307" s="141"/>
      <c r="X307"/>
      <c r="Y307"/>
      <c r="Z307"/>
      <c r="AA307"/>
      <c r="AB307"/>
      <c r="AC307"/>
      <c r="AD307"/>
      <c r="AE307"/>
      <c r="AF307"/>
      <c r="AG307"/>
      <c r="AH307"/>
    </row>
    <row r="308" spans="1:34" s="67" customFormat="1" x14ac:dyDescent="0.25">
      <c r="A308"/>
      <c r="B308" s="150" t="s">
        <v>591</v>
      </c>
      <c r="C308" s="134">
        <v>35855132</v>
      </c>
      <c r="D308" s="134"/>
      <c r="E308" s="134">
        <v>16666.669999999998</v>
      </c>
      <c r="F308" s="134">
        <v>47277.98</v>
      </c>
      <c r="G308" s="134"/>
      <c r="H308" s="134"/>
      <c r="I308" s="134"/>
      <c r="J308" s="134"/>
      <c r="K308" s="134"/>
      <c r="L308" s="134"/>
      <c r="M308" s="134"/>
      <c r="N308" s="134"/>
      <c r="O308" s="134"/>
      <c r="P308" s="134"/>
      <c r="Q308" s="134">
        <f t="shared" si="4"/>
        <v>63944.65</v>
      </c>
      <c r="R308" s="3"/>
      <c r="S308" s="7"/>
      <c r="T308" s="118"/>
      <c r="U308" s="141"/>
      <c r="V308" s="141"/>
      <c r="W308" s="141"/>
      <c r="X308"/>
      <c r="Y308"/>
      <c r="Z308"/>
      <c r="AA308"/>
      <c r="AB308"/>
      <c r="AC308"/>
      <c r="AD308"/>
      <c r="AE308"/>
      <c r="AF308"/>
      <c r="AG308"/>
      <c r="AH308"/>
    </row>
    <row r="309" spans="1:34" x14ac:dyDescent="0.25">
      <c r="B309" s="151" t="s">
        <v>592</v>
      </c>
      <c r="C309" s="125">
        <v>35855132</v>
      </c>
      <c r="D309" s="125"/>
      <c r="E309" s="125">
        <v>16666.669999999998</v>
      </c>
      <c r="F309" s="125">
        <v>47277.98</v>
      </c>
      <c r="G309" s="125"/>
      <c r="H309" s="125"/>
      <c r="I309" s="125"/>
      <c r="J309" s="125"/>
      <c r="K309" s="125"/>
      <c r="L309" s="125"/>
      <c r="M309" s="125"/>
      <c r="N309" s="125"/>
      <c r="O309" s="125"/>
      <c r="P309" s="125"/>
      <c r="Q309" s="125">
        <f t="shared" si="4"/>
        <v>63944.65</v>
      </c>
      <c r="R309" s="3"/>
      <c r="S309" s="7"/>
      <c r="T309" s="118"/>
      <c r="U309" s="118"/>
      <c r="V309" s="118"/>
      <c r="W309" s="118"/>
    </row>
    <row r="310" spans="1:34" x14ac:dyDescent="0.25">
      <c r="B310" s="149" t="s">
        <v>161</v>
      </c>
      <c r="C310" s="134">
        <v>10275200554</v>
      </c>
      <c r="D310" s="134"/>
      <c r="E310" s="134">
        <v>264628689.88999996</v>
      </c>
      <c r="F310" s="134">
        <v>489111711.13999999</v>
      </c>
      <c r="G310" s="134"/>
      <c r="H310" s="134"/>
      <c r="I310" s="134"/>
      <c r="J310" s="134"/>
      <c r="K310" s="134"/>
      <c r="L310" s="134"/>
      <c r="M310" s="134"/>
      <c r="N310" s="134"/>
      <c r="O310" s="134"/>
      <c r="P310" s="134"/>
      <c r="Q310" s="134">
        <f t="shared" si="4"/>
        <v>753740401.02999997</v>
      </c>
      <c r="R310" s="3"/>
      <c r="S310" s="7"/>
      <c r="T310" s="118"/>
      <c r="U310" s="118"/>
      <c r="V310" s="118"/>
      <c r="W310" s="118"/>
    </row>
    <row r="311" spans="1:34" x14ac:dyDescent="0.25">
      <c r="B311" s="150" t="s">
        <v>593</v>
      </c>
      <c r="C311" s="134">
        <v>8442228663</v>
      </c>
      <c r="D311" s="134"/>
      <c r="E311" s="134">
        <v>262652577.41999999</v>
      </c>
      <c r="F311" s="134">
        <v>446483150.38999999</v>
      </c>
      <c r="G311" s="134"/>
      <c r="H311" s="134"/>
      <c r="I311" s="134"/>
      <c r="J311" s="134"/>
      <c r="K311" s="134"/>
      <c r="L311" s="134"/>
      <c r="M311" s="134"/>
      <c r="N311" s="134"/>
      <c r="O311" s="134"/>
      <c r="P311" s="134"/>
      <c r="Q311" s="134">
        <f t="shared" si="4"/>
        <v>709135727.80999994</v>
      </c>
      <c r="R311" s="3"/>
      <c r="S311" s="7"/>
      <c r="T311" s="118"/>
      <c r="U311" s="118"/>
      <c r="V311" s="118"/>
      <c r="W311" s="118"/>
    </row>
    <row r="312" spans="1:34" x14ac:dyDescent="0.25">
      <c r="B312" s="151" t="s">
        <v>594</v>
      </c>
      <c r="C312" s="125">
        <v>4100644099</v>
      </c>
      <c r="D312" s="125"/>
      <c r="E312" s="125">
        <v>147772356.19999999</v>
      </c>
      <c r="F312" s="125">
        <v>230987777.44999999</v>
      </c>
      <c r="G312" s="125"/>
      <c r="H312" s="125"/>
      <c r="I312" s="125"/>
      <c r="J312" s="125"/>
      <c r="K312" s="125"/>
      <c r="L312" s="125"/>
      <c r="M312" s="125"/>
      <c r="N312" s="125"/>
      <c r="O312" s="125"/>
      <c r="P312" s="125"/>
      <c r="Q312" s="125">
        <f t="shared" si="4"/>
        <v>378760133.64999998</v>
      </c>
      <c r="R312" s="3"/>
      <c r="S312" s="7"/>
      <c r="T312" s="118"/>
      <c r="U312" s="118"/>
      <c r="V312" s="118"/>
      <c r="W312" s="118"/>
    </row>
    <row r="313" spans="1:34" x14ac:dyDescent="0.25">
      <c r="B313" s="151" t="s">
        <v>595</v>
      </c>
      <c r="C313" s="125">
        <v>3949829548</v>
      </c>
      <c r="D313" s="125"/>
      <c r="E313" s="125">
        <v>105211159.26000001</v>
      </c>
      <c r="F313" s="125">
        <v>207676920.45999998</v>
      </c>
      <c r="G313" s="125"/>
      <c r="H313" s="125"/>
      <c r="I313" s="125"/>
      <c r="J313" s="125"/>
      <c r="K313" s="125"/>
      <c r="L313" s="125"/>
      <c r="M313" s="125"/>
      <c r="N313" s="125"/>
      <c r="O313" s="125"/>
      <c r="P313" s="125"/>
      <c r="Q313" s="125">
        <f t="shared" si="4"/>
        <v>312888079.71999997</v>
      </c>
      <c r="R313" s="3"/>
      <c r="S313" s="7"/>
      <c r="T313" s="118"/>
      <c r="U313" s="118"/>
      <c r="V313" s="118"/>
      <c r="W313" s="118"/>
    </row>
    <row r="314" spans="1:34" x14ac:dyDescent="0.25">
      <c r="B314" s="151" t="s">
        <v>596</v>
      </c>
      <c r="C314" s="125">
        <v>108920</v>
      </c>
      <c r="D314" s="125"/>
      <c r="E314" s="125">
        <v>6667</v>
      </c>
      <c r="F314" s="125">
        <v>6667</v>
      </c>
      <c r="G314" s="125"/>
      <c r="H314" s="125"/>
      <c r="I314" s="125"/>
      <c r="J314" s="125"/>
      <c r="K314" s="125"/>
      <c r="L314" s="125"/>
      <c r="M314" s="125"/>
      <c r="N314" s="125"/>
      <c r="O314" s="125"/>
      <c r="P314" s="125"/>
      <c r="Q314" s="125">
        <f t="shared" si="4"/>
        <v>13334</v>
      </c>
      <c r="R314" s="3"/>
      <c r="S314" s="7"/>
      <c r="T314" s="118"/>
      <c r="U314" s="118"/>
      <c r="V314" s="118"/>
      <c r="W314" s="118"/>
    </row>
    <row r="315" spans="1:34" x14ac:dyDescent="0.25">
      <c r="B315" s="151" t="s">
        <v>597</v>
      </c>
      <c r="C315" s="125">
        <v>106415223</v>
      </c>
      <c r="D315" s="125"/>
      <c r="E315" s="125">
        <v>1759264.06</v>
      </c>
      <c r="F315" s="125">
        <v>1828964.11</v>
      </c>
      <c r="G315" s="125"/>
      <c r="H315" s="125"/>
      <c r="I315" s="125"/>
      <c r="J315" s="125"/>
      <c r="K315" s="125"/>
      <c r="L315" s="125"/>
      <c r="M315" s="125"/>
      <c r="N315" s="125"/>
      <c r="O315" s="125"/>
      <c r="P315" s="125"/>
      <c r="Q315" s="125">
        <f t="shared" si="4"/>
        <v>3588228.17</v>
      </c>
      <c r="R315" s="3"/>
      <c r="S315" s="7"/>
      <c r="T315" s="118"/>
      <c r="U315" s="118"/>
      <c r="V315" s="118"/>
      <c r="W315" s="118"/>
    </row>
    <row r="316" spans="1:34" x14ac:dyDescent="0.25">
      <c r="B316" s="151" t="s">
        <v>598</v>
      </c>
      <c r="C316" s="125">
        <v>130177869</v>
      </c>
      <c r="D316" s="125"/>
      <c r="E316" s="125">
        <v>207637.03</v>
      </c>
      <c r="F316" s="125">
        <v>2866850.46</v>
      </c>
      <c r="G316" s="125"/>
      <c r="H316" s="125"/>
      <c r="I316" s="125"/>
      <c r="J316" s="125"/>
      <c r="K316" s="125"/>
      <c r="L316" s="125"/>
      <c r="M316" s="125"/>
      <c r="N316" s="125"/>
      <c r="O316" s="125"/>
      <c r="P316" s="125"/>
      <c r="Q316" s="125">
        <f t="shared" si="4"/>
        <v>3074487.4899999998</v>
      </c>
      <c r="R316" s="3"/>
      <c r="S316" s="7"/>
      <c r="T316" s="118"/>
      <c r="U316" s="118"/>
      <c r="V316" s="118"/>
      <c r="W316" s="118"/>
    </row>
    <row r="317" spans="1:34" s="67" customFormat="1" x14ac:dyDescent="0.25">
      <c r="A317"/>
      <c r="B317" s="151" t="s">
        <v>599</v>
      </c>
      <c r="C317" s="125">
        <v>49760002</v>
      </c>
      <c r="D317" s="125"/>
      <c r="E317" s="125">
        <v>91418.21</v>
      </c>
      <c r="F317" s="125">
        <v>626137.07999999996</v>
      </c>
      <c r="G317" s="125"/>
      <c r="H317" s="125"/>
      <c r="I317" s="125"/>
      <c r="J317" s="125"/>
      <c r="K317" s="125"/>
      <c r="L317" s="125"/>
      <c r="M317" s="125"/>
      <c r="N317" s="125"/>
      <c r="O317" s="125"/>
      <c r="P317" s="125"/>
      <c r="Q317" s="125">
        <f t="shared" si="4"/>
        <v>717555.28999999992</v>
      </c>
      <c r="R317" s="3"/>
      <c r="S317" s="7"/>
      <c r="T317" s="118"/>
      <c r="U317" s="141"/>
      <c r="V317" s="141"/>
      <c r="W317" s="141"/>
      <c r="X317"/>
      <c r="Y317"/>
      <c r="Z317"/>
      <c r="AA317"/>
      <c r="AB317"/>
      <c r="AC317"/>
      <c r="AD317"/>
      <c r="AE317"/>
      <c r="AF317"/>
      <c r="AG317"/>
      <c r="AH317"/>
    </row>
    <row r="318" spans="1:34" x14ac:dyDescent="0.25">
      <c r="B318" s="151" t="s">
        <v>600</v>
      </c>
      <c r="C318" s="125">
        <v>25510000</v>
      </c>
      <c r="D318" s="125"/>
      <c r="E318" s="125">
        <v>22744.25</v>
      </c>
      <c r="F318" s="125">
        <v>290450.78999999998</v>
      </c>
      <c r="G318" s="125"/>
      <c r="H318" s="125"/>
      <c r="I318" s="125"/>
      <c r="J318" s="125"/>
      <c r="K318" s="125"/>
      <c r="L318" s="125"/>
      <c r="M318" s="125"/>
      <c r="N318" s="125"/>
      <c r="O318" s="125"/>
      <c r="P318" s="125"/>
      <c r="Q318" s="125">
        <f t="shared" si="4"/>
        <v>313195.03999999998</v>
      </c>
      <c r="R318" s="3"/>
      <c r="S318" s="7"/>
      <c r="T318" s="118"/>
      <c r="U318" s="118"/>
      <c r="V318" s="118"/>
      <c r="W318" s="118"/>
    </row>
    <row r="319" spans="1:34" x14ac:dyDescent="0.25">
      <c r="B319" s="151" t="s">
        <v>601</v>
      </c>
      <c r="C319" s="125">
        <v>79783002</v>
      </c>
      <c r="D319" s="125"/>
      <c r="E319" s="125">
        <v>7581331.4100000001</v>
      </c>
      <c r="F319" s="125">
        <v>2199383.04</v>
      </c>
      <c r="G319" s="125"/>
      <c r="H319" s="125"/>
      <c r="I319" s="125"/>
      <c r="J319" s="125"/>
      <c r="K319" s="125"/>
      <c r="L319" s="125"/>
      <c r="M319" s="125"/>
      <c r="N319" s="125"/>
      <c r="O319" s="125"/>
      <c r="P319" s="125"/>
      <c r="Q319" s="125">
        <f t="shared" si="4"/>
        <v>9780714.4499999993</v>
      </c>
      <c r="R319" s="3"/>
      <c r="S319" s="7"/>
      <c r="T319" s="118"/>
      <c r="U319" s="118"/>
      <c r="V319" s="118"/>
      <c r="W319" s="118"/>
    </row>
    <row r="320" spans="1:34" x14ac:dyDescent="0.25">
      <c r="B320" s="150" t="s">
        <v>602</v>
      </c>
      <c r="C320" s="134">
        <v>1832971891</v>
      </c>
      <c r="D320" s="134"/>
      <c r="E320" s="134">
        <v>1976112.4700000002</v>
      </c>
      <c r="F320" s="134">
        <v>42628560.749999993</v>
      </c>
      <c r="G320" s="134"/>
      <c r="H320" s="134"/>
      <c r="I320" s="134"/>
      <c r="J320" s="134"/>
      <c r="K320" s="134"/>
      <c r="L320" s="134"/>
      <c r="M320" s="134"/>
      <c r="N320" s="134"/>
      <c r="O320" s="134"/>
      <c r="P320" s="134"/>
      <c r="Q320" s="134">
        <f t="shared" si="4"/>
        <v>44604673.219999991</v>
      </c>
      <c r="R320" s="3"/>
      <c r="S320" s="7"/>
      <c r="T320" s="118"/>
      <c r="U320" s="118"/>
      <c r="V320" s="118"/>
      <c r="W320" s="118"/>
    </row>
    <row r="321" spans="1:34" x14ac:dyDescent="0.25">
      <c r="B321" s="151" t="s">
        <v>603</v>
      </c>
      <c r="C321" s="125">
        <v>29461479</v>
      </c>
      <c r="D321" s="125"/>
      <c r="E321" s="125">
        <v>8333</v>
      </c>
      <c r="F321" s="125">
        <v>1411961.88</v>
      </c>
      <c r="G321" s="125"/>
      <c r="H321" s="125"/>
      <c r="I321" s="125"/>
      <c r="J321" s="125"/>
      <c r="K321" s="125"/>
      <c r="L321" s="125"/>
      <c r="M321" s="125"/>
      <c r="N321" s="125"/>
      <c r="O321" s="125"/>
      <c r="P321" s="125"/>
      <c r="Q321" s="125">
        <f t="shared" si="4"/>
        <v>1420294.88</v>
      </c>
      <c r="R321" s="3"/>
      <c r="S321" s="7"/>
      <c r="T321" s="118"/>
      <c r="U321" s="118"/>
      <c r="V321" s="118"/>
      <c r="W321" s="118"/>
    </row>
    <row r="322" spans="1:34" x14ac:dyDescent="0.25">
      <c r="B322" s="151" t="s">
        <v>604</v>
      </c>
      <c r="C322" s="125">
        <v>3560000</v>
      </c>
      <c r="D322" s="125"/>
      <c r="E322" s="125">
        <v>190833.67</v>
      </c>
      <c r="F322" s="125">
        <v>190833.67</v>
      </c>
      <c r="G322" s="125"/>
      <c r="H322" s="125"/>
      <c r="I322" s="125"/>
      <c r="J322" s="125"/>
      <c r="K322" s="125"/>
      <c r="L322" s="125"/>
      <c r="M322" s="125"/>
      <c r="N322" s="125"/>
      <c r="O322" s="125"/>
      <c r="P322" s="125"/>
      <c r="Q322" s="125">
        <f t="shared" si="4"/>
        <v>381667.34</v>
      </c>
      <c r="R322" s="3"/>
      <c r="S322" s="7"/>
      <c r="T322" s="118"/>
      <c r="U322" s="118"/>
      <c r="V322" s="118"/>
      <c r="W322" s="118"/>
    </row>
    <row r="323" spans="1:34" x14ac:dyDescent="0.25">
      <c r="B323" s="151" t="s">
        <v>605</v>
      </c>
      <c r="C323" s="125">
        <v>415571388</v>
      </c>
      <c r="D323" s="125"/>
      <c r="E323" s="125">
        <v>232413.01</v>
      </c>
      <c r="F323" s="125">
        <v>5609690.9500000002</v>
      </c>
      <c r="G323" s="125"/>
      <c r="H323" s="125"/>
      <c r="I323" s="125"/>
      <c r="J323" s="125"/>
      <c r="K323" s="125"/>
      <c r="L323" s="125"/>
      <c r="M323" s="125"/>
      <c r="N323" s="125"/>
      <c r="O323" s="125"/>
      <c r="P323" s="125"/>
      <c r="Q323" s="125">
        <f t="shared" si="4"/>
        <v>5842103.96</v>
      </c>
      <c r="R323" s="3"/>
      <c r="S323" s="7"/>
      <c r="T323" s="118"/>
      <c r="U323" s="118"/>
      <c r="V323" s="118"/>
      <c r="W323" s="118"/>
    </row>
    <row r="324" spans="1:34" x14ac:dyDescent="0.25">
      <c r="B324" s="151" t="s">
        <v>606</v>
      </c>
      <c r="C324" s="125">
        <v>207445892</v>
      </c>
      <c r="D324" s="125"/>
      <c r="E324" s="125">
        <v>4167</v>
      </c>
      <c r="F324" s="125">
        <v>23931930.84</v>
      </c>
      <c r="G324" s="125"/>
      <c r="H324" s="125"/>
      <c r="I324" s="125"/>
      <c r="J324" s="125"/>
      <c r="K324" s="125"/>
      <c r="L324" s="125"/>
      <c r="M324" s="125"/>
      <c r="N324" s="125"/>
      <c r="O324" s="125"/>
      <c r="P324" s="125"/>
      <c r="Q324" s="125">
        <f t="shared" si="4"/>
        <v>23936097.84</v>
      </c>
      <c r="R324" s="3"/>
      <c r="S324" s="7"/>
      <c r="T324" s="118"/>
      <c r="U324" s="118"/>
      <c r="V324" s="118"/>
      <c r="W324" s="118"/>
    </row>
    <row r="325" spans="1:34" x14ac:dyDescent="0.25">
      <c r="B325" s="151" t="s">
        <v>607</v>
      </c>
      <c r="C325" s="125">
        <v>774931457</v>
      </c>
      <c r="D325" s="125"/>
      <c r="E325" s="125">
        <v>67524.67</v>
      </c>
      <c r="F325" s="125">
        <v>90874.99</v>
      </c>
      <c r="G325" s="125"/>
      <c r="H325" s="125"/>
      <c r="I325" s="125"/>
      <c r="J325" s="125"/>
      <c r="K325" s="125"/>
      <c r="L325" s="125"/>
      <c r="M325" s="125"/>
      <c r="N325" s="125"/>
      <c r="O325" s="125"/>
      <c r="P325" s="125"/>
      <c r="Q325" s="125">
        <f t="shared" si="4"/>
        <v>158399.66</v>
      </c>
      <c r="R325" s="3"/>
      <c r="S325" s="7"/>
      <c r="T325" s="118"/>
      <c r="U325" s="118"/>
      <c r="V325" s="118"/>
      <c r="W325" s="118"/>
    </row>
    <row r="326" spans="1:34" s="67" customFormat="1" x14ac:dyDescent="0.25">
      <c r="A326"/>
      <c r="B326" s="151" t="s">
        <v>608</v>
      </c>
      <c r="C326" s="125">
        <v>210811081</v>
      </c>
      <c r="D326" s="125"/>
      <c r="E326" s="125">
        <v>978627.28</v>
      </c>
      <c r="F326" s="125">
        <v>5846767.2999999998</v>
      </c>
      <c r="G326" s="125"/>
      <c r="H326" s="125"/>
      <c r="I326" s="125"/>
      <c r="J326" s="125"/>
      <c r="K326" s="125"/>
      <c r="L326" s="125"/>
      <c r="M326" s="125"/>
      <c r="N326" s="125"/>
      <c r="O326" s="125"/>
      <c r="P326" s="125"/>
      <c r="Q326" s="125">
        <f t="shared" si="4"/>
        <v>6825394.5800000001</v>
      </c>
      <c r="R326" s="3"/>
      <c r="S326" s="7"/>
      <c r="T326" s="118"/>
      <c r="U326" s="141"/>
      <c r="V326" s="141"/>
      <c r="W326" s="141"/>
      <c r="X326"/>
      <c r="Y326"/>
      <c r="Z326"/>
      <c r="AA326"/>
      <c r="AB326"/>
      <c r="AC326"/>
      <c r="AD326"/>
      <c r="AE326"/>
      <c r="AF326"/>
      <c r="AG326"/>
      <c r="AH326"/>
    </row>
    <row r="327" spans="1:34" s="67" customFormat="1" x14ac:dyDescent="0.25">
      <c r="A327"/>
      <c r="B327" s="151" t="s">
        <v>609</v>
      </c>
      <c r="C327" s="125">
        <v>10108775</v>
      </c>
      <c r="D327" s="125"/>
      <c r="E327" s="125">
        <v>12500</v>
      </c>
      <c r="F327" s="125">
        <v>12500</v>
      </c>
      <c r="G327" s="125"/>
      <c r="H327" s="125"/>
      <c r="I327" s="125"/>
      <c r="J327" s="125"/>
      <c r="K327" s="125"/>
      <c r="L327" s="125"/>
      <c r="M327" s="125"/>
      <c r="N327" s="125"/>
      <c r="O327" s="125"/>
      <c r="P327" s="125"/>
      <c r="Q327" s="125">
        <f t="shared" si="4"/>
        <v>25000</v>
      </c>
      <c r="R327" s="3"/>
      <c r="S327" s="7"/>
      <c r="T327" s="118"/>
      <c r="U327" s="141"/>
      <c r="V327" s="141"/>
      <c r="W327" s="141"/>
      <c r="X327"/>
      <c r="Y327"/>
      <c r="Z327"/>
      <c r="AA327"/>
      <c r="AB327"/>
      <c r="AC327"/>
      <c r="AD327"/>
      <c r="AE327"/>
      <c r="AF327"/>
      <c r="AG327"/>
      <c r="AH327"/>
    </row>
    <row r="328" spans="1:34" x14ac:dyDescent="0.25">
      <c r="B328" s="151" t="s">
        <v>610</v>
      </c>
      <c r="C328" s="125">
        <v>181081819</v>
      </c>
      <c r="D328" s="125"/>
      <c r="E328" s="125">
        <v>481713.84</v>
      </c>
      <c r="F328" s="125">
        <v>5534001.1200000001</v>
      </c>
      <c r="G328" s="125"/>
      <c r="H328" s="125"/>
      <c r="I328" s="125"/>
      <c r="J328" s="125"/>
      <c r="K328" s="125"/>
      <c r="L328" s="125"/>
      <c r="M328" s="125"/>
      <c r="N328" s="125"/>
      <c r="O328" s="125"/>
      <c r="P328" s="125"/>
      <c r="Q328" s="125">
        <f t="shared" si="4"/>
        <v>6015714.96</v>
      </c>
      <c r="R328" s="3"/>
      <c r="S328" s="7"/>
      <c r="T328" s="118"/>
      <c r="U328" s="118"/>
      <c r="V328" s="118"/>
      <c r="W328" s="118"/>
    </row>
    <row r="329" spans="1:34" s="67" customFormat="1" x14ac:dyDescent="0.25">
      <c r="A329"/>
      <c r="B329" s="149" t="s">
        <v>162</v>
      </c>
      <c r="C329" s="134">
        <v>3801497018</v>
      </c>
      <c r="D329" s="134"/>
      <c r="E329" s="134">
        <v>0</v>
      </c>
      <c r="F329" s="134">
        <v>0</v>
      </c>
      <c r="G329" s="134"/>
      <c r="H329" s="134"/>
      <c r="I329" s="134"/>
      <c r="J329" s="134"/>
      <c r="K329" s="134"/>
      <c r="L329" s="134"/>
      <c r="M329" s="134"/>
      <c r="N329" s="134"/>
      <c r="O329" s="335"/>
      <c r="P329" s="134"/>
      <c r="Q329" s="134">
        <f t="shared" si="4"/>
        <v>0</v>
      </c>
      <c r="R329" s="3"/>
      <c r="S329" s="7"/>
      <c r="T329" s="118"/>
      <c r="U329" s="141"/>
      <c r="V329" s="141"/>
      <c r="W329" s="141"/>
      <c r="X329"/>
      <c r="Y329"/>
      <c r="Z329"/>
      <c r="AA329"/>
      <c r="AB329"/>
      <c r="AC329"/>
      <c r="AD329"/>
      <c r="AE329"/>
      <c r="AF329"/>
      <c r="AG329"/>
      <c r="AH329"/>
    </row>
    <row r="330" spans="1:34" x14ac:dyDescent="0.25">
      <c r="B330" s="150" t="s">
        <v>611</v>
      </c>
      <c r="C330" s="134">
        <v>3385145672</v>
      </c>
      <c r="D330" s="134"/>
      <c r="E330" s="134">
        <v>0</v>
      </c>
      <c r="F330" s="134">
        <v>0</v>
      </c>
      <c r="G330" s="134"/>
      <c r="H330" s="134"/>
      <c r="I330" s="134"/>
      <c r="J330" s="134"/>
      <c r="K330" s="134"/>
      <c r="L330" s="134"/>
      <c r="M330" s="134"/>
      <c r="N330" s="134"/>
      <c r="O330" s="335"/>
      <c r="P330" s="134"/>
      <c r="Q330" s="134">
        <f t="shared" ref="Q330:Q393" si="5">SUM(E330:P330)</f>
        <v>0</v>
      </c>
      <c r="R330" s="3"/>
      <c r="S330" s="7"/>
      <c r="T330" s="118"/>
      <c r="U330" s="118"/>
      <c r="V330" s="118"/>
      <c r="W330" s="118"/>
    </row>
    <row r="331" spans="1:34" s="67" customFormat="1" x14ac:dyDescent="0.25">
      <c r="A331"/>
      <c r="B331" s="151" t="s">
        <v>612</v>
      </c>
      <c r="C331" s="125">
        <v>3385145672</v>
      </c>
      <c r="D331" s="125"/>
      <c r="E331" s="134">
        <v>0</v>
      </c>
      <c r="F331" s="125">
        <v>0</v>
      </c>
      <c r="G331" s="125"/>
      <c r="H331" s="125"/>
      <c r="I331" s="125"/>
      <c r="J331" s="125"/>
      <c r="K331" s="125"/>
      <c r="L331" s="125"/>
      <c r="M331" s="125"/>
      <c r="N331" s="125"/>
      <c r="O331" s="336"/>
      <c r="P331" s="125"/>
      <c r="Q331" s="134">
        <f t="shared" si="5"/>
        <v>0</v>
      </c>
      <c r="R331" s="3"/>
      <c r="S331" s="7"/>
      <c r="T331" s="118"/>
      <c r="U331" s="141"/>
      <c r="V331" s="141"/>
      <c r="W331" s="141"/>
      <c r="X331"/>
      <c r="Y331"/>
      <c r="Z331"/>
      <c r="AA331"/>
      <c r="AB331"/>
      <c r="AC331"/>
      <c r="AD331"/>
      <c r="AE331"/>
      <c r="AF331"/>
      <c r="AG331"/>
      <c r="AH331"/>
    </row>
    <row r="332" spans="1:34" s="67" customFormat="1" x14ac:dyDescent="0.25">
      <c r="A332"/>
      <c r="B332" s="150" t="s">
        <v>613</v>
      </c>
      <c r="C332" s="134">
        <v>416351346</v>
      </c>
      <c r="D332" s="134"/>
      <c r="E332" s="134">
        <v>0</v>
      </c>
      <c r="F332" s="337"/>
      <c r="G332" s="337"/>
      <c r="H332" s="337"/>
      <c r="I332" s="337"/>
      <c r="J332" s="337"/>
      <c r="K332" s="337"/>
      <c r="L332" s="337"/>
      <c r="M332" s="337"/>
      <c r="N332" s="335"/>
      <c r="O332" s="335"/>
      <c r="P332" s="134"/>
      <c r="Q332" s="134">
        <f t="shared" si="5"/>
        <v>0</v>
      </c>
      <c r="R332" s="3"/>
      <c r="S332" s="7"/>
      <c r="T332" s="118"/>
      <c r="U332" s="141"/>
      <c r="V332" s="141"/>
      <c r="W332" s="141"/>
      <c r="X332"/>
      <c r="Y332"/>
      <c r="Z332"/>
      <c r="AA332"/>
      <c r="AB332"/>
      <c r="AC332"/>
      <c r="AD332"/>
      <c r="AE332"/>
      <c r="AF332"/>
      <c r="AG332"/>
      <c r="AH332"/>
    </row>
    <row r="333" spans="1:34" x14ac:dyDescent="0.25">
      <c r="B333" s="151" t="s">
        <v>614</v>
      </c>
      <c r="C333" s="125">
        <v>416351346</v>
      </c>
      <c r="D333" s="125"/>
      <c r="E333" s="134">
        <v>0</v>
      </c>
      <c r="F333" s="337"/>
      <c r="G333" s="337"/>
      <c r="H333" s="337"/>
      <c r="I333" s="337"/>
      <c r="J333" s="337"/>
      <c r="K333" s="337"/>
      <c r="L333" s="337"/>
      <c r="M333" s="337"/>
      <c r="N333" s="336"/>
      <c r="O333" s="336"/>
      <c r="P333" s="125"/>
      <c r="Q333" s="134">
        <f t="shared" si="5"/>
        <v>0</v>
      </c>
      <c r="R333" s="3"/>
      <c r="S333" s="7"/>
      <c r="T333" s="118"/>
      <c r="U333" s="118"/>
      <c r="V333" s="118"/>
      <c r="W333" s="118"/>
    </row>
    <row r="334" spans="1:34" x14ac:dyDescent="0.25">
      <c r="B334" s="149" t="s">
        <v>163</v>
      </c>
      <c r="C334" s="134">
        <v>11117856761</v>
      </c>
      <c r="D334" s="134"/>
      <c r="E334" s="134">
        <v>169819808.45000002</v>
      </c>
      <c r="F334" s="134">
        <v>500779298.42000008</v>
      </c>
      <c r="G334" s="134"/>
      <c r="H334" s="134"/>
      <c r="I334" s="134"/>
      <c r="J334" s="134"/>
      <c r="K334" s="134"/>
      <c r="L334" s="134"/>
      <c r="M334" s="134"/>
      <c r="N334" s="134"/>
      <c r="O334" s="134"/>
      <c r="P334" s="134"/>
      <c r="Q334" s="134">
        <f t="shared" si="5"/>
        <v>670599106.87000012</v>
      </c>
      <c r="R334" s="3"/>
      <c r="S334" s="7"/>
      <c r="T334" s="118"/>
      <c r="U334" s="118"/>
      <c r="V334" s="118"/>
      <c r="W334" s="118"/>
    </row>
    <row r="335" spans="1:34" s="67" customFormat="1" x14ac:dyDescent="0.25">
      <c r="A335"/>
      <c r="B335" s="150" t="s">
        <v>615</v>
      </c>
      <c r="C335" s="134">
        <v>410886342</v>
      </c>
      <c r="D335" s="134"/>
      <c r="E335" s="134">
        <v>3956621.75</v>
      </c>
      <c r="F335" s="134">
        <v>11425744.23</v>
      </c>
      <c r="G335" s="134"/>
      <c r="H335" s="134"/>
      <c r="I335" s="134"/>
      <c r="J335" s="134"/>
      <c r="K335" s="134"/>
      <c r="L335" s="134"/>
      <c r="M335" s="134"/>
      <c r="N335" s="134"/>
      <c r="O335" s="134"/>
      <c r="P335" s="134"/>
      <c r="Q335" s="134">
        <f t="shared" si="5"/>
        <v>15382365.98</v>
      </c>
      <c r="R335" s="3"/>
      <c r="S335" s="7"/>
      <c r="T335" s="118"/>
      <c r="U335" s="141"/>
      <c r="V335" s="141"/>
      <c r="W335" s="141"/>
      <c r="X335"/>
      <c r="Y335"/>
      <c r="Z335"/>
      <c r="AA335"/>
      <c r="AB335"/>
      <c r="AC335"/>
      <c r="AD335"/>
      <c r="AE335"/>
      <c r="AF335"/>
      <c r="AG335"/>
      <c r="AH335"/>
    </row>
    <row r="336" spans="1:34" x14ac:dyDescent="0.25">
      <c r="B336" s="151" t="s">
        <v>616</v>
      </c>
      <c r="C336" s="125">
        <v>384071974</v>
      </c>
      <c r="D336" s="125"/>
      <c r="E336" s="125">
        <v>3258288.75</v>
      </c>
      <c r="F336" s="125">
        <v>9349801.8200000003</v>
      </c>
      <c r="G336" s="125"/>
      <c r="H336" s="125"/>
      <c r="I336" s="125"/>
      <c r="J336" s="125"/>
      <c r="K336" s="125"/>
      <c r="L336" s="125"/>
      <c r="M336" s="125"/>
      <c r="N336" s="125"/>
      <c r="O336" s="125"/>
      <c r="P336" s="125"/>
      <c r="Q336" s="125">
        <f t="shared" si="5"/>
        <v>12608090.57</v>
      </c>
      <c r="R336" s="3"/>
      <c r="S336" s="7"/>
      <c r="T336" s="118"/>
      <c r="U336" s="118"/>
      <c r="V336" s="118"/>
      <c r="W336" s="118"/>
    </row>
    <row r="337" spans="1:34" x14ac:dyDescent="0.25">
      <c r="B337" s="151" t="s">
        <v>617</v>
      </c>
      <c r="C337" s="125">
        <v>26814368</v>
      </c>
      <c r="D337" s="125"/>
      <c r="E337" s="125">
        <v>698333</v>
      </c>
      <c r="F337" s="125">
        <v>2075942.41</v>
      </c>
      <c r="G337" s="125"/>
      <c r="H337" s="125"/>
      <c r="I337" s="125"/>
      <c r="J337" s="125"/>
      <c r="K337" s="125"/>
      <c r="L337" s="125"/>
      <c r="M337" s="125"/>
      <c r="N337" s="125"/>
      <c r="O337" s="125"/>
      <c r="P337" s="125"/>
      <c r="Q337" s="125">
        <f t="shared" si="5"/>
        <v>2774275.41</v>
      </c>
      <c r="R337" s="3"/>
      <c r="S337" s="7"/>
      <c r="T337" s="118"/>
      <c r="U337" s="118"/>
      <c r="V337" s="118"/>
      <c r="W337" s="118"/>
    </row>
    <row r="338" spans="1:34" s="67" customFormat="1" x14ac:dyDescent="0.25">
      <c r="A338"/>
      <c r="B338" s="150" t="s">
        <v>618</v>
      </c>
      <c r="C338" s="134">
        <v>2717756761</v>
      </c>
      <c r="D338" s="134"/>
      <c r="E338" s="134">
        <v>17424100.84</v>
      </c>
      <c r="F338" s="134">
        <v>225180566.81999999</v>
      </c>
      <c r="G338" s="134"/>
      <c r="H338" s="134"/>
      <c r="I338" s="134"/>
      <c r="J338" s="134"/>
      <c r="K338" s="134"/>
      <c r="L338" s="134"/>
      <c r="M338" s="134"/>
      <c r="N338" s="134"/>
      <c r="O338" s="134"/>
      <c r="P338" s="134"/>
      <c r="Q338" s="134">
        <f t="shared" si="5"/>
        <v>242604667.66</v>
      </c>
      <c r="R338" s="3"/>
      <c r="S338" s="7"/>
      <c r="T338" s="118"/>
      <c r="U338" s="141"/>
      <c r="V338" s="141"/>
      <c r="W338" s="141"/>
      <c r="X338"/>
      <c r="Y338"/>
      <c r="Z338"/>
      <c r="AA338"/>
      <c r="AB338"/>
      <c r="AC338"/>
      <c r="AD338"/>
      <c r="AE338"/>
      <c r="AF338"/>
      <c r="AG338"/>
      <c r="AH338"/>
    </row>
    <row r="339" spans="1:34" x14ac:dyDescent="0.25">
      <c r="B339" s="151" t="s">
        <v>619</v>
      </c>
      <c r="C339" s="125">
        <v>1590862187</v>
      </c>
      <c r="D339" s="125"/>
      <c r="E339" s="125">
        <v>17252949.09</v>
      </c>
      <c r="F339" s="125">
        <v>44044262.469999999</v>
      </c>
      <c r="G339" s="125"/>
      <c r="H339" s="125"/>
      <c r="I339" s="125"/>
      <c r="J339" s="125"/>
      <c r="K339" s="125"/>
      <c r="L339" s="125"/>
      <c r="M339" s="125"/>
      <c r="N339" s="125"/>
      <c r="O339" s="125"/>
      <c r="P339" s="125"/>
      <c r="Q339" s="125">
        <f t="shared" si="5"/>
        <v>61297211.560000002</v>
      </c>
      <c r="R339" s="3"/>
      <c r="S339" s="7"/>
      <c r="T339" s="118"/>
      <c r="U339" s="118"/>
      <c r="V339" s="118"/>
      <c r="W339" s="118"/>
    </row>
    <row r="340" spans="1:34" s="67" customFormat="1" x14ac:dyDescent="0.25">
      <c r="A340"/>
      <c r="B340" s="151" t="s">
        <v>620</v>
      </c>
      <c r="C340" s="125">
        <v>1126894574</v>
      </c>
      <c r="D340" s="125"/>
      <c r="E340" s="125">
        <v>171151.75</v>
      </c>
      <c r="F340" s="125">
        <v>181136304.34999999</v>
      </c>
      <c r="G340" s="125"/>
      <c r="H340" s="125"/>
      <c r="I340" s="125"/>
      <c r="J340" s="125"/>
      <c r="K340" s="125"/>
      <c r="L340" s="125"/>
      <c r="M340" s="125"/>
      <c r="N340" s="125"/>
      <c r="O340" s="125"/>
      <c r="P340" s="125"/>
      <c r="Q340" s="125">
        <f t="shared" si="5"/>
        <v>181307456.09999999</v>
      </c>
      <c r="R340" s="3"/>
      <c r="S340" s="7"/>
      <c r="T340" s="118"/>
      <c r="U340" s="141"/>
      <c r="V340" s="141"/>
      <c r="W340" s="141"/>
      <c r="X340"/>
      <c r="Y340"/>
      <c r="Z340"/>
      <c r="AA340"/>
      <c r="AB340"/>
      <c r="AC340"/>
      <c r="AD340"/>
      <c r="AE340"/>
      <c r="AF340"/>
      <c r="AG340"/>
      <c r="AH340"/>
    </row>
    <row r="341" spans="1:34" x14ac:dyDescent="0.25">
      <c r="B341" s="150" t="s">
        <v>621</v>
      </c>
      <c r="C341" s="134">
        <v>2465610562</v>
      </c>
      <c r="D341" s="134"/>
      <c r="E341" s="134">
        <v>597104.84</v>
      </c>
      <c r="F341" s="134">
        <v>69910847.709999993</v>
      </c>
      <c r="G341" s="134"/>
      <c r="H341" s="134"/>
      <c r="I341" s="134"/>
      <c r="J341" s="134"/>
      <c r="K341" s="134"/>
      <c r="L341" s="134"/>
      <c r="M341" s="134"/>
      <c r="N341" s="134"/>
      <c r="O341" s="134"/>
      <c r="P341" s="134"/>
      <c r="Q341" s="134">
        <f t="shared" si="5"/>
        <v>70507952.549999997</v>
      </c>
      <c r="R341" s="3"/>
      <c r="S341" s="7"/>
      <c r="T341" s="118"/>
      <c r="U341" s="118"/>
      <c r="V341" s="118"/>
      <c r="W341" s="118"/>
    </row>
    <row r="342" spans="1:34" s="67" customFormat="1" x14ac:dyDescent="0.25">
      <c r="A342"/>
      <c r="B342" s="151" t="s">
        <v>622</v>
      </c>
      <c r="C342" s="125">
        <v>2465610562</v>
      </c>
      <c r="D342" s="125"/>
      <c r="E342" s="125">
        <v>597104.84</v>
      </c>
      <c r="F342" s="125">
        <v>69910847.709999993</v>
      </c>
      <c r="G342" s="125"/>
      <c r="H342" s="125"/>
      <c r="I342" s="125"/>
      <c r="J342" s="125"/>
      <c r="K342" s="125"/>
      <c r="L342" s="125"/>
      <c r="M342" s="125"/>
      <c r="N342" s="125"/>
      <c r="O342" s="125"/>
      <c r="P342" s="125"/>
      <c r="Q342" s="125">
        <f t="shared" si="5"/>
        <v>70507952.549999997</v>
      </c>
      <c r="R342" s="3"/>
      <c r="S342" s="7"/>
      <c r="T342" s="118"/>
      <c r="U342" s="141"/>
      <c r="V342" s="141"/>
      <c r="W342" s="141"/>
      <c r="X342"/>
      <c r="Y342"/>
      <c r="Z342"/>
      <c r="AA342"/>
      <c r="AB342"/>
      <c r="AC342"/>
      <c r="AD342"/>
      <c r="AE342"/>
      <c r="AF342"/>
      <c r="AG342"/>
      <c r="AH342"/>
    </row>
    <row r="343" spans="1:34" x14ac:dyDescent="0.25">
      <c r="B343" s="150" t="s">
        <v>623</v>
      </c>
      <c r="C343" s="134">
        <v>734638969</v>
      </c>
      <c r="D343" s="134"/>
      <c r="E343" s="134">
        <v>7134992</v>
      </c>
      <c r="F343" s="134">
        <v>7918427.6100000003</v>
      </c>
      <c r="G343" s="134"/>
      <c r="H343" s="134"/>
      <c r="I343" s="134"/>
      <c r="J343" s="134"/>
      <c r="K343" s="134"/>
      <c r="L343" s="134"/>
      <c r="M343" s="134"/>
      <c r="N343" s="134"/>
      <c r="O343" s="134"/>
      <c r="P343" s="134"/>
      <c r="Q343" s="134">
        <f t="shared" si="5"/>
        <v>15053419.609999999</v>
      </c>
      <c r="R343" s="3"/>
      <c r="S343" s="7"/>
      <c r="T343" s="118"/>
      <c r="U343" s="118"/>
      <c r="V343" s="118"/>
      <c r="W343" s="118"/>
    </row>
    <row r="344" spans="1:34" s="67" customFormat="1" x14ac:dyDescent="0.25">
      <c r="A344"/>
      <c r="B344" s="151" t="s">
        <v>624</v>
      </c>
      <c r="C344" s="125">
        <v>734638969</v>
      </c>
      <c r="D344" s="125"/>
      <c r="E344" s="125">
        <v>7134992</v>
      </c>
      <c r="F344" s="125">
        <v>7918427.6100000003</v>
      </c>
      <c r="G344" s="125"/>
      <c r="H344" s="125"/>
      <c r="I344" s="125"/>
      <c r="J344" s="125"/>
      <c r="K344" s="125"/>
      <c r="L344" s="125"/>
      <c r="M344" s="125"/>
      <c r="N344" s="125"/>
      <c r="O344" s="125"/>
      <c r="P344" s="125"/>
      <c r="Q344" s="125">
        <f t="shared" si="5"/>
        <v>15053419.609999999</v>
      </c>
      <c r="R344" s="3"/>
      <c r="S344" s="7"/>
      <c r="T344" s="118"/>
      <c r="U344" s="141"/>
      <c r="V344" s="141"/>
      <c r="W344" s="141"/>
      <c r="X344"/>
      <c r="Y344"/>
      <c r="Z344"/>
      <c r="AA344"/>
      <c r="AB344"/>
      <c r="AC344"/>
      <c r="AD344"/>
      <c r="AE344"/>
      <c r="AF344"/>
      <c r="AG344"/>
      <c r="AH344"/>
    </row>
    <row r="345" spans="1:34" x14ac:dyDescent="0.25">
      <c r="B345" s="150" t="s">
        <v>625</v>
      </c>
      <c r="C345" s="134">
        <v>289439835</v>
      </c>
      <c r="D345" s="134"/>
      <c r="E345" s="134">
        <v>1942845.89</v>
      </c>
      <c r="F345" s="134">
        <v>5449764.4199999999</v>
      </c>
      <c r="G345" s="134"/>
      <c r="H345" s="134"/>
      <c r="I345" s="134"/>
      <c r="J345" s="134"/>
      <c r="K345" s="134"/>
      <c r="L345" s="134"/>
      <c r="M345" s="134"/>
      <c r="N345" s="134"/>
      <c r="O345" s="134"/>
      <c r="P345" s="134"/>
      <c r="Q345" s="134">
        <f t="shared" si="5"/>
        <v>7392610.3099999996</v>
      </c>
      <c r="R345" s="3"/>
      <c r="S345" s="7"/>
      <c r="T345" s="118"/>
      <c r="U345" s="118"/>
      <c r="V345" s="118"/>
      <c r="W345" s="118"/>
    </row>
    <row r="346" spans="1:34" s="67" customFormat="1" x14ac:dyDescent="0.25">
      <c r="A346"/>
      <c r="B346" s="151" t="s">
        <v>626</v>
      </c>
      <c r="C346" s="125">
        <v>289439835</v>
      </c>
      <c r="D346" s="125"/>
      <c r="E346" s="125">
        <v>1942845.89</v>
      </c>
      <c r="F346" s="125">
        <v>5449764.4199999999</v>
      </c>
      <c r="G346" s="125"/>
      <c r="H346" s="125"/>
      <c r="I346" s="125"/>
      <c r="J346" s="125"/>
      <c r="K346" s="125"/>
      <c r="L346" s="125"/>
      <c r="M346" s="125"/>
      <c r="N346" s="125"/>
      <c r="O346" s="125"/>
      <c r="P346" s="125"/>
      <c r="Q346" s="125">
        <f t="shared" si="5"/>
        <v>7392610.3099999996</v>
      </c>
      <c r="R346" s="3"/>
      <c r="S346" s="7"/>
      <c r="T346" s="118"/>
      <c r="U346" s="141"/>
      <c r="V346" s="141"/>
      <c r="W346" s="141"/>
      <c r="X346"/>
      <c r="Y346"/>
      <c r="Z346"/>
      <c r="AA346"/>
      <c r="AB346"/>
      <c r="AC346"/>
      <c r="AD346"/>
      <c r="AE346"/>
      <c r="AF346"/>
      <c r="AG346"/>
      <c r="AH346"/>
    </row>
    <row r="347" spans="1:34" x14ac:dyDescent="0.25">
      <c r="B347" s="150" t="s">
        <v>627</v>
      </c>
      <c r="C347" s="134">
        <v>807541059</v>
      </c>
      <c r="D347" s="134"/>
      <c r="E347" s="134">
        <v>11350359.74</v>
      </c>
      <c r="F347" s="134">
        <v>43694378.57</v>
      </c>
      <c r="G347" s="134"/>
      <c r="H347" s="134"/>
      <c r="I347" s="134"/>
      <c r="J347" s="134"/>
      <c r="K347" s="134"/>
      <c r="L347" s="134"/>
      <c r="M347" s="134"/>
      <c r="N347" s="134"/>
      <c r="O347" s="134"/>
      <c r="P347" s="134"/>
      <c r="Q347" s="134">
        <f t="shared" si="5"/>
        <v>55044738.310000002</v>
      </c>
      <c r="R347" s="3"/>
      <c r="S347" s="7"/>
      <c r="T347" s="118"/>
      <c r="U347" s="118"/>
      <c r="V347" s="118"/>
      <c r="W347" s="118"/>
    </row>
    <row r="348" spans="1:34" s="67" customFormat="1" x14ac:dyDescent="0.25">
      <c r="A348"/>
      <c r="B348" s="151" t="s">
        <v>628</v>
      </c>
      <c r="C348" s="125">
        <v>807541059</v>
      </c>
      <c r="D348" s="125"/>
      <c r="E348" s="125">
        <v>11350359.74</v>
      </c>
      <c r="F348" s="125">
        <v>43694378.57</v>
      </c>
      <c r="G348" s="125"/>
      <c r="H348" s="125"/>
      <c r="I348" s="125"/>
      <c r="J348" s="125"/>
      <c r="K348" s="125"/>
      <c r="L348" s="125"/>
      <c r="M348" s="125"/>
      <c r="N348" s="125"/>
      <c r="O348" s="125"/>
      <c r="P348" s="125"/>
      <c r="Q348" s="125">
        <f t="shared" si="5"/>
        <v>55044738.310000002</v>
      </c>
      <c r="R348" s="3"/>
      <c r="S348" s="7"/>
      <c r="T348" s="118"/>
      <c r="U348" s="141"/>
      <c r="V348" s="141"/>
      <c r="W348" s="141"/>
      <c r="X348"/>
      <c r="Y348"/>
      <c r="Z348"/>
      <c r="AA348"/>
      <c r="AB348"/>
      <c r="AC348"/>
      <c r="AD348"/>
      <c r="AE348"/>
      <c r="AF348"/>
      <c r="AG348"/>
      <c r="AH348"/>
    </row>
    <row r="349" spans="1:34" x14ac:dyDescent="0.25">
      <c r="B349" s="150" t="s">
        <v>629</v>
      </c>
      <c r="C349" s="134">
        <v>7280220</v>
      </c>
      <c r="D349" s="134"/>
      <c r="E349" s="134">
        <v>8333</v>
      </c>
      <c r="F349" s="134">
        <v>183333</v>
      </c>
      <c r="G349" s="134"/>
      <c r="H349" s="134"/>
      <c r="I349" s="134"/>
      <c r="J349" s="134"/>
      <c r="K349" s="134"/>
      <c r="L349" s="134"/>
      <c r="M349" s="134"/>
      <c r="N349" s="134"/>
      <c r="O349" s="134"/>
      <c r="P349" s="134"/>
      <c r="Q349" s="134">
        <f t="shared" si="5"/>
        <v>191666</v>
      </c>
      <c r="R349" s="3"/>
      <c r="S349" s="7"/>
      <c r="T349" s="118"/>
      <c r="U349" s="118"/>
      <c r="V349" s="118"/>
      <c r="W349" s="118"/>
    </row>
    <row r="350" spans="1:34" x14ac:dyDescent="0.25">
      <c r="B350" s="151" t="s">
        <v>630</v>
      </c>
      <c r="C350" s="125">
        <v>7280220</v>
      </c>
      <c r="D350" s="125"/>
      <c r="E350" s="125">
        <v>8333</v>
      </c>
      <c r="F350" s="125">
        <v>183333</v>
      </c>
      <c r="G350" s="125"/>
      <c r="H350" s="125"/>
      <c r="I350" s="125"/>
      <c r="J350" s="125"/>
      <c r="K350" s="125"/>
      <c r="L350" s="125"/>
      <c r="M350" s="125"/>
      <c r="N350" s="125"/>
      <c r="O350" s="125"/>
      <c r="P350" s="125"/>
      <c r="Q350" s="125">
        <f t="shared" si="5"/>
        <v>191666</v>
      </c>
      <c r="R350" s="3"/>
      <c r="S350" s="7"/>
      <c r="T350" s="118"/>
      <c r="U350" s="118"/>
      <c r="V350" s="118"/>
      <c r="W350" s="118"/>
    </row>
    <row r="351" spans="1:34" s="67" customFormat="1" x14ac:dyDescent="0.25">
      <c r="A351"/>
      <c r="B351" s="150" t="s">
        <v>631</v>
      </c>
      <c r="C351" s="134">
        <v>818290896</v>
      </c>
      <c r="D351" s="134"/>
      <c r="E351" s="134">
        <v>44219436.57</v>
      </c>
      <c r="F351" s="134">
        <v>57213934.979999997</v>
      </c>
      <c r="G351" s="134"/>
      <c r="H351" s="134"/>
      <c r="I351" s="134"/>
      <c r="J351" s="134"/>
      <c r="K351" s="134"/>
      <c r="L351" s="134"/>
      <c r="M351" s="134"/>
      <c r="N351" s="134"/>
      <c r="O351" s="134"/>
      <c r="P351" s="134"/>
      <c r="Q351" s="134">
        <f t="shared" si="5"/>
        <v>101433371.55</v>
      </c>
      <c r="R351" s="3"/>
      <c r="S351" s="7"/>
      <c r="T351" s="118"/>
      <c r="U351" s="141"/>
      <c r="V351" s="141"/>
      <c r="W351" s="141"/>
      <c r="X351"/>
      <c r="Y351"/>
      <c r="Z351"/>
      <c r="AA351"/>
      <c r="AB351"/>
      <c r="AC351"/>
      <c r="AD351"/>
      <c r="AE351"/>
      <c r="AF351"/>
      <c r="AG351"/>
      <c r="AH351"/>
    </row>
    <row r="352" spans="1:34" x14ac:dyDescent="0.25">
      <c r="B352" s="151" t="s">
        <v>632</v>
      </c>
      <c r="C352" s="125">
        <v>595203229</v>
      </c>
      <c r="D352" s="125"/>
      <c r="E352" s="125">
        <v>37204505.07</v>
      </c>
      <c r="F352" s="125">
        <v>53707727.18</v>
      </c>
      <c r="G352" s="125"/>
      <c r="H352" s="125"/>
      <c r="I352" s="125"/>
      <c r="J352" s="125"/>
      <c r="K352" s="125"/>
      <c r="L352" s="125"/>
      <c r="M352" s="125"/>
      <c r="N352" s="125"/>
      <c r="O352" s="125"/>
      <c r="P352" s="125"/>
      <c r="Q352" s="125">
        <f t="shared" si="5"/>
        <v>90912232.25</v>
      </c>
      <c r="R352" s="3"/>
      <c r="S352" s="7"/>
      <c r="T352" s="118"/>
      <c r="U352" s="118"/>
      <c r="V352" s="118"/>
      <c r="W352" s="118"/>
    </row>
    <row r="353" spans="1:34" x14ac:dyDescent="0.25">
      <c r="B353" s="151" t="s">
        <v>633</v>
      </c>
      <c r="C353" s="125">
        <v>223087667</v>
      </c>
      <c r="D353" s="125"/>
      <c r="E353" s="125">
        <v>7014931.5</v>
      </c>
      <c r="F353" s="125">
        <v>3506207.8000000003</v>
      </c>
      <c r="G353" s="125"/>
      <c r="H353" s="125"/>
      <c r="I353" s="125"/>
      <c r="J353" s="125"/>
      <c r="K353" s="125"/>
      <c r="L353" s="125"/>
      <c r="M353" s="125"/>
      <c r="N353" s="125"/>
      <c r="O353" s="125"/>
      <c r="P353" s="125"/>
      <c r="Q353" s="125">
        <f t="shared" si="5"/>
        <v>10521139.300000001</v>
      </c>
      <c r="R353" s="3"/>
      <c r="S353" s="7"/>
      <c r="T353" s="118"/>
      <c r="U353" s="118"/>
      <c r="V353" s="118"/>
      <c r="W353" s="118"/>
    </row>
    <row r="354" spans="1:34" x14ac:dyDescent="0.25">
      <c r="B354" s="150" t="s">
        <v>634</v>
      </c>
      <c r="C354" s="134">
        <v>2866412117</v>
      </c>
      <c r="D354" s="134"/>
      <c r="E354" s="134">
        <v>83186013.819999993</v>
      </c>
      <c r="F354" s="134">
        <v>79802301.080000013</v>
      </c>
      <c r="G354" s="134"/>
      <c r="H354" s="134"/>
      <c r="I354" s="134"/>
      <c r="J354" s="134"/>
      <c r="K354" s="134"/>
      <c r="L354" s="134"/>
      <c r="M354" s="134"/>
      <c r="N354" s="134"/>
      <c r="O354" s="134"/>
      <c r="P354" s="134"/>
      <c r="Q354" s="134">
        <f t="shared" si="5"/>
        <v>162988314.90000001</v>
      </c>
      <c r="R354" s="3"/>
      <c r="S354" s="7"/>
      <c r="T354" s="118"/>
      <c r="U354" s="118"/>
      <c r="V354" s="118"/>
      <c r="W354" s="118"/>
    </row>
    <row r="355" spans="1:34" x14ac:dyDescent="0.25">
      <c r="B355" s="151" t="s">
        <v>635</v>
      </c>
      <c r="C355" s="125">
        <v>1433473364</v>
      </c>
      <c r="D355" s="125"/>
      <c r="E355" s="125">
        <v>7947577.9299999997</v>
      </c>
      <c r="F355" s="125">
        <v>7887932.7300000004</v>
      </c>
      <c r="G355" s="125"/>
      <c r="H355" s="125"/>
      <c r="I355" s="125"/>
      <c r="J355" s="125"/>
      <c r="K355" s="125"/>
      <c r="L355" s="125"/>
      <c r="M355" s="125"/>
      <c r="N355" s="125"/>
      <c r="O355" s="125"/>
      <c r="P355" s="125"/>
      <c r="Q355" s="125">
        <f t="shared" si="5"/>
        <v>15835510.66</v>
      </c>
      <c r="R355" s="3"/>
      <c r="S355" s="7"/>
      <c r="T355" s="118"/>
      <c r="U355" s="118"/>
      <c r="V355" s="118"/>
      <c r="W355" s="118"/>
    </row>
    <row r="356" spans="1:34" x14ac:dyDescent="0.25">
      <c r="B356" s="151" t="s">
        <v>636</v>
      </c>
      <c r="C356" s="125">
        <v>173694006</v>
      </c>
      <c r="D356" s="125"/>
      <c r="E356" s="125">
        <v>5877500</v>
      </c>
      <c r="F356" s="125">
        <v>3750000</v>
      </c>
      <c r="G356" s="125"/>
      <c r="H356" s="125"/>
      <c r="I356" s="125"/>
      <c r="J356" s="125"/>
      <c r="K356" s="125"/>
      <c r="L356" s="125"/>
      <c r="M356" s="125"/>
      <c r="N356" s="125"/>
      <c r="O356" s="125"/>
      <c r="P356" s="125"/>
      <c r="Q356" s="125">
        <f t="shared" si="5"/>
        <v>9627500</v>
      </c>
      <c r="R356" s="3"/>
      <c r="S356" s="7"/>
      <c r="T356" s="118"/>
      <c r="U356" s="118"/>
      <c r="V356" s="118"/>
      <c r="W356" s="118"/>
    </row>
    <row r="357" spans="1:34" s="67" customFormat="1" x14ac:dyDescent="0.25">
      <c r="A357"/>
      <c r="B357" s="151" t="s">
        <v>638</v>
      </c>
      <c r="C357" s="125">
        <v>694997715</v>
      </c>
      <c r="D357" s="125"/>
      <c r="E357" s="129">
        <v>67600401.730000004</v>
      </c>
      <c r="F357" s="129">
        <v>51578807.310000002</v>
      </c>
      <c r="G357" s="191"/>
      <c r="H357" s="191"/>
      <c r="I357" s="191"/>
      <c r="J357" s="191"/>
      <c r="K357" s="191"/>
      <c r="L357" s="191"/>
      <c r="M357" s="125"/>
      <c r="N357" s="125"/>
      <c r="O357" s="125"/>
      <c r="P357" s="125"/>
      <c r="Q357" s="125">
        <f t="shared" si="5"/>
        <v>119179209.04000001</v>
      </c>
      <c r="R357" s="3"/>
      <c r="S357" s="7"/>
      <c r="T357" s="118"/>
      <c r="U357" s="141"/>
      <c r="V357" s="141"/>
      <c r="W357" s="141"/>
      <c r="X357"/>
      <c r="Y357"/>
      <c r="Z357"/>
      <c r="AA357"/>
      <c r="AB357"/>
      <c r="AC357"/>
      <c r="AD357"/>
      <c r="AE357"/>
      <c r="AF357"/>
      <c r="AG357"/>
      <c r="AH357"/>
    </row>
    <row r="358" spans="1:34" s="67" customFormat="1" x14ac:dyDescent="0.25">
      <c r="A358"/>
      <c r="B358" s="151" t="s">
        <v>639</v>
      </c>
      <c r="C358" s="125">
        <v>564247032</v>
      </c>
      <c r="D358" s="125"/>
      <c r="E358" s="125">
        <v>1760534.16</v>
      </c>
      <c r="F358" s="125">
        <v>16585561.039999999</v>
      </c>
      <c r="G358" s="125"/>
      <c r="H358" s="125"/>
      <c r="I358" s="125"/>
      <c r="J358" s="125"/>
      <c r="K358" s="125"/>
      <c r="L358" s="125"/>
      <c r="M358" s="125"/>
      <c r="N358" s="125"/>
      <c r="O358" s="125"/>
      <c r="P358" s="125"/>
      <c r="Q358" s="125">
        <f t="shared" si="5"/>
        <v>18346095.199999999</v>
      </c>
      <c r="R358" s="3"/>
      <c r="S358" s="7"/>
      <c r="T358" s="118"/>
      <c r="U358" s="141"/>
      <c r="V358" s="141"/>
      <c r="W358" s="141"/>
      <c r="X358"/>
      <c r="Y358"/>
      <c r="Z358"/>
      <c r="AA358"/>
      <c r="AB358"/>
      <c r="AC358"/>
      <c r="AD358"/>
      <c r="AE358"/>
      <c r="AF358"/>
      <c r="AG358"/>
      <c r="AH358"/>
    </row>
    <row r="359" spans="1:34" x14ac:dyDescent="0.25">
      <c r="B359" s="23" t="s">
        <v>164</v>
      </c>
      <c r="C359" s="124">
        <v>540356079892</v>
      </c>
      <c r="D359" s="124"/>
      <c r="E359" s="124">
        <v>43381302838.25</v>
      </c>
      <c r="F359" s="124">
        <v>41467337075.629997</v>
      </c>
      <c r="G359" s="124"/>
      <c r="H359" s="124"/>
      <c r="I359" s="124"/>
      <c r="J359" s="124"/>
      <c r="K359" s="124"/>
      <c r="L359" s="124"/>
      <c r="M359" s="124"/>
      <c r="N359" s="124"/>
      <c r="O359" s="124"/>
      <c r="P359" s="124"/>
      <c r="Q359" s="124">
        <f t="shared" si="5"/>
        <v>84848639913.880005</v>
      </c>
      <c r="R359" s="3"/>
      <c r="S359" s="7"/>
      <c r="T359" s="118"/>
      <c r="U359" s="118"/>
      <c r="V359" s="118"/>
      <c r="W359" s="118"/>
    </row>
    <row r="360" spans="1:34" x14ac:dyDescent="0.25">
      <c r="B360" s="149" t="s">
        <v>165</v>
      </c>
      <c r="C360" s="134">
        <v>167780996005</v>
      </c>
      <c r="D360" s="134"/>
      <c r="E360" s="134">
        <v>12410834548.880001</v>
      </c>
      <c r="F360" s="134">
        <v>11853110729.309999</v>
      </c>
      <c r="G360" s="134"/>
      <c r="H360" s="134"/>
      <c r="I360" s="134"/>
      <c r="J360" s="134"/>
      <c r="K360" s="134"/>
      <c r="L360" s="134"/>
      <c r="M360" s="134"/>
      <c r="N360" s="134"/>
      <c r="O360" s="134"/>
      <c r="P360" s="134"/>
      <c r="Q360" s="134">
        <f t="shared" si="5"/>
        <v>24263945278.190002</v>
      </c>
      <c r="R360" s="3"/>
      <c r="S360" s="7"/>
      <c r="T360" s="118"/>
      <c r="U360" s="118"/>
      <c r="V360" s="118"/>
      <c r="W360" s="118"/>
    </row>
    <row r="361" spans="1:34" x14ac:dyDescent="0.25">
      <c r="B361" s="150" t="s">
        <v>640</v>
      </c>
      <c r="C361" s="134">
        <v>101897864549</v>
      </c>
      <c r="D361" s="134"/>
      <c r="E361" s="134">
        <v>7009482630.29</v>
      </c>
      <c r="F361" s="134">
        <v>7080639752.8999996</v>
      </c>
      <c r="G361" s="134"/>
      <c r="H361" s="134"/>
      <c r="I361" s="134"/>
      <c r="J361" s="134"/>
      <c r="K361" s="134"/>
      <c r="L361" s="134"/>
      <c r="M361" s="134"/>
      <c r="N361" s="134"/>
      <c r="O361" s="134"/>
      <c r="P361" s="134"/>
      <c r="Q361" s="134">
        <f t="shared" si="5"/>
        <v>14090122383.189999</v>
      </c>
      <c r="R361" s="3"/>
      <c r="S361" s="7"/>
      <c r="T361" s="118"/>
      <c r="U361" s="118"/>
      <c r="V361" s="118"/>
      <c r="W361" s="118"/>
    </row>
    <row r="362" spans="1:34" x14ac:dyDescent="0.25">
      <c r="B362" s="151" t="s">
        <v>641</v>
      </c>
      <c r="C362" s="125">
        <v>47193751845</v>
      </c>
      <c r="D362" s="125"/>
      <c r="E362" s="125">
        <v>3749599872.0900002</v>
      </c>
      <c r="F362" s="125">
        <v>3803754267.2800002</v>
      </c>
      <c r="G362" s="125"/>
      <c r="H362" s="125"/>
      <c r="I362" s="125"/>
      <c r="J362" s="125"/>
      <c r="K362" s="125"/>
      <c r="L362" s="125"/>
      <c r="M362" s="125"/>
      <c r="N362" s="125"/>
      <c r="O362" s="125"/>
      <c r="P362" s="125"/>
      <c r="Q362" s="125">
        <f t="shared" si="5"/>
        <v>7553354139.3700008</v>
      </c>
      <c r="R362" s="3"/>
      <c r="S362" s="7"/>
      <c r="T362" s="118"/>
      <c r="U362" s="118"/>
      <c r="V362" s="118"/>
      <c r="W362" s="118"/>
    </row>
    <row r="363" spans="1:34" x14ac:dyDescent="0.25">
      <c r="B363" s="151" t="s">
        <v>642</v>
      </c>
      <c r="C363" s="125">
        <v>27208345626</v>
      </c>
      <c r="D363" s="125"/>
      <c r="E363" s="125">
        <v>2066881209.1099999</v>
      </c>
      <c r="F363" s="125">
        <v>2067114261.4300001</v>
      </c>
      <c r="G363" s="125"/>
      <c r="H363" s="125"/>
      <c r="I363" s="125"/>
      <c r="J363" s="125"/>
      <c r="K363" s="125"/>
      <c r="L363" s="125"/>
      <c r="M363" s="125"/>
      <c r="N363" s="125"/>
      <c r="O363" s="125"/>
      <c r="P363" s="125"/>
      <c r="Q363" s="125">
        <f t="shared" si="5"/>
        <v>4133995470.54</v>
      </c>
      <c r="R363" s="3"/>
      <c r="S363" s="7"/>
      <c r="T363" s="118"/>
      <c r="U363" s="118"/>
      <c r="V363" s="118"/>
      <c r="W363" s="118"/>
    </row>
    <row r="364" spans="1:34" x14ac:dyDescent="0.25">
      <c r="B364" s="151" t="s">
        <v>643</v>
      </c>
      <c r="C364" s="125">
        <v>37500000</v>
      </c>
      <c r="D364" s="125"/>
      <c r="E364" s="125">
        <v>3125000</v>
      </c>
      <c r="F364" s="125">
        <v>3125000</v>
      </c>
      <c r="G364" s="125"/>
      <c r="H364" s="125"/>
      <c r="I364" s="125"/>
      <c r="J364" s="125"/>
      <c r="K364" s="125"/>
      <c r="L364" s="125"/>
      <c r="M364" s="125"/>
      <c r="N364" s="125"/>
      <c r="O364" s="125"/>
      <c r="P364" s="125"/>
      <c r="Q364" s="125">
        <f t="shared" si="5"/>
        <v>6250000</v>
      </c>
      <c r="R364" s="3"/>
      <c r="S364" s="7"/>
      <c r="T364" s="118"/>
      <c r="U364" s="118"/>
      <c r="V364" s="118"/>
      <c r="W364" s="118"/>
    </row>
    <row r="365" spans="1:34" s="67" customFormat="1" x14ac:dyDescent="0.25">
      <c r="A365"/>
      <c r="B365" s="151" t="s">
        <v>644</v>
      </c>
      <c r="C365" s="125">
        <v>11669000000</v>
      </c>
      <c r="D365" s="125"/>
      <c r="E365" s="125">
        <v>0</v>
      </c>
      <c r="F365" s="125">
        <v>0</v>
      </c>
      <c r="G365" s="125"/>
      <c r="H365" s="125"/>
      <c r="I365" s="125"/>
      <c r="J365" s="125"/>
      <c r="K365" s="125"/>
      <c r="L365" s="125"/>
      <c r="M365" s="125"/>
      <c r="N365" s="125"/>
      <c r="O365" s="125"/>
      <c r="P365" s="125"/>
      <c r="Q365" s="125">
        <f t="shared" si="5"/>
        <v>0</v>
      </c>
      <c r="R365" s="3"/>
      <c r="S365" s="7"/>
      <c r="T365" s="118"/>
      <c r="U365" s="141"/>
      <c r="V365" s="141"/>
      <c r="W365" s="141"/>
      <c r="X365"/>
      <c r="Y365"/>
      <c r="Z365"/>
      <c r="AA365"/>
      <c r="AB365"/>
      <c r="AC365"/>
      <c r="AD365"/>
      <c r="AE365"/>
      <c r="AF365"/>
      <c r="AG365"/>
      <c r="AH365"/>
    </row>
    <row r="366" spans="1:34" x14ac:dyDescent="0.25">
      <c r="B366" s="151" t="s">
        <v>645</v>
      </c>
      <c r="C366" s="125">
        <v>11309493078</v>
      </c>
      <c r="D366" s="125"/>
      <c r="E366" s="125">
        <v>827746549.09000003</v>
      </c>
      <c r="F366" s="125">
        <v>836734224.19000006</v>
      </c>
      <c r="G366" s="125"/>
      <c r="H366" s="125"/>
      <c r="I366" s="125"/>
      <c r="J366" s="125"/>
      <c r="K366" s="125"/>
      <c r="L366" s="125"/>
      <c r="M366" s="125"/>
      <c r="N366" s="125"/>
      <c r="O366" s="125"/>
      <c r="P366" s="125"/>
      <c r="Q366" s="125">
        <f t="shared" si="5"/>
        <v>1664480773.2800002</v>
      </c>
      <c r="R366" s="3"/>
      <c r="S366" s="7"/>
      <c r="T366" s="118"/>
      <c r="U366" s="118"/>
      <c r="V366" s="118"/>
      <c r="W366" s="118"/>
    </row>
    <row r="367" spans="1:34" x14ac:dyDescent="0.25">
      <c r="B367" s="151" t="s">
        <v>646</v>
      </c>
      <c r="C367" s="125">
        <v>4479774000</v>
      </c>
      <c r="D367" s="125"/>
      <c r="E367" s="125">
        <v>362130000</v>
      </c>
      <c r="F367" s="125">
        <v>369912000</v>
      </c>
      <c r="G367" s="125"/>
      <c r="H367" s="125"/>
      <c r="I367" s="125"/>
      <c r="J367" s="125"/>
      <c r="K367" s="125"/>
      <c r="L367" s="125"/>
      <c r="M367" s="125"/>
      <c r="N367" s="125"/>
      <c r="O367" s="125"/>
      <c r="P367" s="125"/>
      <c r="Q367" s="125">
        <f t="shared" si="5"/>
        <v>732042000</v>
      </c>
      <c r="R367" s="3"/>
      <c r="S367" s="7"/>
      <c r="T367" s="118"/>
      <c r="U367" s="118"/>
      <c r="V367" s="118"/>
      <c r="W367" s="118"/>
    </row>
    <row r="368" spans="1:34" x14ac:dyDescent="0.25">
      <c r="B368" s="150" t="s">
        <v>647</v>
      </c>
      <c r="C368" s="134">
        <v>54358039814</v>
      </c>
      <c r="D368" s="134"/>
      <c r="E368" s="134">
        <v>5063550590.7200003</v>
      </c>
      <c r="F368" s="134">
        <v>3815863202.7600002</v>
      </c>
      <c r="G368" s="134"/>
      <c r="H368" s="134"/>
      <c r="I368" s="134"/>
      <c r="J368" s="134"/>
      <c r="K368" s="134"/>
      <c r="L368" s="134"/>
      <c r="M368" s="134"/>
      <c r="N368" s="134"/>
      <c r="O368" s="134"/>
      <c r="P368" s="134"/>
      <c r="Q368" s="134">
        <f t="shared" si="5"/>
        <v>8879413793.4799995</v>
      </c>
      <c r="R368" s="3"/>
      <c r="S368" s="7"/>
      <c r="T368" s="118"/>
      <c r="U368" s="118"/>
      <c r="V368" s="118"/>
      <c r="W368" s="118"/>
    </row>
    <row r="369" spans="1:34" x14ac:dyDescent="0.25">
      <c r="B369" s="151" t="s">
        <v>648</v>
      </c>
      <c r="C369" s="125">
        <v>49676363583</v>
      </c>
      <c r="D369" s="125"/>
      <c r="E369" s="125">
        <v>3623027819.5</v>
      </c>
      <c r="F369" s="125">
        <v>3746723588.21</v>
      </c>
      <c r="G369" s="125"/>
      <c r="H369" s="125"/>
      <c r="I369" s="125"/>
      <c r="J369" s="125"/>
      <c r="K369" s="125"/>
      <c r="L369" s="125"/>
      <c r="M369" s="125"/>
      <c r="N369" s="125"/>
      <c r="O369" s="125"/>
      <c r="P369" s="125"/>
      <c r="Q369" s="125">
        <f t="shared" si="5"/>
        <v>7369751407.71</v>
      </c>
      <c r="R369" s="3"/>
      <c r="S369" s="7"/>
      <c r="T369" s="118"/>
      <c r="U369" s="118"/>
      <c r="V369" s="118"/>
      <c r="W369" s="118"/>
    </row>
    <row r="370" spans="1:34" s="67" customFormat="1" x14ac:dyDescent="0.25">
      <c r="A370"/>
      <c r="B370" s="151" t="s">
        <v>649</v>
      </c>
      <c r="C370" s="125">
        <v>4047676231</v>
      </c>
      <c r="D370" s="125"/>
      <c r="E370" s="125">
        <v>1440522771.22</v>
      </c>
      <c r="F370" s="125">
        <v>69139614.549999997</v>
      </c>
      <c r="G370" s="125"/>
      <c r="H370" s="125"/>
      <c r="I370" s="125"/>
      <c r="J370" s="125"/>
      <c r="K370" s="125"/>
      <c r="L370" s="125"/>
      <c r="M370" s="125"/>
      <c r="N370" s="125"/>
      <c r="O370" s="125"/>
      <c r="P370" s="125"/>
      <c r="Q370" s="125">
        <f t="shared" si="5"/>
        <v>1509662385.77</v>
      </c>
      <c r="R370" s="3"/>
      <c r="S370" s="7"/>
      <c r="T370" s="118"/>
      <c r="U370" s="141"/>
      <c r="V370" s="141"/>
      <c r="W370" s="141"/>
      <c r="X370"/>
      <c r="Y370"/>
      <c r="Z370"/>
      <c r="AA370"/>
      <c r="AB370"/>
      <c r="AC370"/>
      <c r="AD370"/>
      <c r="AE370"/>
      <c r="AF370"/>
      <c r="AG370"/>
      <c r="AH370"/>
    </row>
    <row r="371" spans="1:34" x14ac:dyDescent="0.25">
      <c r="B371" s="151" t="s">
        <v>650</v>
      </c>
      <c r="C371" s="125">
        <v>300000000</v>
      </c>
      <c r="D371" s="125"/>
      <c r="E371" s="125">
        <v>0</v>
      </c>
      <c r="F371" s="125"/>
      <c r="G371" s="125"/>
      <c r="H371" s="125"/>
      <c r="I371" s="125"/>
      <c r="J371" s="125"/>
      <c r="K371" s="125"/>
      <c r="L371" s="125"/>
      <c r="M371" s="125"/>
      <c r="N371" s="125"/>
      <c r="O371" s="125"/>
      <c r="P371" s="125"/>
      <c r="Q371" s="125">
        <f t="shared" si="5"/>
        <v>0</v>
      </c>
      <c r="R371" s="3"/>
      <c r="S371" s="7"/>
      <c r="T371" s="118"/>
      <c r="U371" s="118"/>
      <c r="V371" s="118"/>
      <c r="W371" s="118"/>
    </row>
    <row r="372" spans="1:34" s="67" customFormat="1" x14ac:dyDescent="0.25">
      <c r="A372"/>
      <c r="B372" s="151" t="s">
        <v>651</v>
      </c>
      <c r="C372" s="125">
        <v>331500000</v>
      </c>
      <c r="D372" s="125"/>
      <c r="E372" s="125">
        <v>0</v>
      </c>
      <c r="F372" s="125"/>
      <c r="G372" s="125"/>
      <c r="H372" s="125"/>
      <c r="I372" s="125"/>
      <c r="J372" s="125"/>
      <c r="K372" s="125"/>
      <c r="L372" s="125"/>
      <c r="M372" s="125"/>
      <c r="N372" s="125"/>
      <c r="O372" s="125"/>
      <c r="P372" s="125"/>
      <c r="Q372" s="125">
        <f t="shared" si="5"/>
        <v>0</v>
      </c>
      <c r="R372" s="3"/>
      <c r="S372" s="7"/>
      <c r="T372" s="118"/>
      <c r="U372" s="141"/>
      <c r="V372" s="141"/>
      <c r="W372" s="141"/>
      <c r="X372"/>
      <c r="Y372"/>
      <c r="Z372"/>
      <c r="AA372"/>
      <c r="AB372"/>
      <c r="AC372"/>
      <c r="AD372"/>
      <c r="AE372"/>
      <c r="AF372"/>
      <c r="AG372"/>
      <c r="AH372"/>
    </row>
    <row r="373" spans="1:34" x14ac:dyDescent="0.25">
      <c r="B373" s="151" t="s">
        <v>991</v>
      </c>
      <c r="C373" s="125">
        <v>2500000</v>
      </c>
      <c r="D373" s="125"/>
      <c r="E373" s="125">
        <v>0</v>
      </c>
      <c r="F373" s="125"/>
      <c r="G373" s="125"/>
      <c r="H373" s="125"/>
      <c r="I373" s="125"/>
      <c r="J373" s="125"/>
      <c r="K373" s="125"/>
      <c r="L373" s="125"/>
      <c r="M373" s="125"/>
      <c r="N373" s="125"/>
      <c r="O373" s="125"/>
      <c r="P373" s="125"/>
      <c r="Q373" s="125">
        <f t="shared" si="5"/>
        <v>0</v>
      </c>
      <c r="R373" s="3"/>
      <c r="S373" s="7"/>
      <c r="T373" s="118"/>
      <c r="U373" s="118"/>
      <c r="V373" s="118"/>
      <c r="W373" s="118"/>
    </row>
    <row r="374" spans="1:34" x14ac:dyDescent="0.25">
      <c r="B374" s="150" t="s">
        <v>652</v>
      </c>
      <c r="C374" s="134">
        <v>114953453</v>
      </c>
      <c r="D374" s="134"/>
      <c r="E374" s="134">
        <v>0</v>
      </c>
      <c r="F374" s="134">
        <v>110000</v>
      </c>
      <c r="G374" s="134"/>
      <c r="H374" s="134"/>
      <c r="I374" s="134"/>
      <c r="J374" s="134"/>
      <c r="K374" s="134"/>
      <c r="L374" s="134"/>
      <c r="M374" s="134"/>
      <c r="N374" s="134"/>
      <c r="O374" s="134"/>
      <c r="P374" s="134"/>
      <c r="Q374" s="134">
        <f t="shared" si="5"/>
        <v>110000</v>
      </c>
      <c r="R374" s="3"/>
      <c r="S374" s="7"/>
      <c r="T374" s="118"/>
      <c r="U374" s="118"/>
      <c r="V374" s="118"/>
      <c r="W374" s="118"/>
    </row>
    <row r="375" spans="1:34" s="67" customFormat="1" x14ac:dyDescent="0.25">
      <c r="A375"/>
      <c r="B375" s="151" t="s">
        <v>653</v>
      </c>
      <c r="C375" s="125">
        <v>114953453</v>
      </c>
      <c r="D375" s="125"/>
      <c r="E375" s="125">
        <v>0</v>
      </c>
      <c r="F375" s="125">
        <v>110000</v>
      </c>
      <c r="G375" s="125"/>
      <c r="H375" s="125"/>
      <c r="I375" s="125"/>
      <c r="J375" s="125"/>
      <c r="K375" s="125"/>
      <c r="L375" s="125"/>
      <c r="M375" s="125"/>
      <c r="N375" s="125"/>
      <c r="O375" s="125"/>
      <c r="P375" s="125"/>
      <c r="Q375" s="125">
        <f t="shared" si="5"/>
        <v>110000</v>
      </c>
      <c r="R375" s="3"/>
      <c r="S375" s="7"/>
      <c r="T375" s="118"/>
      <c r="U375" s="141"/>
      <c r="V375" s="141"/>
      <c r="W375" s="141"/>
      <c r="X375"/>
      <c r="Y375"/>
      <c r="Z375"/>
      <c r="AA375"/>
      <c r="AB375"/>
      <c r="AC375"/>
      <c r="AD375"/>
      <c r="AE375"/>
      <c r="AF375"/>
      <c r="AG375"/>
      <c r="AH375"/>
    </row>
    <row r="376" spans="1:34" x14ac:dyDescent="0.25">
      <c r="B376" s="150" t="s">
        <v>654</v>
      </c>
      <c r="C376" s="134">
        <v>2535438103</v>
      </c>
      <c r="D376" s="134"/>
      <c r="E376" s="134">
        <v>24041802.109999999</v>
      </c>
      <c r="F376" s="134">
        <v>27313236.23</v>
      </c>
      <c r="G376" s="134"/>
      <c r="H376" s="134"/>
      <c r="I376" s="134"/>
      <c r="J376" s="134"/>
      <c r="K376" s="134"/>
      <c r="L376" s="134"/>
      <c r="M376" s="134"/>
      <c r="N376" s="134"/>
      <c r="O376" s="134"/>
      <c r="P376" s="134"/>
      <c r="Q376" s="134">
        <f t="shared" si="5"/>
        <v>51355038.340000004</v>
      </c>
      <c r="R376" s="3"/>
      <c r="S376" s="7"/>
      <c r="T376" s="118"/>
      <c r="U376" s="118"/>
      <c r="V376" s="118"/>
      <c r="W376" s="118"/>
    </row>
    <row r="377" spans="1:34" s="67" customFormat="1" x14ac:dyDescent="0.25">
      <c r="A377"/>
      <c r="B377" s="151" t="s">
        <v>655</v>
      </c>
      <c r="C377" s="125">
        <v>1180138156</v>
      </c>
      <c r="D377" s="125"/>
      <c r="E377" s="125">
        <v>17770798.68</v>
      </c>
      <c r="F377" s="125">
        <v>20417211.890000001</v>
      </c>
      <c r="G377" s="125"/>
      <c r="H377" s="125"/>
      <c r="I377" s="125"/>
      <c r="J377" s="125"/>
      <c r="K377" s="125"/>
      <c r="L377" s="125"/>
      <c r="M377" s="125"/>
      <c r="N377" s="125"/>
      <c r="O377" s="125"/>
      <c r="P377" s="125"/>
      <c r="Q377" s="125">
        <f t="shared" si="5"/>
        <v>38188010.57</v>
      </c>
      <c r="R377" s="3"/>
      <c r="S377" s="7"/>
      <c r="T377" s="118"/>
      <c r="U377" s="141"/>
      <c r="V377" s="141"/>
      <c r="W377" s="141"/>
      <c r="X377"/>
      <c r="Y377"/>
      <c r="Z377"/>
      <c r="AA377"/>
      <c r="AB377"/>
      <c r="AC377"/>
      <c r="AD377"/>
      <c r="AE377"/>
      <c r="AF377"/>
      <c r="AG377"/>
      <c r="AH377"/>
    </row>
    <row r="378" spans="1:34" x14ac:dyDescent="0.25">
      <c r="B378" s="151" t="s">
        <v>656</v>
      </c>
      <c r="C378" s="125">
        <v>1355299947</v>
      </c>
      <c r="D378" s="125"/>
      <c r="E378" s="125">
        <v>6271003.4299999997</v>
      </c>
      <c r="F378" s="125">
        <v>6896024.3399999999</v>
      </c>
      <c r="G378" s="125"/>
      <c r="H378" s="125"/>
      <c r="I378" s="125"/>
      <c r="J378" s="125"/>
      <c r="K378" s="125"/>
      <c r="L378" s="125"/>
      <c r="M378" s="125"/>
      <c r="N378" s="125"/>
      <c r="O378" s="125"/>
      <c r="P378" s="125"/>
      <c r="Q378" s="125">
        <f t="shared" si="5"/>
        <v>13167027.77</v>
      </c>
      <c r="R378" s="3"/>
      <c r="S378" s="7"/>
      <c r="T378" s="118"/>
      <c r="U378" s="118"/>
      <c r="V378" s="118"/>
      <c r="W378" s="118"/>
    </row>
    <row r="379" spans="1:34" x14ac:dyDescent="0.25">
      <c r="B379" s="150" t="s">
        <v>657</v>
      </c>
      <c r="C379" s="134">
        <v>953146523</v>
      </c>
      <c r="D379" s="134"/>
      <c r="E379" s="134">
        <v>75670200</v>
      </c>
      <c r="F379" s="134">
        <v>75953200</v>
      </c>
      <c r="G379" s="134"/>
      <c r="H379" s="134"/>
      <c r="I379" s="134"/>
      <c r="J379" s="134"/>
      <c r="K379" s="134"/>
      <c r="L379" s="134"/>
      <c r="M379" s="134"/>
      <c r="N379" s="134"/>
      <c r="O379" s="134"/>
      <c r="P379" s="134"/>
      <c r="Q379" s="134">
        <f t="shared" si="5"/>
        <v>151623400</v>
      </c>
      <c r="R379" s="3"/>
      <c r="S379" s="7"/>
      <c r="T379" s="118"/>
      <c r="U379" s="118"/>
      <c r="V379" s="118"/>
      <c r="W379" s="118"/>
    </row>
    <row r="380" spans="1:34" x14ac:dyDescent="0.25">
      <c r="B380" s="151" t="s">
        <v>658</v>
      </c>
      <c r="C380" s="125">
        <v>953146523</v>
      </c>
      <c r="D380" s="125"/>
      <c r="E380" s="125">
        <v>75670200</v>
      </c>
      <c r="F380" s="125">
        <v>75953200</v>
      </c>
      <c r="G380" s="125"/>
      <c r="H380" s="125"/>
      <c r="I380" s="125"/>
      <c r="J380" s="125"/>
      <c r="K380" s="125"/>
      <c r="L380" s="125"/>
      <c r="M380" s="125"/>
      <c r="N380" s="125"/>
      <c r="O380" s="125"/>
      <c r="P380" s="125"/>
      <c r="Q380" s="125">
        <f t="shared" si="5"/>
        <v>151623400</v>
      </c>
      <c r="R380" s="3"/>
      <c r="S380" s="7"/>
      <c r="T380" s="118"/>
      <c r="U380" s="118"/>
      <c r="V380" s="118"/>
      <c r="W380" s="118"/>
    </row>
    <row r="381" spans="1:34" x14ac:dyDescent="0.25">
      <c r="B381" s="150" t="s">
        <v>659</v>
      </c>
      <c r="C381" s="134">
        <v>7921553563</v>
      </c>
      <c r="D381" s="134"/>
      <c r="E381" s="134">
        <v>238089325.75999999</v>
      </c>
      <c r="F381" s="134">
        <v>853231337.42000008</v>
      </c>
      <c r="G381" s="134"/>
      <c r="H381" s="134"/>
      <c r="I381" s="134"/>
      <c r="J381" s="134"/>
      <c r="K381" s="134"/>
      <c r="L381" s="134"/>
      <c r="M381" s="134"/>
      <c r="N381" s="134"/>
      <c r="O381" s="134"/>
      <c r="P381" s="134"/>
      <c r="Q381" s="134">
        <f t="shared" si="5"/>
        <v>1091320663.1800001</v>
      </c>
      <c r="R381" s="3"/>
      <c r="S381" s="7"/>
      <c r="T381" s="118"/>
      <c r="U381" s="118"/>
      <c r="V381" s="118"/>
      <c r="W381" s="118"/>
    </row>
    <row r="382" spans="1:34" x14ac:dyDescent="0.25">
      <c r="B382" s="151" t="s">
        <v>660</v>
      </c>
      <c r="C382" s="125">
        <v>1787058713</v>
      </c>
      <c r="D382" s="125"/>
      <c r="E382" s="125">
        <v>27385948.289999999</v>
      </c>
      <c r="F382" s="125">
        <v>134342671.97</v>
      </c>
      <c r="G382" s="125"/>
      <c r="H382" s="125"/>
      <c r="I382" s="125"/>
      <c r="J382" s="125"/>
      <c r="K382" s="125"/>
      <c r="L382" s="125"/>
      <c r="M382" s="125"/>
      <c r="N382" s="125"/>
      <c r="O382" s="125"/>
      <c r="P382" s="125"/>
      <c r="Q382" s="125">
        <f t="shared" si="5"/>
        <v>161728620.25999999</v>
      </c>
      <c r="R382" s="3"/>
      <c r="S382" s="7"/>
      <c r="T382" s="118"/>
      <c r="U382" s="118"/>
      <c r="V382" s="118"/>
      <c r="W382" s="118"/>
    </row>
    <row r="383" spans="1:34" s="67" customFormat="1" x14ac:dyDescent="0.25">
      <c r="A383"/>
      <c r="B383" s="151" t="s">
        <v>662</v>
      </c>
      <c r="C383" s="125">
        <v>1620000000</v>
      </c>
      <c r="D383" s="125"/>
      <c r="E383" s="125">
        <v>135000000</v>
      </c>
      <c r="F383" s="125">
        <v>135000000</v>
      </c>
      <c r="G383" s="125"/>
      <c r="H383" s="125"/>
      <c r="I383" s="125"/>
      <c r="J383" s="125"/>
      <c r="K383" s="125"/>
      <c r="L383" s="125"/>
      <c r="M383" s="125"/>
      <c r="N383" s="125"/>
      <c r="O383" s="125"/>
      <c r="P383" s="125"/>
      <c r="Q383" s="125">
        <f t="shared" si="5"/>
        <v>270000000</v>
      </c>
      <c r="R383" s="3"/>
      <c r="S383" s="7"/>
      <c r="T383" s="118"/>
      <c r="U383" s="141"/>
      <c r="V383" s="141"/>
      <c r="W383" s="141"/>
      <c r="X383"/>
      <c r="Y383"/>
      <c r="Z383"/>
      <c r="AA383"/>
      <c r="AB383"/>
      <c r="AC383"/>
      <c r="AD383"/>
      <c r="AE383"/>
      <c r="AF383"/>
      <c r="AG383"/>
      <c r="AH383"/>
    </row>
    <row r="384" spans="1:34" s="67" customFormat="1" x14ac:dyDescent="0.25">
      <c r="A384"/>
      <c r="B384" s="151" t="s">
        <v>663</v>
      </c>
      <c r="C384" s="125">
        <v>338407795</v>
      </c>
      <c r="D384" s="125"/>
      <c r="E384" s="125">
        <v>23839845.890000001</v>
      </c>
      <c r="F384" s="125">
        <v>9903881.8699999992</v>
      </c>
      <c r="G384" s="125"/>
      <c r="H384" s="125"/>
      <c r="I384" s="125"/>
      <c r="J384" s="125"/>
      <c r="K384" s="125"/>
      <c r="L384" s="125"/>
      <c r="M384" s="125"/>
      <c r="N384" s="125"/>
      <c r="O384" s="125"/>
      <c r="P384" s="125"/>
      <c r="Q384" s="125">
        <f t="shared" si="5"/>
        <v>33743727.759999998</v>
      </c>
      <c r="R384" s="3"/>
      <c r="S384" s="7"/>
      <c r="T384" s="118"/>
      <c r="U384" s="141"/>
      <c r="V384" s="141"/>
      <c r="W384" s="141"/>
      <c r="X384"/>
      <c r="Y384"/>
      <c r="Z384"/>
      <c r="AA384"/>
      <c r="AB384"/>
      <c r="AC384"/>
      <c r="AD384"/>
      <c r="AE384"/>
      <c r="AF384"/>
      <c r="AG384"/>
      <c r="AH384"/>
    </row>
    <row r="385" spans="1:34" x14ac:dyDescent="0.25">
      <c r="B385" s="151" t="s">
        <v>664</v>
      </c>
      <c r="C385" s="125">
        <v>2268899848</v>
      </c>
      <c r="D385" s="125"/>
      <c r="E385" s="125">
        <v>19193531.579999998</v>
      </c>
      <c r="F385" s="125">
        <v>490096891.25999999</v>
      </c>
      <c r="G385" s="125"/>
      <c r="H385" s="125"/>
      <c r="I385" s="125"/>
      <c r="J385" s="125"/>
      <c r="K385" s="125"/>
      <c r="L385" s="125"/>
      <c r="M385" s="125"/>
      <c r="N385" s="125"/>
      <c r="O385" s="125"/>
      <c r="P385" s="125"/>
      <c r="Q385" s="125">
        <f t="shared" si="5"/>
        <v>509290422.83999997</v>
      </c>
      <c r="R385" s="3"/>
      <c r="S385" s="7"/>
      <c r="T385" s="118"/>
    </row>
    <row r="386" spans="1:34" s="67" customFormat="1" x14ac:dyDescent="0.25">
      <c r="A386"/>
      <c r="B386" s="151" t="s">
        <v>665</v>
      </c>
      <c r="C386" s="143">
        <v>973600000</v>
      </c>
      <c r="D386" s="143"/>
      <c r="E386" s="143">
        <v>30500000</v>
      </c>
      <c r="F386" s="143">
        <v>35170000</v>
      </c>
      <c r="G386" s="143"/>
      <c r="H386" s="143"/>
      <c r="I386" s="143"/>
      <c r="J386" s="143"/>
      <c r="K386" s="143"/>
      <c r="L386" s="143"/>
      <c r="M386" s="125"/>
      <c r="N386" s="125"/>
      <c r="O386" s="125"/>
      <c r="P386" s="125"/>
      <c r="Q386" s="125">
        <f t="shared" si="5"/>
        <v>65670000</v>
      </c>
      <c r="R386" s="3"/>
      <c r="S386" s="7"/>
      <c r="T386" s="118"/>
      <c r="U386" s="141"/>
      <c r="V386" s="141"/>
      <c r="W386" s="141"/>
      <c r="X386"/>
      <c r="Y386"/>
      <c r="Z386"/>
      <c r="AA386"/>
      <c r="AB386"/>
      <c r="AC386"/>
      <c r="AD386"/>
      <c r="AE386"/>
      <c r="AF386"/>
      <c r="AG386"/>
      <c r="AH386"/>
    </row>
    <row r="387" spans="1:34" x14ac:dyDescent="0.25">
      <c r="B387" s="151" t="s">
        <v>1020</v>
      </c>
      <c r="C387" s="143">
        <v>933587207</v>
      </c>
      <c r="D387" s="143"/>
      <c r="E387" s="143">
        <v>2170000</v>
      </c>
      <c r="F387" s="143">
        <v>48717892.32</v>
      </c>
      <c r="G387" s="143"/>
      <c r="H387" s="143"/>
      <c r="I387" s="143"/>
      <c r="J387" s="143"/>
      <c r="K387" s="143"/>
      <c r="L387" s="143"/>
      <c r="M387" s="125"/>
      <c r="N387" s="125"/>
      <c r="O387" s="125"/>
      <c r="P387" s="125"/>
      <c r="Q387" s="125">
        <f t="shared" si="5"/>
        <v>50887892.32</v>
      </c>
      <c r="R387" s="3"/>
      <c r="S387" s="7"/>
      <c r="T387" s="118"/>
      <c r="U387" s="118"/>
      <c r="V387" s="118"/>
      <c r="W387" s="118"/>
    </row>
    <row r="388" spans="1:34" x14ac:dyDescent="0.25">
      <c r="B388" s="149" t="s">
        <v>166</v>
      </c>
      <c r="C388" s="134">
        <v>181942892117</v>
      </c>
      <c r="D388" s="134"/>
      <c r="E388" s="134">
        <v>14004507359.629999</v>
      </c>
      <c r="F388" s="134">
        <v>14341141039.92</v>
      </c>
      <c r="G388" s="134"/>
      <c r="H388" s="134"/>
      <c r="I388" s="134"/>
      <c r="J388" s="134"/>
      <c r="K388" s="134"/>
      <c r="L388" s="134"/>
      <c r="M388" s="134"/>
      <c r="N388" s="134"/>
      <c r="O388" s="134"/>
      <c r="P388" s="134"/>
      <c r="Q388" s="134">
        <f t="shared" si="5"/>
        <v>28345648399.549999</v>
      </c>
      <c r="R388" s="3"/>
      <c r="S388" s="7"/>
      <c r="T388" s="118"/>
      <c r="U388" s="118"/>
      <c r="V388" s="118"/>
      <c r="W388" s="118"/>
    </row>
    <row r="389" spans="1:34" x14ac:dyDescent="0.25">
      <c r="B389" s="150" t="s">
        <v>928</v>
      </c>
      <c r="C389" s="134">
        <v>100000</v>
      </c>
      <c r="D389" s="134"/>
      <c r="E389" s="134">
        <v>0</v>
      </c>
      <c r="F389" s="134"/>
      <c r="G389" s="134"/>
      <c r="H389" s="134"/>
      <c r="I389" s="134"/>
      <c r="J389" s="134"/>
      <c r="K389" s="134"/>
      <c r="L389" s="134"/>
      <c r="M389" s="134"/>
      <c r="N389" s="134"/>
      <c r="O389" s="134"/>
      <c r="P389" s="134"/>
      <c r="Q389" s="134">
        <f t="shared" si="5"/>
        <v>0</v>
      </c>
      <c r="R389" s="3"/>
      <c r="S389" s="7"/>
      <c r="T389" s="118"/>
      <c r="U389" s="118"/>
      <c r="V389" s="118"/>
      <c r="W389" s="118"/>
    </row>
    <row r="390" spans="1:34" x14ac:dyDescent="0.25">
      <c r="B390" s="151" t="s">
        <v>929</v>
      </c>
      <c r="C390" s="192">
        <v>100000</v>
      </c>
      <c r="D390" s="192"/>
      <c r="E390" s="192">
        <v>0</v>
      </c>
      <c r="F390" s="192"/>
      <c r="G390" s="192"/>
      <c r="H390" s="192"/>
      <c r="I390" s="192"/>
      <c r="J390" s="192"/>
      <c r="K390" s="192"/>
      <c r="L390" s="192"/>
      <c r="M390" s="191"/>
      <c r="N390" s="191"/>
      <c r="O390" s="191"/>
      <c r="P390" s="191"/>
      <c r="Q390" s="191">
        <f t="shared" si="5"/>
        <v>0</v>
      </c>
      <c r="R390" s="3"/>
      <c r="S390" s="7"/>
      <c r="T390" s="118"/>
      <c r="U390" s="118"/>
      <c r="V390" s="118"/>
      <c r="W390" s="118"/>
    </row>
    <row r="391" spans="1:34" s="67" customFormat="1" x14ac:dyDescent="0.25">
      <c r="A391"/>
      <c r="B391" s="150" t="s">
        <v>666</v>
      </c>
      <c r="C391" s="134">
        <v>153013707631</v>
      </c>
      <c r="D391" s="134"/>
      <c r="E391" s="134">
        <v>11970037538.57</v>
      </c>
      <c r="F391" s="134">
        <v>11730384873.83</v>
      </c>
      <c r="G391" s="134"/>
      <c r="H391" s="134"/>
      <c r="I391" s="134"/>
      <c r="J391" s="134"/>
      <c r="K391" s="134"/>
      <c r="L391" s="134"/>
      <c r="M391" s="134"/>
      <c r="N391" s="134"/>
      <c r="O391" s="134"/>
      <c r="P391" s="134"/>
      <c r="Q391" s="134">
        <f t="shared" si="5"/>
        <v>23700422412.400002</v>
      </c>
      <c r="R391" s="3"/>
      <c r="S391" s="7"/>
      <c r="T391" s="118"/>
      <c r="U391" s="141"/>
      <c r="V391" s="141"/>
      <c r="W391" s="141"/>
      <c r="X391"/>
      <c r="Y391"/>
      <c r="Z391"/>
      <c r="AA391"/>
      <c r="AB391"/>
      <c r="AC391"/>
      <c r="AD391"/>
      <c r="AE391"/>
      <c r="AF391"/>
      <c r="AG391"/>
      <c r="AH391"/>
    </row>
    <row r="392" spans="1:34" x14ac:dyDescent="0.25">
      <c r="B392" s="151" t="s">
        <v>667</v>
      </c>
      <c r="C392" s="125">
        <v>127834146374</v>
      </c>
      <c r="D392" s="125"/>
      <c r="E392" s="125">
        <v>9983231835.4899998</v>
      </c>
      <c r="F392" s="125">
        <v>9843340492.3400002</v>
      </c>
      <c r="G392" s="125"/>
      <c r="H392" s="125"/>
      <c r="I392" s="125"/>
      <c r="J392" s="125"/>
      <c r="K392" s="125"/>
      <c r="L392" s="125"/>
      <c r="M392" s="125"/>
      <c r="N392" s="125"/>
      <c r="O392" s="125"/>
      <c r="P392" s="125"/>
      <c r="Q392" s="125">
        <f t="shared" si="5"/>
        <v>19826572327.830002</v>
      </c>
      <c r="R392" s="3"/>
      <c r="S392" s="7"/>
      <c r="T392" s="118"/>
      <c r="U392" s="118"/>
      <c r="V392" s="118"/>
      <c r="W392" s="118"/>
    </row>
    <row r="393" spans="1:34" x14ac:dyDescent="0.25">
      <c r="B393" s="151" t="s">
        <v>668</v>
      </c>
      <c r="C393" s="125">
        <v>22684893603</v>
      </c>
      <c r="D393" s="125"/>
      <c r="E393" s="125">
        <v>1828118931.4100001</v>
      </c>
      <c r="F393" s="125">
        <v>1728357609.8199999</v>
      </c>
      <c r="G393" s="125"/>
      <c r="H393" s="125"/>
      <c r="I393" s="125"/>
      <c r="J393" s="125"/>
      <c r="K393" s="125"/>
      <c r="L393" s="125"/>
      <c r="M393" s="125"/>
      <c r="N393" s="125"/>
      <c r="O393" s="125"/>
      <c r="P393" s="125"/>
      <c r="Q393" s="125">
        <f t="shared" si="5"/>
        <v>3556476541.23</v>
      </c>
      <c r="R393" s="3"/>
      <c r="S393" s="7"/>
      <c r="T393" s="118"/>
      <c r="U393" s="118"/>
      <c r="V393" s="118"/>
      <c r="W393" s="118"/>
    </row>
    <row r="394" spans="1:34" x14ac:dyDescent="0.25">
      <c r="B394" s="151" t="s">
        <v>669</v>
      </c>
      <c r="C394" s="125">
        <v>1904241260</v>
      </c>
      <c r="D394" s="125"/>
      <c r="E394" s="125">
        <v>158686771.66999999</v>
      </c>
      <c r="F394" s="125">
        <v>158686771.66999999</v>
      </c>
      <c r="G394" s="125"/>
      <c r="H394" s="125"/>
      <c r="I394" s="125"/>
      <c r="J394" s="125"/>
      <c r="K394" s="125"/>
      <c r="L394" s="125"/>
      <c r="M394" s="125"/>
      <c r="N394" s="125"/>
      <c r="O394" s="125"/>
      <c r="P394" s="125"/>
      <c r="Q394" s="125">
        <f t="shared" ref="Q394:Q457" si="6">SUM(E394:P394)</f>
        <v>317373543.33999997</v>
      </c>
      <c r="R394" s="3"/>
      <c r="S394" s="7"/>
      <c r="T394" s="118"/>
      <c r="U394" s="118"/>
      <c r="V394" s="118"/>
      <c r="W394" s="118"/>
    </row>
    <row r="395" spans="1:34" x14ac:dyDescent="0.25">
      <c r="B395" s="151" t="s">
        <v>930</v>
      </c>
      <c r="C395" s="125">
        <v>227835002</v>
      </c>
      <c r="D395" s="125"/>
      <c r="E395" s="125">
        <v>0</v>
      </c>
      <c r="F395" s="125"/>
      <c r="G395" s="125"/>
      <c r="H395" s="125"/>
      <c r="I395" s="125"/>
      <c r="J395" s="125"/>
      <c r="K395" s="125"/>
      <c r="L395" s="125"/>
      <c r="M395" s="125"/>
      <c r="N395" s="125"/>
      <c r="O395" s="125"/>
      <c r="P395" s="125"/>
      <c r="Q395" s="125">
        <f t="shared" si="6"/>
        <v>0</v>
      </c>
      <c r="R395" s="3"/>
      <c r="S395" s="7"/>
      <c r="T395" s="118"/>
      <c r="U395" s="118"/>
      <c r="V395" s="118"/>
      <c r="W395" s="118"/>
    </row>
    <row r="396" spans="1:34" s="67" customFormat="1" x14ac:dyDescent="0.25">
      <c r="A396"/>
      <c r="B396" s="151" t="s">
        <v>992</v>
      </c>
      <c r="C396" s="125">
        <v>362591392</v>
      </c>
      <c r="D396" s="125"/>
      <c r="E396" s="125">
        <v>0</v>
      </c>
      <c r="F396" s="125"/>
      <c r="G396" s="125"/>
      <c r="H396" s="125"/>
      <c r="I396" s="125"/>
      <c r="J396" s="125"/>
      <c r="K396" s="125"/>
      <c r="L396" s="125"/>
      <c r="M396" s="125"/>
      <c r="N396" s="125"/>
      <c r="O396" s="125"/>
      <c r="P396" s="125"/>
      <c r="Q396" s="125">
        <f t="shared" si="6"/>
        <v>0</v>
      </c>
      <c r="R396" s="3"/>
      <c r="S396" s="7"/>
      <c r="T396" s="118"/>
      <c r="U396" s="141"/>
      <c r="V396" s="141"/>
      <c r="W396" s="141"/>
      <c r="X396"/>
      <c r="Y396"/>
      <c r="Z396"/>
      <c r="AA396"/>
      <c r="AB396"/>
      <c r="AC396"/>
      <c r="AD396"/>
      <c r="AE396"/>
      <c r="AF396"/>
      <c r="AG396"/>
      <c r="AH396"/>
    </row>
    <row r="397" spans="1:34" s="67" customFormat="1" x14ac:dyDescent="0.25">
      <c r="A397"/>
      <c r="B397" s="150" t="s">
        <v>670</v>
      </c>
      <c r="C397" s="134">
        <v>28929084486</v>
      </c>
      <c r="D397" s="134"/>
      <c r="E397" s="134">
        <v>2034469821.0599999</v>
      </c>
      <c r="F397" s="134">
        <v>2610756166.0899997</v>
      </c>
      <c r="G397" s="134"/>
      <c r="H397" s="134"/>
      <c r="I397" s="134"/>
      <c r="J397" s="134"/>
      <c r="K397" s="134"/>
      <c r="L397" s="134"/>
      <c r="M397" s="134"/>
      <c r="N397" s="134"/>
      <c r="O397" s="134"/>
      <c r="P397" s="134"/>
      <c r="Q397" s="134">
        <f t="shared" si="6"/>
        <v>4645225987.1499996</v>
      </c>
      <c r="R397" s="3"/>
      <c r="S397" s="7"/>
      <c r="T397" s="118"/>
      <c r="U397" s="141"/>
      <c r="V397" s="141"/>
      <c r="W397" s="141"/>
      <c r="X397"/>
      <c r="Y397"/>
      <c r="Z397"/>
      <c r="AA397"/>
      <c r="AB397"/>
      <c r="AC397"/>
      <c r="AD397"/>
      <c r="AE397"/>
      <c r="AF397"/>
      <c r="AG397"/>
      <c r="AH397"/>
    </row>
    <row r="398" spans="1:34" x14ac:dyDescent="0.25">
      <c r="B398" s="151" t="s">
        <v>671</v>
      </c>
      <c r="C398" s="125">
        <v>219428261</v>
      </c>
      <c r="D398" s="125"/>
      <c r="E398" s="125">
        <v>17008964.050000001</v>
      </c>
      <c r="F398" s="125">
        <v>16983613.539999999</v>
      </c>
      <c r="G398" s="125"/>
      <c r="H398" s="125"/>
      <c r="I398" s="125"/>
      <c r="J398" s="125"/>
      <c r="K398" s="125"/>
      <c r="L398" s="125"/>
      <c r="M398" s="125"/>
      <c r="N398" s="125"/>
      <c r="O398" s="125"/>
      <c r="P398" s="125"/>
      <c r="Q398" s="125">
        <f t="shared" si="6"/>
        <v>33992577.590000004</v>
      </c>
      <c r="R398" s="3"/>
      <c r="S398" s="7"/>
      <c r="T398" s="118"/>
      <c r="U398" s="118"/>
      <c r="V398" s="118"/>
      <c r="W398" s="118"/>
    </row>
    <row r="399" spans="1:34" x14ac:dyDescent="0.25">
      <c r="B399" s="151" t="s">
        <v>672</v>
      </c>
      <c r="C399" s="125">
        <v>3130643333</v>
      </c>
      <c r="D399" s="125"/>
      <c r="E399" s="125">
        <v>52543116.020000003</v>
      </c>
      <c r="F399" s="125">
        <v>628854811.55999994</v>
      </c>
      <c r="G399" s="125"/>
      <c r="H399" s="125"/>
      <c r="I399" s="125"/>
      <c r="J399" s="125"/>
      <c r="K399" s="125"/>
      <c r="L399" s="125"/>
      <c r="M399" s="125"/>
      <c r="N399" s="125"/>
      <c r="O399" s="125"/>
      <c r="P399" s="125"/>
      <c r="Q399" s="125">
        <f t="shared" si="6"/>
        <v>681397927.57999992</v>
      </c>
      <c r="R399" s="3"/>
      <c r="S399" s="7"/>
      <c r="T399" s="118"/>
      <c r="U399" s="118"/>
      <c r="V399" s="118"/>
      <c r="W399" s="118"/>
    </row>
    <row r="400" spans="1:34" s="67" customFormat="1" x14ac:dyDescent="0.25">
      <c r="A400"/>
      <c r="B400" s="151" t="s">
        <v>1021</v>
      </c>
      <c r="C400" s="125">
        <v>300831152</v>
      </c>
      <c r="D400" s="125"/>
      <c r="E400" s="125">
        <v>25069262.66</v>
      </c>
      <c r="F400" s="125">
        <v>25069262.66</v>
      </c>
      <c r="G400" s="125"/>
      <c r="H400" s="125"/>
      <c r="I400" s="125"/>
      <c r="J400" s="125"/>
      <c r="K400" s="125"/>
      <c r="L400" s="125"/>
      <c r="M400" s="125"/>
      <c r="N400" s="125"/>
      <c r="O400" s="125"/>
      <c r="P400" s="125"/>
      <c r="Q400" s="125">
        <f t="shared" si="6"/>
        <v>50138525.32</v>
      </c>
      <c r="R400" s="3"/>
      <c r="S400" s="7"/>
      <c r="T400" s="118"/>
      <c r="U400" s="141"/>
      <c r="V400" s="141"/>
      <c r="W400" s="141"/>
      <c r="X400"/>
      <c r="Y400"/>
      <c r="Z400"/>
      <c r="AA400"/>
      <c r="AB400"/>
      <c r="AC400"/>
      <c r="AD400"/>
      <c r="AE400"/>
      <c r="AF400"/>
      <c r="AG400"/>
      <c r="AH400"/>
    </row>
    <row r="401" spans="1:34" s="67" customFormat="1" x14ac:dyDescent="0.25">
      <c r="A401"/>
      <c r="B401" s="151" t="s">
        <v>993</v>
      </c>
      <c r="C401" s="125">
        <v>25278181740</v>
      </c>
      <c r="D401" s="125"/>
      <c r="E401" s="125">
        <v>1939848478.3299999</v>
      </c>
      <c r="F401" s="125">
        <v>1939848478.3299999</v>
      </c>
      <c r="G401" s="125"/>
      <c r="H401" s="125"/>
      <c r="I401" s="125"/>
      <c r="J401" s="125"/>
      <c r="K401" s="125"/>
      <c r="L401" s="125"/>
      <c r="M401" s="125"/>
      <c r="N401" s="125"/>
      <c r="O401" s="125"/>
      <c r="P401" s="125"/>
      <c r="Q401" s="125">
        <f t="shared" si="6"/>
        <v>3879696956.6599998</v>
      </c>
      <c r="R401" s="3"/>
      <c r="S401" s="7"/>
      <c r="T401" s="118"/>
      <c r="U401" s="141"/>
      <c r="V401" s="141"/>
      <c r="W401" s="141"/>
      <c r="X401"/>
      <c r="Y401"/>
      <c r="Z401"/>
      <c r="AA401"/>
      <c r="AB401"/>
      <c r="AC401"/>
      <c r="AD401"/>
      <c r="AE401"/>
      <c r="AF401"/>
      <c r="AG401"/>
      <c r="AH401"/>
    </row>
    <row r="402" spans="1:34" x14ac:dyDescent="0.25">
      <c r="B402" s="149" t="s">
        <v>167</v>
      </c>
      <c r="C402" s="134">
        <v>19945483206</v>
      </c>
      <c r="D402" s="134"/>
      <c r="E402" s="134">
        <v>1576810302.1299999</v>
      </c>
      <c r="F402" s="134">
        <v>1574073838.6100001</v>
      </c>
      <c r="G402" s="134"/>
      <c r="H402" s="134"/>
      <c r="I402" s="134"/>
      <c r="J402" s="134"/>
      <c r="K402" s="134"/>
      <c r="L402" s="134"/>
      <c r="M402" s="134"/>
      <c r="N402" s="134"/>
      <c r="O402" s="134"/>
      <c r="P402" s="134"/>
      <c r="Q402" s="134">
        <f t="shared" si="6"/>
        <v>3150884140.7399998</v>
      </c>
      <c r="R402" s="3"/>
      <c r="S402" s="7"/>
      <c r="T402" s="118"/>
      <c r="U402" s="118"/>
      <c r="V402" s="118"/>
      <c r="W402" s="118"/>
    </row>
    <row r="403" spans="1:34" x14ac:dyDescent="0.25">
      <c r="B403" s="150" t="s">
        <v>673</v>
      </c>
      <c r="C403" s="134">
        <v>19945483206</v>
      </c>
      <c r="D403" s="134"/>
      <c r="E403" s="134">
        <v>1576810302.1299999</v>
      </c>
      <c r="F403" s="134">
        <v>1574073838.6100001</v>
      </c>
      <c r="G403" s="134"/>
      <c r="H403" s="134"/>
      <c r="I403" s="134"/>
      <c r="J403" s="134"/>
      <c r="K403" s="134"/>
      <c r="L403" s="134"/>
      <c r="M403" s="134"/>
      <c r="N403" s="134"/>
      <c r="O403" s="134"/>
      <c r="P403" s="134"/>
      <c r="Q403" s="134">
        <f t="shared" si="6"/>
        <v>3150884140.7399998</v>
      </c>
      <c r="R403" s="3"/>
      <c r="S403" s="7"/>
      <c r="T403" s="118"/>
      <c r="U403" s="118"/>
      <c r="V403" s="118"/>
      <c r="W403" s="118"/>
    </row>
    <row r="404" spans="1:34" x14ac:dyDescent="0.25">
      <c r="B404" s="151" t="s">
        <v>674</v>
      </c>
      <c r="C404" s="125">
        <v>19465307157</v>
      </c>
      <c r="D404" s="125"/>
      <c r="E404" s="125">
        <v>1547966834.8699999</v>
      </c>
      <c r="F404" s="125">
        <v>1547492282.8900001</v>
      </c>
      <c r="G404" s="125"/>
      <c r="H404" s="125"/>
      <c r="I404" s="125"/>
      <c r="J404" s="125"/>
      <c r="K404" s="125"/>
      <c r="L404" s="125"/>
      <c r="M404" s="125"/>
      <c r="N404" s="125"/>
      <c r="O404" s="125"/>
      <c r="P404" s="125"/>
      <c r="Q404" s="125">
        <f t="shared" si="6"/>
        <v>3095459117.7600002</v>
      </c>
      <c r="R404" s="3"/>
      <c r="S404" s="7"/>
      <c r="T404" s="118"/>
      <c r="U404" s="118"/>
      <c r="V404" s="118"/>
      <c r="W404" s="118"/>
    </row>
    <row r="405" spans="1:34" x14ac:dyDescent="0.25">
      <c r="B405" s="151" t="s">
        <v>675</v>
      </c>
      <c r="C405" s="125">
        <v>480176049</v>
      </c>
      <c r="D405" s="125"/>
      <c r="E405" s="125">
        <v>28843467.259999998</v>
      </c>
      <c r="F405" s="125">
        <v>26581555.720000003</v>
      </c>
      <c r="G405" s="125"/>
      <c r="H405" s="125"/>
      <c r="I405" s="125"/>
      <c r="J405" s="125"/>
      <c r="K405" s="125"/>
      <c r="L405" s="125"/>
      <c r="M405" s="125"/>
      <c r="N405" s="125"/>
      <c r="O405" s="125"/>
      <c r="P405" s="125"/>
      <c r="Q405" s="125">
        <f t="shared" si="6"/>
        <v>55425022.980000004</v>
      </c>
      <c r="R405" s="3"/>
      <c r="S405" s="7"/>
      <c r="T405" s="118"/>
      <c r="U405" s="118"/>
      <c r="V405" s="118"/>
      <c r="W405" s="118"/>
    </row>
    <row r="406" spans="1:34" s="67" customFormat="1" x14ac:dyDescent="0.25">
      <c r="A406"/>
      <c r="B406" s="149" t="s">
        <v>1033</v>
      </c>
      <c r="C406" s="134">
        <v>101150073871</v>
      </c>
      <c r="D406" s="134"/>
      <c r="E406" s="134">
        <v>8148081067.6199999</v>
      </c>
      <c r="F406" s="134">
        <v>12462478116.15</v>
      </c>
      <c r="G406" s="134"/>
      <c r="H406" s="134"/>
      <c r="I406" s="134"/>
      <c r="J406" s="134"/>
      <c r="K406" s="134"/>
      <c r="L406" s="134"/>
      <c r="M406" s="134"/>
      <c r="N406" s="134"/>
      <c r="O406" s="134"/>
      <c r="P406" s="134"/>
      <c r="Q406" s="134">
        <f t="shared" si="6"/>
        <v>20610559183.77</v>
      </c>
      <c r="R406" s="3"/>
      <c r="S406" s="7"/>
      <c r="T406" s="118"/>
      <c r="U406" s="141"/>
      <c r="V406" s="141"/>
      <c r="W406" s="141"/>
      <c r="X406"/>
      <c r="Y406"/>
      <c r="Z406"/>
      <c r="AA406"/>
      <c r="AB406"/>
      <c r="AC406"/>
      <c r="AD406"/>
      <c r="AE406"/>
      <c r="AF406"/>
      <c r="AG406"/>
      <c r="AH406"/>
    </row>
    <row r="407" spans="1:34" s="67" customFormat="1" x14ac:dyDescent="0.25">
      <c r="A407"/>
      <c r="B407" s="150" t="s">
        <v>678</v>
      </c>
      <c r="C407" s="134">
        <v>101150073871</v>
      </c>
      <c r="D407" s="134"/>
      <c r="E407" s="134">
        <v>8148081067.6199999</v>
      </c>
      <c r="F407" s="134">
        <v>12462478116.15</v>
      </c>
      <c r="G407" s="134"/>
      <c r="H407" s="134"/>
      <c r="I407" s="134"/>
      <c r="J407" s="134"/>
      <c r="K407" s="134"/>
      <c r="L407" s="134"/>
      <c r="M407" s="134"/>
      <c r="N407" s="134"/>
      <c r="O407" s="134"/>
      <c r="P407" s="134"/>
      <c r="Q407" s="134">
        <f t="shared" si="6"/>
        <v>20610559183.77</v>
      </c>
      <c r="R407" s="3"/>
      <c r="S407" s="7"/>
      <c r="T407" s="118"/>
      <c r="U407" s="141"/>
      <c r="V407" s="141"/>
      <c r="W407" s="141"/>
      <c r="X407"/>
      <c r="Y407"/>
      <c r="Z407"/>
      <c r="AA407"/>
      <c r="AB407"/>
      <c r="AC407"/>
      <c r="AD407"/>
      <c r="AE407"/>
      <c r="AF407"/>
      <c r="AG407"/>
      <c r="AH407"/>
    </row>
    <row r="408" spans="1:34" x14ac:dyDescent="0.25">
      <c r="B408" s="151" t="s">
        <v>679</v>
      </c>
      <c r="C408" s="125">
        <v>7170491040</v>
      </c>
      <c r="D408" s="125"/>
      <c r="E408" s="125">
        <v>521594748.19999999</v>
      </c>
      <c r="F408" s="125">
        <v>549562043.83000004</v>
      </c>
      <c r="G408" s="125"/>
      <c r="H408" s="125"/>
      <c r="I408" s="125"/>
      <c r="J408" s="125"/>
      <c r="K408" s="125"/>
      <c r="L408" s="125"/>
      <c r="M408" s="125"/>
      <c r="N408" s="125"/>
      <c r="O408" s="125"/>
      <c r="P408" s="125"/>
      <c r="Q408" s="125">
        <f t="shared" si="6"/>
        <v>1071156792.03</v>
      </c>
      <c r="R408" s="3"/>
      <c r="S408" s="7"/>
      <c r="T408" s="118"/>
      <c r="U408" s="118"/>
      <c r="V408" s="118"/>
      <c r="W408" s="118"/>
    </row>
    <row r="409" spans="1:34" x14ac:dyDescent="0.25">
      <c r="B409" s="151" t="s">
        <v>680</v>
      </c>
      <c r="C409" s="125">
        <v>87294268217</v>
      </c>
      <c r="D409" s="125"/>
      <c r="E409" s="125">
        <v>7337362122.4200001</v>
      </c>
      <c r="F409" s="125">
        <v>10224487835</v>
      </c>
      <c r="G409" s="125"/>
      <c r="H409" s="125"/>
      <c r="I409" s="125"/>
      <c r="J409" s="125"/>
      <c r="K409" s="125"/>
      <c r="L409" s="125"/>
      <c r="M409" s="125"/>
      <c r="N409" s="125"/>
      <c r="O409" s="125"/>
      <c r="P409" s="125"/>
      <c r="Q409" s="125">
        <f t="shared" si="6"/>
        <v>17561849957.419998</v>
      </c>
      <c r="R409" s="3"/>
      <c r="S409" s="7"/>
      <c r="T409" s="118"/>
      <c r="U409" s="118"/>
      <c r="V409" s="118"/>
      <c r="W409" s="118"/>
    </row>
    <row r="410" spans="1:34" s="67" customFormat="1" x14ac:dyDescent="0.25">
      <c r="A410"/>
      <c r="B410" s="151" t="s">
        <v>931</v>
      </c>
      <c r="C410" s="125">
        <v>4635314614</v>
      </c>
      <c r="D410" s="125"/>
      <c r="E410" s="125">
        <v>289124197</v>
      </c>
      <c r="F410" s="125">
        <v>483428237.31999999</v>
      </c>
      <c r="G410" s="125"/>
      <c r="H410" s="125"/>
      <c r="I410" s="125"/>
      <c r="J410" s="125"/>
      <c r="K410" s="125"/>
      <c r="L410" s="125"/>
      <c r="M410" s="125"/>
      <c r="N410" s="125"/>
      <c r="O410" s="125"/>
      <c r="P410" s="125"/>
      <c r="Q410" s="125">
        <f t="shared" si="6"/>
        <v>772552434.31999993</v>
      </c>
      <c r="R410" s="3"/>
      <c r="S410" s="7"/>
      <c r="T410" s="118"/>
      <c r="U410" s="141"/>
      <c r="V410" s="141"/>
      <c r="W410" s="141"/>
      <c r="X410"/>
      <c r="Y410"/>
      <c r="Z410"/>
      <c r="AA410"/>
      <c r="AB410"/>
      <c r="AC410"/>
      <c r="AD410"/>
      <c r="AE410"/>
      <c r="AF410"/>
      <c r="AG410"/>
      <c r="AH410"/>
    </row>
    <row r="411" spans="1:34" x14ac:dyDescent="0.25">
      <c r="B411" s="151" t="s">
        <v>932</v>
      </c>
      <c r="C411" s="125">
        <v>2050000000</v>
      </c>
      <c r="D411" s="125"/>
      <c r="E411" s="125">
        <v>0</v>
      </c>
      <c r="F411" s="125">
        <v>1205000000</v>
      </c>
      <c r="G411" s="125"/>
      <c r="H411" s="125"/>
      <c r="I411" s="125"/>
      <c r="J411" s="125"/>
      <c r="K411" s="125"/>
      <c r="L411" s="125"/>
      <c r="M411" s="125"/>
      <c r="N411" s="125"/>
      <c r="O411" s="125"/>
      <c r="P411" s="125"/>
      <c r="Q411" s="125">
        <f t="shared" si="6"/>
        <v>1205000000</v>
      </c>
      <c r="R411" s="3"/>
      <c r="S411" s="7"/>
      <c r="T411" s="118"/>
      <c r="U411" s="118"/>
      <c r="V411" s="118"/>
      <c r="W411" s="118"/>
    </row>
    <row r="412" spans="1:34" x14ac:dyDescent="0.25">
      <c r="B412" s="149" t="s">
        <v>169</v>
      </c>
      <c r="C412" s="134">
        <v>39130651083</v>
      </c>
      <c r="D412" s="134"/>
      <c r="E412" s="134">
        <v>6446155960.25</v>
      </c>
      <c r="F412" s="134">
        <v>46155960.25</v>
      </c>
      <c r="G412" s="134"/>
      <c r="H412" s="134"/>
      <c r="I412" s="134"/>
      <c r="J412" s="134"/>
      <c r="K412" s="134"/>
      <c r="L412" s="134"/>
      <c r="M412" s="134"/>
      <c r="N412" s="134"/>
      <c r="O412" s="134"/>
      <c r="P412" s="134"/>
      <c r="Q412" s="134">
        <f t="shared" si="6"/>
        <v>6492311920.5</v>
      </c>
      <c r="R412" s="3"/>
      <c r="S412" s="7"/>
      <c r="T412" s="118"/>
      <c r="U412" s="118"/>
      <c r="V412" s="118"/>
      <c r="W412" s="118"/>
    </row>
    <row r="413" spans="1:34" x14ac:dyDescent="0.25">
      <c r="B413" s="150" t="s">
        <v>684</v>
      </c>
      <c r="C413" s="134">
        <v>744789318</v>
      </c>
      <c r="D413" s="134"/>
      <c r="E413" s="134">
        <v>42251429.609999999</v>
      </c>
      <c r="F413" s="134">
        <v>42251429.609999999</v>
      </c>
      <c r="G413" s="134"/>
      <c r="H413" s="134"/>
      <c r="I413" s="134"/>
      <c r="J413" s="134"/>
      <c r="K413" s="134"/>
      <c r="L413" s="134"/>
      <c r="M413" s="134"/>
      <c r="N413" s="134"/>
      <c r="O413" s="134"/>
      <c r="P413" s="134"/>
      <c r="Q413" s="134">
        <f t="shared" si="6"/>
        <v>84502859.219999999</v>
      </c>
      <c r="R413" s="3"/>
      <c r="S413" s="7"/>
      <c r="T413" s="118"/>
      <c r="U413" s="118"/>
      <c r="V413" s="118"/>
      <c r="W413" s="118"/>
    </row>
    <row r="414" spans="1:34" x14ac:dyDescent="0.25">
      <c r="B414" s="151" t="s">
        <v>685</v>
      </c>
      <c r="C414" s="125">
        <v>620035569</v>
      </c>
      <c r="D414" s="125"/>
      <c r="E414" s="125">
        <v>42251429.609999999</v>
      </c>
      <c r="F414" s="125">
        <v>41813059.479999997</v>
      </c>
      <c r="G414" s="125"/>
      <c r="H414" s="125"/>
      <c r="I414" s="125"/>
      <c r="J414" s="125"/>
      <c r="K414" s="125"/>
      <c r="L414" s="125"/>
      <c r="M414" s="125"/>
      <c r="N414" s="125"/>
      <c r="O414" s="125"/>
      <c r="P414" s="125"/>
      <c r="Q414" s="125">
        <f t="shared" si="6"/>
        <v>84064489.090000004</v>
      </c>
      <c r="R414" s="3"/>
      <c r="S414" s="7"/>
      <c r="T414" s="118"/>
      <c r="U414" s="118"/>
      <c r="V414" s="118"/>
      <c r="W414" s="118"/>
    </row>
    <row r="415" spans="1:34" x14ac:dyDescent="0.25">
      <c r="B415" s="151" t="s">
        <v>686</v>
      </c>
      <c r="C415" s="125">
        <v>124753749</v>
      </c>
      <c r="D415" s="125"/>
      <c r="E415" s="125">
        <v>0</v>
      </c>
      <c r="F415" s="125">
        <v>438370.13</v>
      </c>
      <c r="G415" s="125"/>
      <c r="H415" s="125"/>
      <c r="I415" s="125"/>
      <c r="J415" s="125"/>
      <c r="K415" s="125"/>
      <c r="L415" s="125"/>
      <c r="M415" s="125"/>
      <c r="N415" s="125"/>
      <c r="O415" s="125"/>
      <c r="P415" s="125"/>
      <c r="Q415" s="125">
        <f t="shared" si="6"/>
        <v>438370.13</v>
      </c>
      <c r="R415" s="3"/>
      <c r="S415" s="7"/>
      <c r="T415" s="118"/>
      <c r="U415" s="118"/>
      <c r="V415" s="118"/>
      <c r="W415" s="118"/>
    </row>
    <row r="416" spans="1:34" s="67" customFormat="1" x14ac:dyDescent="0.25">
      <c r="A416"/>
      <c r="B416" s="150" t="s">
        <v>687</v>
      </c>
      <c r="C416" s="134">
        <v>38385861765</v>
      </c>
      <c r="D416" s="134"/>
      <c r="E416" s="134">
        <v>6403904530.6400003</v>
      </c>
      <c r="F416" s="134">
        <v>3904530.64</v>
      </c>
      <c r="G416" s="134"/>
      <c r="H416" s="134"/>
      <c r="I416" s="134"/>
      <c r="J416" s="134"/>
      <c r="K416" s="134"/>
      <c r="L416" s="134"/>
      <c r="M416" s="134"/>
      <c r="N416" s="134"/>
      <c r="O416" s="134"/>
      <c r="P416" s="134"/>
      <c r="Q416" s="134">
        <f t="shared" si="6"/>
        <v>6407809061.2800007</v>
      </c>
      <c r="R416" s="3"/>
      <c r="S416" s="7"/>
      <c r="T416" s="118"/>
      <c r="U416" s="141"/>
      <c r="V416" s="141"/>
      <c r="W416" s="141"/>
      <c r="X416"/>
      <c r="Y416"/>
      <c r="Z416"/>
      <c r="AA416"/>
      <c r="AB416"/>
      <c r="AC416"/>
      <c r="AD416"/>
      <c r="AE416"/>
      <c r="AF416"/>
      <c r="AG416"/>
      <c r="AH416"/>
    </row>
    <row r="417" spans="1:34" s="67" customFormat="1" x14ac:dyDescent="0.25">
      <c r="A417"/>
      <c r="B417" s="151" t="s">
        <v>688</v>
      </c>
      <c r="C417" s="134">
        <v>50758895</v>
      </c>
      <c r="D417" s="134"/>
      <c r="E417" s="134">
        <v>3904530.64</v>
      </c>
      <c r="F417" s="134">
        <v>3904530.64</v>
      </c>
      <c r="G417" s="134"/>
      <c r="H417" s="134"/>
      <c r="I417" s="134"/>
      <c r="J417" s="134"/>
      <c r="K417" s="134"/>
      <c r="L417" s="134"/>
      <c r="M417" s="134"/>
      <c r="N417" s="134"/>
      <c r="O417" s="134"/>
      <c r="P417" s="134"/>
      <c r="Q417" s="134">
        <f t="shared" si="6"/>
        <v>7809061.2800000003</v>
      </c>
      <c r="R417" s="3"/>
      <c r="S417" s="7"/>
      <c r="T417" s="118"/>
      <c r="U417" s="141"/>
      <c r="V417" s="141"/>
      <c r="W417" s="141"/>
      <c r="X417"/>
      <c r="Y417"/>
      <c r="Z417"/>
      <c r="AA417"/>
      <c r="AB417"/>
      <c r="AC417"/>
      <c r="AD417"/>
      <c r="AE417"/>
      <c r="AF417"/>
      <c r="AG417"/>
      <c r="AH417"/>
    </row>
    <row r="418" spans="1:34" s="67" customFormat="1" x14ac:dyDescent="0.25">
      <c r="A418"/>
      <c r="B418" s="151" t="s">
        <v>689</v>
      </c>
      <c r="C418" s="143">
        <v>42200000</v>
      </c>
      <c r="D418" s="143"/>
      <c r="E418" s="143">
        <v>0</v>
      </c>
      <c r="F418" s="143"/>
      <c r="G418" s="143"/>
      <c r="H418" s="143"/>
      <c r="I418" s="143"/>
      <c r="J418" s="143"/>
      <c r="K418" s="143"/>
      <c r="L418" s="143"/>
      <c r="M418" s="143"/>
      <c r="N418" s="143"/>
      <c r="O418" s="143"/>
      <c r="P418" s="125"/>
      <c r="Q418" s="125">
        <f t="shared" si="6"/>
        <v>0</v>
      </c>
      <c r="R418" s="3"/>
      <c r="S418" s="7"/>
      <c r="T418" s="118"/>
      <c r="U418" s="141"/>
      <c r="V418" s="141"/>
      <c r="W418" s="141"/>
      <c r="X418"/>
      <c r="Y418"/>
      <c r="Z418"/>
      <c r="AA418"/>
      <c r="AB418"/>
      <c r="AC418"/>
      <c r="AD418"/>
      <c r="AE418"/>
      <c r="AF418"/>
      <c r="AG418"/>
      <c r="AH418"/>
    </row>
    <row r="419" spans="1:34" s="67" customFormat="1" x14ac:dyDescent="0.25">
      <c r="A419"/>
      <c r="B419" s="151" t="s">
        <v>933</v>
      </c>
      <c r="C419" s="143">
        <v>38292902870</v>
      </c>
      <c r="D419" s="143"/>
      <c r="E419" s="143">
        <v>6400000000</v>
      </c>
      <c r="F419" s="143">
        <v>0</v>
      </c>
      <c r="G419" s="143"/>
      <c r="H419" s="143"/>
      <c r="I419" s="143"/>
      <c r="J419" s="143"/>
      <c r="K419" s="143"/>
      <c r="L419" s="143"/>
      <c r="M419" s="143"/>
      <c r="N419" s="143"/>
      <c r="O419" s="143"/>
      <c r="P419" s="125"/>
      <c r="Q419" s="125">
        <f t="shared" si="6"/>
        <v>6400000000</v>
      </c>
      <c r="R419" s="3"/>
      <c r="S419" s="7"/>
      <c r="T419" s="118"/>
      <c r="U419" s="141"/>
      <c r="V419" s="141"/>
      <c r="W419" s="141"/>
      <c r="X419"/>
      <c r="Y419"/>
      <c r="Z419"/>
      <c r="AA419"/>
      <c r="AB419"/>
      <c r="AC419"/>
      <c r="AD419"/>
      <c r="AE419"/>
      <c r="AF419"/>
      <c r="AG419"/>
      <c r="AH419"/>
    </row>
    <row r="420" spans="1:34" x14ac:dyDescent="0.25">
      <c r="B420" s="82" t="s">
        <v>170</v>
      </c>
      <c r="C420" s="134">
        <v>13786016885</v>
      </c>
      <c r="D420" s="134"/>
      <c r="E420" s="134">
        <v>320584078.97000003</v>
      </c>
      <c r="F420" s="134">
        <v>534819463.01999998</v>
      </c>
      <c r="G420" s="134"/>
      <c r="H420" s="134"/>
      <c r="I420" s="134"/>
      <c r="J420" s="134"/>
      <c r="K420" s="134"/>
      <c r="L420" s="134"/>
      <c r="M420" s="134"/>
      <c r="N420" s="134"/>
      <c r="O420" s="134"/>
      <c r="P420" s="134"/>
      <c r="Q420" s="134">
        <f t="shared" si="6"/>
        <v>855403541.99000001</v>
      </c>
      <c r="R420" s="3"/>
      <c r="S420" s="7"/>
      <c r="T420" s="118"/>
      <c r="U420" s="118"/>
      <c r="V420" s="118"/>
      <c r="W420" s="118"/>
    </row>
    <row r="421" spans="1:34" s="67" customFormat="1" x14ac:dyDescent="0.25">
      <c r="A421"/>
      <c r="B421" s="183" t="s">
        <v>690</v>
      </c>
      <c r="C421" s="134">
        <v>13786016885</v>
      </c>
      <c r="D421" s="134"/>
      <c r="E421" s="134">
        <v>320584078.97000003</v>
      </c>
      <c r="F421" s="134">
        <v>534819463.01999998</v>
      </c>
      <c r="G421" s="134"/>
      <c r="H421" s="134"/>
      <c r="I421" s="134"/>
      <c r="J421" s="134"/>
      <c r="K421" s="134"/>
      <c r="L421" s="134"/>
      <c r="M421" s="134"/>
      <c r="N421" s="134"/>
      <c r="O421" s="134"/>
      <c r="P421" s="134"/>
      <c r="Q421" s="134">
        <f t="shared" si="6"/>
        <v>855403541.99000001</v>
      </c>
      <c r="R421" s="3"/>
      <c r="S421" s="7"/>
      <c r="T421" s="118"/>
      <c r="U421" s="141"/>
      <c r="V421" s="141"/>
      <c r="W421" s="141"/>
      <c r="X421"/>
      <c r="Y421"/>
      <c r="Z421"/>
      <c r="AA421"/>
      <c r="AB421"/>
      <c r="AC421"/>
      <c r="AD421"/>
      <c r="AE421"/>
      <c r="AF421"/>
      <c r="AG421"/>
      <c r="AH421"/>
    </row>
    <row r="422" spans="1:34" x14ac:dyDescent="0.25">
      <c r="B422" s="81" t="s">
        <v>691</v>
      </c>
      <c r="C422" s="125">
        <v>13786016885</v>
      </c>
      <c r="D422" s="125"/>
      <c r="E422" s="125">
        <v>320584078.97000003</v>
      </c>
      <c r="F422" s="125">
        <v>534819463.01999998</v>
      </c>
      <c r="G422" s="125"/>
      <c r="H422" s="125"/>
      <c r="I422" s="125"/>
      <c r="J422" s="125"/>
      <c r="K422" s="125"/>
      <c r="L422" s="125"/>
      <c r="M422" s="125"/>
      <c r="N422" s="125"/>
      <c r="O422" s="125"/>
      <c r="P422" s="125"/>
      <c r="Q422" s="125">
        <f t="shared" si="6"/>
        <v>855403541.99000001</v>
      </c>
      <c r="R422" s="3"/>
      <c r="S422" s="7"/>
      <c r="T422" s="118"/>
      <c r="U422" s="118"/>
      <c r="V422" s="118"/>
      <c r="W422" s="118"/>
    </row>
    <row r="423" spans="1:34" s="67" customFormat="1" x14ac:dyDescent="0.25">
      <c r="A423"/>
      <c r="B423" s="149" t="s">
        <v>171</v>
      </c>
      <c r="C423" s="134">
        <v>955120864</v>
      </c>
      <c r="D423" s="134"/>
      <c r="E423" s="134">
        <v>11214193.02</v>
      </c>
      <c r="F423" s="134">
        <v>131110683.09</v>
      </c>
      <c r="G423" s="134"/>
      <c r="H423" s="134"/>
      <c r="I423" s="134"/>
      <c r="J423" s="134"/>
      <c r="K423" s="134"/>
      <c r="L423" s="134"/>
      <c r="M423" s="134"/>
      <c r="N423" s="134"/>
      <c r="O423" s="134"/>
      <c r="P423" s="134"/>
      <c r="Q423" s="134">
        <f t="shared" si="6"/>
        <v>142324876.11000001</v>
      </c>
      <c r="R423" s="3"/>
      <c r="S423" s="7"/>
      <c r="T423" s="118"/>
      <c r="U423" s="141"/>
      <c r="V423" s="141"/>
      <c r="W423" s="141"/>
      <c r="X423"/>
      <c r="Y423"/>
      <c r="Z423"/>
      <c r="AA423"/>
      <c r="AB423"/>
      <c r="AC423"/>
      <c r="AD423"/>
      <c r="AE423"/>
      <c r="AF423"/>
      <c r="AG423"/>
      <c r="AH423"/>
    </row>
    <row r="424" spans="1:34" s="67" customFormat="1" x14ac:dyDescent="0.25">
      <c r="A424"/>
      <c r="B424" s="150" t="s">
        <v>995</v>
      </c>
      <c r="C424" s="192">
        <v>15000000</v>
      </c>
      <c r="D424" s="192"/>
      <c r="E424" s="192">
        <v>0</v>
      </c>
      <c r="F424" s="192">
        <v>0</v>
      </c>
      <c r="G424" s="192"/>
      <c r="H424" s="192"/>
      <c r="I424" s="192"/>
      <c r="J424" s="192"/>
      <c r="K424" s="192"/>
      <c r="L424" s="192"/>
      <c r="M424" s="192"/>
      <c r="N424" s="192"/>
      <c r="O424" s="192"/>
      <c r="P424" s="192"/>
      <c r="Q424" s="192">
        <f t="shared" si="6"/>
        <v>0</v>
      </c>
      <c r="R424" s="3"/>
      <c r="S424" s="7"/>
      <c r="T424" s="118"/>
      <c r="U424" s="141"/>
      <c r="V424" s="141"/>
      <c r="W424" s="141"/>
      <c r="X424"/>
      <c r="Y424"/>
      <c r="Z424"/>
      <c r="AA424"/>
      <c r="AB424"/>
      <c r="AC424"/>
      <c r="AD424"/>
      <c r="AE424"/>
      <c r="AF424"/>
      <c r="AG424"/>
      <c r="AH424"/>
    </row>
    <row r="425" spans="1:34" x14ac:dyDescent="0.25">
      <c r="B425" s="151" t="s">
        <v>996</v>
      </c>
      <c r="C425" s="191">
        <v>15000000</v>
      </c>
      <c r="D425" s="191"/>
      <c r="E425" s="192">
        <v>0</v>
      </c>
      <c r="F425" s="191">
        <v>0</v>
      </c>
      <c r="G425" s="191"/>
      <c r="H425" s="191"/>
      <c r="I425" s="191"/>
      <c r="J425" s="191"/>
      <c r="K425" s="191"/>
      <c r="L425" s="191"/>
      <c r="M425" s="191"/>
      <c r="N425" s="191"/>
      <c r="O425" s="191"/>
      <c r="P425" s="191"/>
      <c r="Q425" s="192">
        <f t="shared" si="6"/>
        <v>0</v>
      </c>
      <c r="R425" s="3"/>
      <c r="S425" s="7"/>
      <c r="T425" s="118"/>
      <c r="U425" s="118"/>
      <c r="V425" s="118"/>
      <c r="W425" s="118"/>
    </row>
    <row r="426" spans="1:34" x14ac:dyDescent="0.25">
      <c r="B426" s="150" t="s">
        <v>694</v>
      </c>
      <c r="C426" s="192">
        <v>916178460</v>
      </c>
      <c r="D426" s="192"/>
      <c r="E426" s="192">
        <v>11214193.02</v>
      </c>
      <c r="F426" s="192">
        <v>131110683.09</v>
      </c>
      <c r="G426" s="192"/>
      <c r="H426" s="192"/>
      <c r="I426" s="192"/>
      <c r="J426" s="192"/>
      <c r="K426" s="192"/>
      <c r="L426" s="192"/>
      <c r="M426" s="192"/>
      <c r="N426" s="192"/>
      <c r="O426" s="192"/>
      <c r="P426" s="192"/>
      <c r="Q426" s="192">
        <f t="shared" si="6"/>
        <v>142324876.11000001</v>
      </c>
      <c r="R426" s="3"/>
      <c r="S426" s="7"/>
      <c r="T426" s="118"/>
      <c r="U426" s="118"/>
      <c r="V426" s="118"/>
      <c r="W426" s="118"/>
    </row>
    <row r="427" spans="1:34" x14ac:dyDescent="0.25">
      <c r="B427" s="151" t="s">
        <v>695</v>
      </c>
      <c r="C427" s="191">
        <v>916178460</v>
      </c>
      <c r="D427" s="191"/>
      <c r="E427" s="191">
        <v>11214193.02</v>
      </c>
      <c r="F427" s="191">
        <v>131110683.09</v>
      </c>
      <c r="G427" s="191"/>
      <c r="H427" s="191"/>
      <c r="I427" s="191"/>
      <c r="J427" s="191"/>
      <c r="K427" s="191"/>
      <c r="L427" s="191"/>
      <c r="M427" s="191"/>
      <c r="N427" s="191"/>
      <c r="O427" s="191"/>
      <c r="P427" s="191"/>
      <c r="Q427" s="191">
        <f t="shared" si="6"/>
        <v>142324876.11000001</v>
      </c>
      <c r="R427" s="3"/>
      <c r="S427" s="7"/>
      <c r="T427" s="118"/>
      <c r="U427" s="118"/>
      <c r="V427" s="118"/>
      <c r="W427" s="118"/>
    </row>
    <row r="428" spans="1:34" s="67" customFormat="1" x14ac:dyDescent="0.25">
      <c r="A428"/>
      <c r="B428" s="150" t="s">
        <v>696</v>
      </c>
      <c r="C428" s="192">
        <v>23942404</v>
      </c>
      <c r="D428" s="192"/>
      <c r="E428" s="192">
        <v>0</v>
      </c>
      <c r="F428" s="192"/>
      <c r="G428" s="192"/>
      <c r="H428" s="192"/>
      <c r="I428" s="192"/>
      <c r="J428" s="192"/>
      <c r="K428" s="192"/>
      <c r="L428" s="192"/>
      <c r="M428" s="192"/>
      <c r="N428" s="192"/>
      <c r="O428" s="192"/>
      <c r="P428" s="192"/>
      <c r="Q428" s="192">
        <f t="shared" si="6"/>
        <v>0</v>
      </c>
      <c r="R428" s="3"/>
      <c r="S428" s="7"/>
      <c r="T428" s="118"/>
      <c r="U428" s="141"/>
      <c r="V428" s="141"/>
      <c r="W428" s="141"/>
      <c r="X428"/>
      <c r="Y428"/>
      <c r="Z428"/>
      <c r="AA428"/>
      <c r="AB428"/>
      <c r="AC428"/>
      <c r="AD428"/>
      <c r="AE428"/>
      <c r="AF428"/>
      <c r="AG428"/>
      <c r="AH428"/>
    </row>
    <row r="429" spans="1:34" x14ac:dyDescent="0.25">
      <c r="B429" s="151" t="s">
        <v>697</v>
      </c>
      <c r="C429" s="191">
        <v>23942404</v>
      </c>
      <c r="D429" s="191"/>
      <c r="E429" s="192">
        <v>0</v>
      </c>
      <c r="F429" s="191"/>
      <c r="G429" s="191"/>
      <c r="H429" s="191"/>
      <c r="I429" s="191"/>
      <c r="J429" s="191"/>
      <c r="K429" s="191"/>
      <c r="L429" s="191"/>
      <c r="M429" s="191"/>
      <c r="N429" s="191"/>
      <c r="O429" s="191"/>
      <c r="P429" s="191"/>
      <c r="Q429" s="192">
        <f t="shared" si="6"/>
        <v>0</v>
      </c>
      <c r="R429" s="3"/>
      <c r="S429" s="7"/>
      <c r="T429" s="118"/>
      <c r="U429" s="118"/>
      <c r="V429" s="118"/>
      <c r="W429" s="118"/>
    </row>
    <row r="430" spans="1:34" s="67" customFormat="1" x14ac:dyDescent="0.25">
      <c r="A430"/>
      <c r="B430" s="149" t="s">
        <v>172</v>
      </c>
      <c r="C430" s="192">
        <v>15664845861</v>
      </c>
      <c r="D430" s="192"/>
      <c r="E430" s="192">
        <v>463115327.75</v>
      </c>
      <c r="F430" s="192">
        <v>524447245.28000003</v>
      </c>
      <c r="G430" s="192"/>
      <c r="H430" s="192"/>
      <c r="I430" s="192"/>
      <c r="J430" s="192"/>
      <c r="K430" s="192"/>
      <c r="L430" s="192"/>
      <c r="M430" s="192"/>
      <c r="N430" s="192"/>
      <c r="O430" s="192"/>
      <c r="P430" s="192"/>
      <c r="Q430" s="192">
        <f t="shared" si="6"/>
        <v>987562573.02999997</v>
      </c>
      <c r="R430" s="3"/>
      <c r="S430" s="7"/>
      <c r="T430" s="118"/>
      <c r="U430" s="141"/>
      <c r="V430" s="141"/>
      <c r="W430" s="141"/>
      <c r="X430"/>
      <c r="Y430"/>
      <c r="Z430"/>
      <c r="AA430"/>
      <c r="AB430"/>
      <c r="AC430"/>
      <c r="AD430"/>
      <c r="AE430"/>
      <c r="AF430"/>
      <c r="AG430"/>
      <c r="AH430"/>
    </row>
    <row r="431" spans="1:34" x14ac:dyDescent="0.25">
      <c r="B431" s="150" t="s">
        <v>934</v>
      </c>
      <c r="C431" s="192">
        <v>14619051591</v>
      </c>
      <c r="D431" s="192"/>
      <c r="E431" s="192">
        <v>397483833.75</v>
      </c>
      <c r="F431" s="192">
        <v>439042151.28000003</v>
      </c>
      <c r="G431" s="192"/>
      <c r="H431" s="192"/>
      <c r="I431" s="192"/>
      <c r="J431" s="192"/>
      <c r="K431" s="192"/>
      <c r="L431" s="192"/>
      <c r="M431" s="192"/>
      <c r="N431" s="192"/>
      <c r="O431" s="192"/>
      <c r="P431" s="192"/>
      <c r="Q431" s="192">
        <f t="shared" si="6"/>
        <v>836525985.02999997</v>
      </c>
      <c r="R431" s="3"/>
      <c r="S431" s="7"/>
      <c r="T431" s="118"/>
      <c r="U431" s="118"/>
      <c r="V431" s="118"/>
      <c r="W431" s="118"/>
    </row>
    <row r="432" spans="1:34" s="67" customFormat="1" x14ac:dyDescent="0.25">
      <c r="A432"/>
      <c r="B432" s="151" t="s">
        <v>699</v>
      </c>
      <c r="C432" s="191">
        <v>13228866630</v>
      </c>
      <c r="D432" s="191"/>
      <c r="E432" s="191">
        <v>273440879</v>
      </c>
      <c r="F432" s="191">
        <v>307893128.92000002</v>
      </c>
      <c r="G432" s="191"/>
      <c r="H432" s="191"/>
      <c r="I432" s="191"/>
      <c r="J432" s="191"/>
      <c r="K432" s="191"/>
      <c r="L432" s="191"/>
      <c r="M432" s="191"/>
      <c r="N432" s="191"/>
      <c r="O432" s="191"/>
      <c r="P432" s="191"/>
      <c r="Q432" s="191">
        <f t="shared" si="6"/>
        <v>581334007.92000008</v>
      </c>
      <c r="R432" s="3"/>
      <c r="S432" s="7"/>
      <c r="T432" s="118"/>
      <c r="U432" s="141"/>
      <c r="V432" s="141"/>
      <c r="W432" s="141"/>
      <c r="X432"/>
      <c r="Y432"/>
      <c r="Z432"/>
      <c r="AA432"/>
      <c r="AB432"/>
      <c r="AC432"/>
      <c r="AD432"/>
      <c r="AE432"/>
      <c r="AF432"/>
      <c r="AG432"/>
      <c r="AH432"/>
    </row>
    <row r="433" spans="1:34" x14ac:dyDescent="0.25">
      <c r="B433" s="151" t="s">
        <v>700</v>
      </c>
      <c r="C433" s="191">
        <v>299433082</v>
      </c>
      <c r="D433" s="191"/>
      <c r="E433" s="191">
        <v>20459505</v>
      </c>
      <c r="F433" s="191">
        <v>20459505</v>
      </c>
      <c r="G433" s="191"/>
      <c r="H433" s="191"/>
      <c r="I433" s="191"/>
      <c r="J433" s="191"/>
      <c r="K433" s="191"/>
      <c r="L433" s="191"/>
      <c r="M433" s="191"/>
      <c r="N433" s="191"/>
      <c r="O433" s="191"/>
      <c r="P433" s="191"/>
      <c r="Q433" s="191">
        <f t="shared" si="6"/>
        <v>40919010</v>
      </c>
      <c r="R433" s="3"/>
      <c r="S433" s="7"/>
      <c r="T433" s="118"/>
      <c r="U433" s="118"/>
      <c r="V433" s="118"/>
      <c r="W433" s="118"/>
    </row>
    <row r="434" spans="1:34" x14ac:dyDescent="0.25">
      <c r="B434" s="151" t="s">
        <v>701</v>
      </c>
      <c r="C434" s="191">
        <v>1090751879</v>
      </c>
      <c r="D434" s="191"/>
      <c r="E434" s="191">
        <v>103583449.75</v>
      </c>
      <c r="F434" s="191">
        <v>110689517.36</v>
      </c>
      <c r="G434" s="191"/>
      <c r="H434" s="191"/>
      <c r="I434" s="191"/>
      <c r="J434" s="191"/>
      <c r="K434" s="191"/>
      <c r="L434" s="191"/>
      <c r="M434" s="191"/>
      <c r="N434" s="191"/>
      <c r="O434" s="191"/>
      <c r="P434" s="191"/>
      <c r="Q434" s="191">
        <f t="shared" si="6"/>
        <v>214272967.11000001</v>
      </c>
      <c r="R434" s="3"/>
      <c r="S434" s="7"/>
      <c r="T434" s="118"/>
      <c r="U434" s="118"/>
      <c r="V434" s="118"/>
      <c r="W434" s="118"/>
    </row>
    <row r="435" spans="1:34" s="67" customFormat="1" x14ac:dyDescent="0.25">
      <c r="A435"/>
      <c r="B435" s="150" t="s">
        <v>702</v>
      </c>
      <c r="C435" s="192">
        <v>984736964</v>
      </c>
      <c r="D435" s="192"/>
      <c r="E435" s="192">
        <v>60631632.630000003</v>
      </c>
      <c r="F435" s="192">
        <v>80405232.629999995</v>
      </c>
      <c r="G435" s="192"/>
      <c r="H435" s="192"/>
      <c r="I435" s="192"/>
      <c r="J435" s="192"/>
      <c r="K435" s="192"/>
      <c r="L435" s="192"/>
      <c r="M435" s="192"/>
      <c r="N435" s="192"/>
      <c r="O435" s="192"/>
      <c r="P435" s="192"/>
      <c r="Q435" s="192">
        <f t="shared" si="6"/>
        <v>141036865.25999999</v>
      </c>
      <c r="R435" s="3"/>
      <c r="S435" s="7"/>
      <c r="T435" s="118"/>
      <c r="U435" s="141"/>
      <c r="V435" s="141"/>
      <c r="W435" s="141"/>
      <c r="X435"/>
      <c r="Y435"/>
      <c r="Z435"/>
      <c r="AA435"/>
      <c r="AB435"/>
      <c r="AC435"/>
      <c r="AD435"/>
      <c r="AE435"/>
      <c r="AF435"/>
      <c r="AG435"/>
      <c r="AH435"/>
    </row>
    <row r="436" spans="1:34" s="67" customFormat="1" x14ac:dyDescent="0.25">
      <c r="A436"/>
      <c r="B436" s="151" t="s">
        <v>703</v>
      </c>
      <c r="C436" s="191">
        <v>984736964</v>
      </c>
      <c r="D436" s="191"/>
      <c r="E436" s="191">
        <v>60631632.630000003</v>
      </c>
      <c r="F436" s="191">
        <v>80405232.629999995</v>
      </c>
      <c r="G436" s="191"/>
      <c r="H436" s="191"/>
      <c r="I436" s="191"/>
      <c r="J436" s="191"/>
      <c r="K436" s="191"/>
      <c r="L436" s="191"/>
      <c r="M436" s="191"/>
      <c r="N436" s="191"/>
      <c r="O436" s="191"/>
      <c r="P436" s="191"/>
      <c r="Q436" s="191">
        <f t="shared" si="6"/>
        <v>141036865.25999999</v>
      </c>
      <c r="R436" s="3"/>
      <c r="S436" s="7"/>
      <c r="T436" s="118"/>
      <c r="U436" s="140"/>
      <c r="V436" s="140"/>
      <c r="W436" s="140"/>
      <c r="X436"/>
      <c r="Y436"/>
      <c r="Z436"/>
      <c r="AA436"/>
      <c r="AB436"/>
      <c r="AC436"/>
      <c r="AD436"/>
      <c r="AE436"/>
      <c r="AF436"/>
      <c r="AG436"/>
      <c r="AH436"/>
    </row>
    <row r="437" spans="1:34" x14ac:dyDescent="0.25">
      <c r="B437" s="150" t="s">
        <v>704</v>
      </c>
      <c r="C437" s="192">
        <v>61057306</v>
      </c>
      <c r="D437" s="192"/>
      <c r="E437" s="192">
        <v>4999861.37</v>
      </c>
      <c r="F437" s="192">
        <v>4999861.37</v>
      </c>
      <c r="G437" s="192"/>
      <c r="H437" s="192"/>
      <c r="I437" s="192"/>
      <c r="J437" s="192"/>
      <c r="K437" s="192"/>
      <c r="L437" s="192"/>
      <c r="M437" s="192"/>
      <c r="N437" s="192"/>
      <c r="O437" s="192"/>
      <c r="P437" s="192"/>
      <c r="Q437" s="192">
        <f t="shared" si="6"/>
        <v>9999722.7400000002</v>
      </c>
      <c r="R437" s="3"/>
      <c r="S437" s="7"/>
      <c r="T437" s="118"/>
      <c r="U437" s="118"/>
      <c r="V437" s="118"/>
      <c r="W437" s="118"/>
    </row>
    <row r="438" spans="1:34" x14ac:dyDescent="0.25">
      <c r="B438" s="151" t="s">
        <v>705</v>
      </c>
      <c r="C438" s="191">
        <v>61057306</v>
      </c>
      <c r="D438" s="191"/>
      <c r="E438" s="191">
        <v>4999861.37</v>
      </c>
      <c r="F438" s="191">
        <v>4999861.37</v>
      </c>
      <c r="G438" s="191"/>
      <c r="H438" s="191"/>
      <c r="I438" s="191"/>
      <c r="J438" s="191"/>
      <c r="K438" s="191"/>
      <c r="L438" s="191"/>
      <c r="M438" s="191"/>
      <c r="N438" s="191"/>
      <c r="O438" s="191"/>
      <c r="P438" s="191"/>
      <c r="Q438" s="191">
        <f t="shared" si="6"/>
        <v>9999722.7400000002</v>
      </c>
      <c r="R438" s="3"/>
      <c r="S438" s="7"/>
      <c r="T438" s="118"/>
      <c r="U438" s="118"/>
      <c r="V438" s="118"/>
      <c r="W438" s="118"/>
    </row>
    <row r="439" spans="1:34" s="67" customFormat="1" x14ac:dyDescent="0.25">
      <c r="A439"/>
      <c r="B439" s="23" t="s">
        <v>173</v>
      </c>
      <c r="C439" s="195">
        <v>72988962348</v>
      </c>
      <c r="D439" s="195"/>
      <c r="E439" s="195">
        <v>1304633171.1600001</v>
      </c>
      <c r="F439" s="195">
        <v>7119799934.4399996</v>
      </c>
      <c r="G439" s="195"/>
      <c r="H439" s="195"/>
      <c r="I439" s="195"/>
      <c r="J439" s="195"/>
      <c r="K439" s="195"/>
      <c r="L439" s="195"/>
      <c r="M439" s="195"/>
      <c r="N439" s="195"/>
      <c r="O439" s="195"/>
      <c r="P439" s="195"/>
      <c r="Q439" s="195">
        <f t="shared" si="6"/>
        <v>8424433105.5999994</v>
      </c>
      <c r="R439" s="3"/>
      <c r="S439" s="7"/>
      <c r="T439" s="118"/>
      <c r="U439" s="141"/>
      <c r="V439" s="141"/>
      <c r="W439" s="141"/>
      <c r="X439"/>
      <c r="Y439"/>
      <c r="Z439"/>
      <c r="AA439"/>
      <c r="AB439"/>
      <c r="AC439"/>
      <c r="AD439"/>
      <c r="AE439"/>
      <c r="AF439"/>
      <c r="AG439"/>
      <c r="AH439"/>
    </row>
    <row r="440" spans="1:34" s="67" customFormat="1" x14ac:dyDescent="0.25">
      <c r="A440"/>
      <c r="B440" s="149" t="s">
        <v>174</v>
      </c>
      <c r="C440" s="192">
        <v>174800000</v>
      </c>
      <c r="D440" s="192"/>
      <c r="E440" s="192">
        <v>29595523.199999999</v>
      </c>
      <c r="F440" s="192">
        <v>12759446</v>
      </c>
      <c r="G440" s="192"/>
      <c r="H440" s="192"/>
      <c r="I440" s="192"/>
      <c r="J440" s="192"/>
      <c r="K440" s="192"/>
      <c r="L440" s="192"/>
      <c r="M440" s="192"/>
      <c r="N440" s="192"/>
      <c r="O440" s="192"/>
      <c r="P440" s="192"/>
      <c r="Q440" s="192">
        <f t="shared" si="6"/>
        <v>42354969.200000003</v>
      </c>
      <c r="R440" s="3"/>
      <c r="S440" s="7"/>
      <c r="T440" s="118"/>
      <c r="U440" s="141"/>
      <c r="V440" s="141"/>
      <c r="W440" s="141"/>
      <c r="X440"/>
      <c r="Y440"/>
      <c r="Z440"/>
      <c r="AA440"/>
      <c r="AB440"/>
      <c r="AC440"/>
      <c r="AD440"/>
      <c r="AE440"/>
      <c r="AF440"/>
      <c r="AG440"/>
      <c r="AH440"/>
    </row>
    <row r="441" spans="1:34" x14ac:dyDescent="0.25">
      <c r="B441" s="150" t="s">
        <v>708</v>
      </c>
      <c r="C441" s="192">
        <v>174800000</v>
      </c>
      <c r="D441" s="192"/>
      <c r="E441" s="192">
        <v>29595523.199999999</v>
      </c>
      <c r="F441" s="192">
        <v>12759446</v>
      </c>
      <c r="G441" s="192"/>
      <c r="H441" s="192"/>
      <c r="I441" s="192"/>
      <c r="J441" s="192"/>
      <c r="K441" s="192"/>
      <c r="L441" s="192"/>
      <c r="M441" s="192"/>
      <c r="N441" s="192"/>
      <c r="O441" s="192"/>
      <c r="P441" s="192"/>
      <c r="Q441" s="192">
        <f t="shared" si="6"/>
        <v>42354969.200000003</v>
      </c>
      <c r="R441" s="3"/>
      <c r="S441" s="7"/>
      <c r="T441" s="118"/>
      <c r="U441" s="118"/>
      <c r="V441" s="118"/>
      <c r="W441" s="118"/>
    </row>
    <row r="442" spans="1:34" s="67" customFormat="1" x14ac:dyDescent="0.25">
      <c r="A442"/>
      <c r="B442" s="151" t="s">
        <v>709</v>
      </c>
      <c r="C442" s="191">
        <v>174800000</v>
      </c>
      <c r="D442" s="191"/>
      <c r="E442" s="191">
        <v>29595523.199999999</v>
      </c>
      <c r="F442" s="191">
        <v>12759446</v>
      </c>
      <c r="G442" s="191"/>
      <c r="H442" s="191"/>
      <c r="I442" s="191"/>
      <c r="J442" s="191"/>
      <c r="K442" s="191"/>
      <c r="L442" s="191"/>
      <c r="M442" s="191"/>
      <c r="N442" s="191"/>
      <c r="O442" s="191"/>
      <c r="P442" s="191"/>
      <c r="Q442" s="191">
        <f t="shared" si="6"/>
        <v>42354969.200000003</v>
      </c>
      <c r="R442" s="3"/>
      <c r="S442" s="7"/>
      <c r="T442" s="118"/>
      <c r="U442" s="141"/>
      <c r="V442" s="141"/>
      <c r="W442" s="141"/>
      <c r="X442"/>
      <c r="Y442"/>
      <c r="Z442"/>
      <c r="AA442"/>
      <c r="AB442"/>
      <c r="AC442"/>
      <c r="AD442"/>
      <c r="AE442"/>
      <c r="AF442"/>
      <c r="AG442"/>
      <c r="AH442"/>
    </row>
    <row r="443" spans="1:34" s="67" customFormat="1" x14ac:dyDescent="0.25">
      <c r="A443"/>
      <c r="B443" s="138" t="s">
        <v>175</v>
      </c>
      <c r="C443" s="192">
        <v>9545030188</v>
      </c>
      <c r="D443" s="192"/>
      <c r="E443" s="192">
        <v>362745965.13</v>
      </c>
      <c r="F443" s="192">
        <v>1445650398.8099999</v>
      </c>
      <c r="G443" s="192"/>
      <c r="H443" s="192"/>
      <c r="I443" s="192"/>
      <c r="J443" s="192"/>
      <c r="K443" s="192"/>
      <c r="L443" s="192"/>
      <c r="M443" s="192"/>
      <c r="N443" s="192"/>
      <c r="O443" s="192"/>
      <c r="P443" s="192"/>
      <c r="Q443" s="192">
        <f t="shared" si="6"/>
        <v>1808396363.9400001</v>
      </c>
      <c r="R443" s="3"/>
      <c r="S443" s="7"/>
      <c r="T443" s="118"/>
      <c r="U443" s="141"/>
      <c r="V443" s="141"/>
      <c r="W443" s="141"/>
      <c r="X443"/>
      <c r="Y443"/>
      <c r="Z443"/>
      <c r="AA443"/>
      <c r="AB443"/>
      <c r="AC443"/>
      <c r="AD443"/>
      <c r="AE443"/>
      <c r="AF443"/>
      <c r="AG443"/>
      <c r="AH443"/>
    </row>
    <row r="444" spans="1:34" x14ac:dyDescent="0.25">
      <c r="B444" s="150" t="s">
        <v>712</v>
      </c>
      <c r="C444" s="192">
        <v>9545030188</v>
      </c>
      <c r="D444" s="192"/>
      <c r="E444" s="192">
        <v>362745965.13</v>
      </c>
      <c r="F444" s="192">
        <v>1445650398.8099999</v>
      </c>
      <c r="G444" s="192"/>
      <c r="H444" s="192"/>
      <c r="I444" s="192"/>
      <c r="J444" s="192"/>
      <c r="K444" s="192"/>
      <c r="L444" s="192"/>
      <c r="M444" s="192"/>
      <c r="N444" s="192"/>
      <c r="O444" s="192"/>
      <c r="P444" s="192"/>
      <c r="Q444" s="192">
        <f t="shared" si="6"/>
        <v>1808396363.9400001</v>
      </c>
      <c r="R444" s="3"/>
      <c r="S444" s="7"/>
      <c r="T444" s="118"/>
      <c r="U444" s="118"/>
      <c r="V444" s="118"/>
      <c r="W444" s="118"/>
    </row>
    <row r="445" spans="1:34" s="67" customFormat="1" x14ac:dyDescent="0.25">
      <c r="A445"/>
      <c r="B445" s="151" t="s">
        <v>713</v>
      </c>
      <c r="C445" s="191">
        <v>6620315482</v>
      </c>
      <c r="D445" s="191"/>
      <c r="E445" s="191">
        <v>140152927.38</v>
      </c>
      <c r="F445" s="191">
        <v>1231203022.1399999</v>
      </c>
      <c r="G445" s="191"/>
      <c r="H445" s="191"/>
      <c r="I445" s="191"/>
      <c r="J445" s="191"/>
      <c r="K445" s="191"/>
      <c r="L445" s="191"/>
      <c r="M445" s="191"/>
      <c r="N445" s="191"/>
      <c r="O445" s="191"/>
      <c r="P445" s="191"/>
      <c r="Q445" s="191">
        <f t="shared" si="6"/>
        <v>1371355949.52</v>
      </c>
      <c r="R445" s="3"/>
      <c r="S445" s="7"/>
      <c r="T445" s="118"/>
      <c r="U445" s="141"/>
      <c r="V445" s="141"/>
      <c r="W445" s="141"/>
      <c r="X445"/>
      <c r="Y445"/>
      <c r="Z445"/>
      <c r="AA445"/>
      <c r="AB445"/>
      <c r="AC445"/>
      <c r="AD445"/>
      <c r="AE445"/>
      <c r="AF445"/>
      <c r="AG445"/>
      <c r="AH445"/>
    </row>
    <row r="446" spans="1:34" x14ac:dyDescent="0.25">
      <c r="B446" s="151" t="s">
        <v>714</v>
      </c>
      <c r="C446" s="191">
        <v>2924714706</v>
      </c>
      <c r="D446" s="191"/>
      <c r="E446" s="191">
        <v>222593037.75</v>
      </c>
      <c r="F446" s="191">
        <v>214447376.66999999</v>
      </c>
      <c r="G446" s="191"/>
      <c r="H446" s="191"/>
      <c r="I446" s="191"/>
      <c r="J446" s="191"/>
      <c r="K446" s="191"/>
      <c r="L446" s="191"/>
      <c r="M446" s="191"/>
      <c r="N446" s="191"/>
      <c r="O446" s="191"/>
      <c r="P446" s="191"/>
      <c r="Q446" s="191">
        <f t="shared" si="6"/>
        <v>437040414.41999996</v>
      </c>
      <c r="R446" s="3"/>
      <c r="S446" s="7"/>
      <c r="T446" s="118"/>
      <c r="U446" s="118"/>
      <c r="V446" s="118"/>
      <c r="W446" s="118"/>
    </row>
    <row r="447" spans="1:34" x14ac:dyDescent="0.25">
      <c r="B447" s="138" t="s">
        <v>176</v>
      </c>
      <c r="C447" s="192">
        <v>8923828232</v>
      </c>
      <c r="D447" s="192"/>
      <c r="E447" s="192">
        <v>603908666.98000002</v>
      </c>
      <c r="F447" s="192">
        <v>777791978.34000003</v>
      </c>
      <c r="G447" s="192"/>
      <c r="H447" s="192"/>
      <c r="I447" s="192"/>
      <c r="J447" s="192"/>
      <c r="K447" s="192"/>
      <c r="L447" s="192"/>
      <c r="M447" s="192"/>
      <c r="N447" s="192"/>
      <c r="O447" s="192"/>
      <c r="P447" s="192"/>
      <c r="Q447" s="192">
        <f t="shared" si="6"/>
        <v>1381700645.3200002</v>
      </c>
      <c r="R447" s="3"/>
      <c r="S447" s="7"/>
      <c r="T447" s="118"/>
      <c r="U447" s="118"/>
      <c r="V447" s="118"/>
      <c r="W447" s="118"/>
    </row>
    <row r="448" spans="1:34" x14ac:dyDescent="0.25">
      <c r="B448" s="150" t="s">
        <v>715</v>
      </c>
      <c r="C448" s="192">
        <v>8923828232</v>
      </c>
      <c r="D448" s="192"/>
      <c r="E448" s="192">
        <v>603908666.98000002</v>
      </c>
      <c r="F448" s="192">
        <v>777791978.34000003</v>
      </c>
      <c r="G448" s="192"/>
      <c r="H448" s="192"/>
      <c r="I448" s="192"/>
      <c r="J448" s="192"/>
      <c r="K448" s="192"/>
      <c r="L448" s="192"/>
      <c r="M448" s="192"/>
      <c r="N448" s="192"/>
      <c r="O448" s="192"/>
      <c r="P448" s="192"/>
      <c r="Q448" s="192">
        <f t="shared" si="6"/>
        <v>1381700645.3200002</v>
      </c>
      <c r="R448" s="3"/>
      <c r="S448" s="7"/>
      <c r="T448" s="118"/>
      <c r="U448" s="118"/>
      <c r="V448" s="118"/>
      <c r="W448" s="118"/>
    </row>
    <row r="449" spans="1:34" x14ac:dyDescent="0.25">
      <c r="B449" s="151" t="s">
        <v>716</v>
      </c>
      <c r="C449" s="191">
        <v>2600000000</v>
      </c>
      <c r="D449" s="191"/>
      <c r="E449" s="191">
        <v>51632980.979999997</v>
      </c>
      <c r="F449" s="191">
        <v>197021292.34</v>
      </c>
      <c r="G449" s="191"/>
      <c r="H449" s="191"/>
      <c r="I449" s="191"/>
      <c r="J449" s="191"/>
      <c r="K449" s="191"/>
      <c r="L449" s="191"/>
      <c r="M449" s="191"/>
      <c r="N449" s="191"/>
      <c r="O449" s="191"/>
      <c r="P449" s="191"/>
      <c r="Q449" s="191">
        <f t="shared" si="6"/>
        <v>248654273.31999999</v>
      </c>
      <c r="R449" s="3"/>
      <c r="S449" s="7"/>
      <c r="T449" s="118"/>
      <c r="U449" s="118"/>
      <c r="V449" s="118"/>
      <c r="W449" s="118"/>
    </row>
    <row r="450" spans="1:34" x14ac:dyDescent="0.25">
      <c r="B450" s="151" t="s">
        <v>717</v>
      </c>
      <c r="C450" s="191">
        <v>6323828232</v>
      </c>
      <c r="D450" s="191"/>
      <c r="E450" s="191">
        <v>552275686</v>
      </c>
      <c r="F450" s="191">
        <v>580770686</v>
      </c>
      <c r="G450" s="191"/>
      <c r="H450" s="191"/>
      <c r="I450" s="191"/>
      <c r="J450" s="191"/>
      <c r="K450" s="191"/>
      <c r="L450" s="191"/>
      <c r="M450" s="191"/>
      <c r="N450" s="191"/>
      <c r="O450" s="191"/>
      <c r="P450" s="191"/>
      <c r="Q450" s="191">
        <f t="shared" si="6"/>
        <v>1133046372</v>
      </c>
      <c r="R450" s="3"/>
      <c r="S450" s="7"/>
      <c r="T450" s="118"/>
      <c r="U450" s="118"/>
      <c r="V450" s="118"/>
      <c r="W450" s="118"/>
    </row>
    <row r="451" spans="1:34" x14ac:dyDescent="0.25">
      <c r="B451" s="138" t="s">
        <v>1034</v>
      </c>
      <c r="C451" s="192">
        <v>49901315868</v>
      </c>
      <c r="D451" s="192"/>
      <c r="E451" s="192">
        <v>183383015.84999999</v>
      </c>
      <c r="F451" s="192">
        <v>4883598111.29</v>
      </c>
      <c r="G451" s="192"/>
      <c r="H451" s="192"/>
      <c r="I451" s="192"/>
      <c r="J451" s="192"/>
      <c r="K451" s="192"/>
      <c r="L451" s="192"/>
      <c r="M451" s="192"/>
      <c r="N451" s="192"/>
      <c r="O451" s="192"/>
      <c r="P451" s="192"/>
      <c r="Q451" s="192">
        <f t="shared" si="6"/>
        <v>5066981127.1400003</v>
      </c>
      <c r="R451" s="3"/>
      <c r="S451" s="7"/>
      <c r="T451" s="118"/>
      <c r="U451" s="118"/>
      <c r="V451" s="118"/>
      <c r="W451" s="118"/>
    </row>
    <row r="452" spans="1:34" s="67" customFormat="1" x14ac:dyDescent="0.25">
      <c r="A452"/>
      <c r="B452" s="150" t="s">
        <v>718</v>
      </c>
      <c r="C452" s="192">
        <v>49901315868</v>
      </c>
      <c r="D452" s="192"/>
      <c r="E452" s="192">
        <v>183383015.84999999</v>
      </c>
      <c r="F452" s="192">
        <v>4883598111.29</v>
      </c>
      <c r="G452" s="192"/>
      <c r="H452" s="192"/>
      <c r="I452" s="192"/>
      <c r="J452" s="192"/>
      <c r="K452" s="192"/>
      <c r="L452" s="192"/>
      <c r="M452" s="192"/>
      <c r="N452" s="192"/>
      <c r="O452" s="192"/>
      <c r="P452" s="192"/>
      <c r="Q452" s="192">
        <f t="shared" si="6"/>
        <v>5066981127.1400003</v>
      </c>
      <c r="R452" s="3"/>
      <c r="S452" s="7"/>
      <c r="T452" s="118"/>
      <c r="U452" s="141"/>
      <c r="V452" s="141"/>
      <c r="W452" s="141"/>
      <c r="X452"/>
      <c r="Y452"/>
      <c r="Z452"/>
      <c r="AA452"/>
      <c r="AB452"/>
      <c r="AC452"/>
      <c r="AD452"/>
      <c r="AE452"/>
      <c r="AF452"/>
      <c r="AG452"/>
      <c r="AH452"/>
    </row>
    <row r="453" spans="1:34" s="67" customFormat="1" x14ac:dyDescent="0.25">
      <c r="A453"/>
      <c r="B453" s="151" t="s">
        <v>719</v>
      </c>
      <c r="C453" s="191">
        <v>20180197904</v>
      </c>
      <c r="D453" s="191"/>
      <c r="E453" s="191">
        <v>6081500</v>
      </c>
      <c r="F453" s="191">
        <v>1743567124.6199999</v>
      </c>
      <c r="G453" s="191"/>
      <c r="H453" s="191"/>
      <c r="I453" s="191"/>
      <c r="J453" s="191"/>
      <c r="K453" s="191"/>
      <c r="L453" s="191"/>
      <c r="M453" s="191"/>
      <c r="N453" s="191"/>
      <c r="O453" s="191"/>
      <c r="P453" s="191"/>
      <c r="Q453" s="191">
        <f t="shared" si="6"/>
        <v>1749648624.6199999</v>
      </c>
      <c r="R453" s="3"/>
      <c r="S453" s="7"/>
      <c r="T453" s="118"/>
      <c r="U453" s="141"/>
      <c r="V453" s="141"/>
      <c r="W453" s="141"/>
      <c r="X453"/>
      <c r="Y453"/>
      <c r="Z453"/>
      <c r="AA453"/>
      <c r="AB453"/>
      <c r="AC453"/>
      <c r="AD453"/>
      <c r="AE453"/>
      <c r="AF453"/>
      <c r="AG453"/>
      <c r="AH453"/>
    </row>
    <row r="454" spans="1:34" x14ac:dyDescent="0.25">
      <c r="B454" s="151" t="s">
        <v>720</v>
      </c>
      <c r="C454" s="191">
        <v>1229206888</v>
      </c>
      <c r="D454" s="191"/>
      <c r="E454" s="191">
        <v>48029383.329999998</v>
      </c>
      <c r="F454" s="191">
        <v>140030986.66999999</v>
      </c>
      <c r="G454" s="191"/>
      <c r="H454" s="191"/>
      <c r="I454" s="191"/>
      <c r="J454" s="191"/>
      <c r="K454" s="191"/>
      <c r="L454" s="191"/>
      <c r="M454" s="191"/>
      <c r="N454" s="191"/>
      <c r="O454" s="191"/>
      <c r="P454" s="191"/>
      <c r="Q454" s="191">
        <f t="shared" si="6"/>
        <v>188060370</v>
      </c>
      <c r="R454" s="3"/>
      <c r="S454" s="7"/>
      <c r="T454" s="118"/>
      <c r="U454" s="118"/>
      <c r="V454" s="118"/>
      <c r="W454" s="118"/>
    </row>
    <row r="455" spans="1:34" x14ac:dyDescent="0.25">
      <c r="B455" s="151" t="s">
        <v>721</v>
      </c>
      <c r="C455" s="191">
        <v>28491911076</v>
      </c>
      <c r="D455" s="191"/>
      <c r="E455" s="191">
        <v>129272132.52</v>
      </c>
      <c r="F455" s="191">
        <v>3000000000</v>
      </c>
      <c r="G455" s="191"/>
      <c r="H455" s="191"/>
      <c r="I455" s="191"/>
      <c r="J455" s="191"/>
      <c r="K455" s="191"/>
      <c r="L455" s="191"/>
      <c r="M455" s="191"/>
      <c r="N455" s="191"/>
      <c r="O455" s="191"/>
      <c r="P455" s="191"/>
      <c r="Q455" s="191">
        <f t="shared" si="6"/>
        <v>3129272132.52</v>
      </c>
      <c r="R455" s="3"/>
      <c r="S455" s="7"/>
      <c r="T455" s="118"/>
      <c r="U455" s="118"/>
      <c r="V455" s="118"/>
      <c r="W455" s="118"/>
    </row>
    <row r="456" spans="1:34" x14ac:dyDescent="0.25">
      <c r="B456" s="138" t="s">
        <v>178</v>
      </c>
      <c r="C456" s="192">
        <v>4443988060</v>
      </c>
      <c r="D456" s="192"/>
      <c r="E456" s="192">
        <v>125000000</v>
      </c>
      <c r="F456" s="192">
        <v>0</v>
      </c>
      <c r="G456" s="192"/>
      <c r="H456" s="192"/>
      <c r="I456" s="192"/>
      <c r="J456" s="338"/>
      <c r="K456" s="192"/>
      <c r="L456" s="192"/>
      <c r="M456" s="192"/>
      <c r="N456" s="192"/>
      <c r="O456" s="192"/>
      <c r="P456" s="192"/>
      <c r="Q456" s="192">
        <f t="shared" si="6"/>
        <v>125000000</v>
      </c>
      <c r="R456" s="3"/>
      <c r="S456" s="7"/>
      <c r="T456" s="118"/>
      <c r="U456" s="118"/>
      <c r="V456" s="118"/>
      <c r="W456" s="118"/>
    </row>
    <row r="457" spans="1:34" s="67" customFormat="1" x14ac:dyDescent="0.25">
      <c r="A457"/>
      <c r="B457" s="150" t="s">
        <v>940</v>
      </c>
      <c r="C457" s="192">
        <v>4443988060</v>
      </c>
      <c r="D457" s="192"/>
      <c r="E457" s="192">
        <v>125000000</v>
      </c>
      <c r="F457" s="192">
        <v>0</v>
      </c>
      <c r="G457" s="192"/>
      <c r="H457" s="192"/>
      <c r="I457" s="192"/>
      <c r="J457" s="338"/>
      <c r="K457" s="192"/>
      <c r="L457" s="192"/>
      <c r="M457" s="192"/>
      <c r="N457" s="192"/>
      <c r="O457" s="192"/>
      <c r="P457" s="192"/>
      <c r="Q457" s="192">
        <f t="shared" si="6"/>
        <v>125000000</v>
      </c>
      <c r="R457" s="3"/>
      <c r="S457" s="7"/>
      <c r="T457" s="118"/>
      <c r="U457" s="141"/>
      <c r="V457" s="141"/>
      <c r="W457" s="141"/>
      <c r="X457"/>
      <c r="Y457"/>
      <c r="Z457"/>
      <c r="AA457"/>
      <c r="AB457"/>
      <c r="AC457"/>
      <c r="AD457"/>
      <c r="AE457"/>
      <c r="AF457"/>
      <c r="AG457"/>
      <c r="AH457"/>
    </row>
    <row r="458" spans="1:34" s="67" customFormat="1" x14ac:dyDescent="0.25">
      <c r="A458"/>
      <c r="B458" s="151" t="s">
        <v>941</v>
      </c>
      <c r="C458" s="191">
        <v>4443988060</v>
      </c>
      <c r="D458" s="191"/>
      <c r="E458" s="191">
        <v>125000000</v>
      </c>
      <c r="F458" s="191">
        <v>0</v>
      </c>
      <c r="G458" s="191"/>
      <c r="H458" s="191"/>
      <c r="I458" s="191"/>
      <c r="J458" s="337"/>
      <c r="K458" s="191"/>
      <c r="L458" s="191"/>
      <c r="M458" s="191"/>
      <c r="N458" s="191"/>
      <c r="O458" s="191"/>
      <c r="P458" s="191"/>
      <c r="Q458" s="191">
        <f t="shared" ref="Q458:Q521" si="7">SUM(E458:P458)</f>
        <v>125000000</v>
      </c>
      <c r="R458" s="3"/>
      <c r="S458" s="7"/>
      <c r="T458" s="118"/>
      <c r="U458" s="141"/>
      <c r="V458" s="141"/>
      <c r="W458" s="141"/>
      <c r="X458"/>
      <c r="Y458"/>
      <c r="Z458"/>
      <c r="AA458"/>
      <c r="AB458"/>
      <c r="AC458"/>
      <c r="AD458"/>
      <c r="AE458"/>
      <c r="AF458"/>
      <c r="AG458"/>
      <c r="AH458"/>
    </row>
    <row r="459" spans="1:34" s="67" customFormat="1" x14ac:dyDescent="0.25">
      <c r="A459"/>
      <c r="B459" s="23" t="s">
        <v>180</v>
      </c>
      <c r="C459" s="195">
        <v>33654087324</v>
      </c>
      <c r="D459" s="195"/>
      <c r="E459" s="195">
        <v>743972003.98000002</v>
      </c>
      <c r="F459" s="195">
        <v>1651862434.0500002</v>
      </c>
      <c r="G459" s="195"/>
      <c r="H459" s="195"/>
      <c r="I459" s="195"/>
      <c r="J459" s="195"/>
      <c r="K459" s="195"/>
      <c r="L459" s="195"/>
      <c r="M459" s="195"/>
      <c r="N459" s="195"/>
      <c r="O459" s="195"/>
      <c r="P459" s="195"/>
      <c r="Q459" s="195">
        <f t="shared" si="7"/>
        <v>2395834438.0300002</v>
      </c>
      <c r="R459" s="3"/>
      <c r="S459" s="7"/>
      <c r="T459" s="118"/>
      <c r="U459" s="141"/>
      <c r="V459" s="141"/>
      <c r="W459" s="141"/>
      <c r="X459"/>
      <c r="Y459"/>
      <c r="Z459"/>
      <c r="AA459"/>
      <c r="AB459"/>
      <c r="AC459"/>
      <c r="AD459"/>
      <c r="AE459"/>
      <c r="AF459"/>
      <c r="AG459"/>
      <c r="AH459"/>
    </row>
    <row r="460" spans="1:34" x14ac:dyDescent="0.25">
      <c r="B460" s="149" t="s">
        <v>181</v>
      </c>
      <c r="C460" s="192">
        <v>6643236801</v>
      </c>
      <c r="D460" s="192"/>
      <c r="E460" s="192">
        <v>124144920.68000001</v>
      </c>
      <c r="F460" s="192">
        <v>361889118.85000002</v>
      </c>
      <c r="G460" s="192"/>
      <c r="H460" s="192"/>
      <c r="I460" s="192"/>
      <c r="J460" s="192"/>
      <c r="K460" s="192"/>
      <c r="L460" s="192"/>
      <c r="M460" s="192"/>
      <c r="N460" s="192"/>
      <c r="O460" s="192"/>
      <c r="P460" s="192"/>
      <c r="Q460" s="192">
        <f t="shared" si="7"/>
        <v>486034039.53000003</v>
      </c>
      <c r="R460" s="3"/>
      <c r="S460" s="7"/>
      <c r="T460" s="118"/>
      <c r="U460" s="118"/>
      <c r="V460" s="118"/>
      <c r="W460" s="118"/>
    </row>
    <row r="461" spans="1:34" s="67" customFormat="1" x14ac:dyDescent="0.25">
      <c r="A461"/>
      <c r="B461" s="150" t="s">
        <v>730</v>
      </c>
      <c r="C461" s="192">
        <v>2353626633</v>
      </c>
      <c r="D461" s="192"/>
      <c r="E461" s="192">
        <v>16274457.670000002</v>
      </c>
      <c r="F461" s="192">
        <v>87290589.799999997</v>
      </c>
      <c r="G461" s="192"/>
      <c r="H461" s="192"/>
      <c r="I461" s="192"/>
      <c r="J461" s="192"/>
      <c r="K461" s="192"/>
      <c r="L461" s="192"/>
      <c r="M461" s="192"/>
      <c r="N461" s="192"/>
      <c r="O461" s="192"/>
      <c r="P461" s="192"/>
      <c r="Q461" s="192">
        <f t="shared" si="7"/>
        <v>103565047.47</v>
      </c>
      <c r="R461" s="3"/>
      <c r="S461" s="7"/>
      <c r="T461" s="118"/>
      <c r="U461" s="141"/>
      <c r="V461" s="141"/>
      <c r="W461" s="141"/>
      <c r="X461"/>
      <c r="Y461"/>
      <c r="Z461"/>
      <c r="AA461"/>
      <c r="AB461"/>
      <c r="AC461"/>
      <c r="AD461"/>
      <c r="AE461"/>
      <c r="AF461"/>
      <c r="AG461"/>
      <c r="AH461"/>
    </row>
    <row r="462" spans="1:34" x14ac:dyDescent="0.25">
      <c r="B462" s="151" t="s">
        <v>731</v>
      </c>
      <c r="C462" s="191">
        <v>2353626633</v>
      </c>
      <c r="D462" s="191"/>
      <c r="E462" s="191">
        <v>16274457.670000002</v>
      </c>
      <c r="F462" s="191">
        <v>87290589.799999997</v>
      </c>
      <c r="G462" s="191"/>
      <c r="H462" s="191"/>
      <c r="I462" s="191"/>
      <c r="J462" s="191"/>
      <c r="K462" s="191"/>
      <c r="L462" s="191"/>
      <c r="M462" s="191"/>
      <c r="N462" s="191"/>
      <c r="O462" s="191"/>
      <c r="P462" s="191"/>
      <c r="Q462" s="191">
        <f t="shared" si="7"/>
        <v>103565047.47</v>
      </c>
      <c r="R462" s="3"/>
      <c r="S462" s="7"/>
      <c r="T462" s="118"/>
      <c r="U462" s="118"/>
      <c r="V462" s="118"/>
      <c r="W462" s="118"/>
    </row>
    <row r="463" spans="1:34" s="67" customFormat="1" x14ac:dyDescent="0.25">
      <c r="A463"/>
      <c r="B463" s="150" t="s">
        <v>732</v>
      </c>
      <c r="C463" s="192">
        <v>111047916</v>
      </c>
      <c r="D463" s="192"/>
      <c r="E463" s="192">
        <v>477665.99</v>
      </c>
      <c r="F463" s="192">
        <v>462666</v>
      </c>
      <c r="G463" s="192"/>
      <c r="H463" s="192"/>
      <c r="I463" s="192"/>
      <c r="J463" s="192"/>
      <c r="K463" s="192"/>
      <c r="L463" s="192"/>
      <c r="M463" s="192"/>
      <c r="N463" s="192"/>
      <c r="O463" s="192"/>
      <c r="P463" s="192"/>
      <c r="Q463" s="192">
        <f t="shared" si="7"/>
        <v>940331.99</v>
      </c>
      <c r="R463" s="3"/>
      <c r="S463" s="7"/>
      <c r="T463" s="118"/>
      <c r="U463" s="141"/>
      <c r="V463" s="141"/>
      <c r="W463" s="141"/>
      <c r="X463"/>
      <c r="Y463"/>
      <c r="Z463"/>
      <c r="AA463"/>
      <c r="AB463"/>
      <c r="AC463"/>
      <c r="AD463"/>
      <c r="AE463"/>
      <c r="AF463"/>
      <c r="AG463"/>
      <c r="AH463"/>
    </row>
    <row r="464" spans="1:34" s="67" customFormat="1" x14ac:dyDescent="0.25">
      <c r="A464"/>
      <c r="B464" s="151" t="s">
        <v>733</v>
      </c>
      <c r="C464" s="191">
        <v>111047916</v>
      </c>
      <c r="D464" s="191"/>
      <c r="E464" s="191">
        <v>477665.99</v>
      </c>
      <c r="F464" s="191">
        <v>462666</v>
      </c>
      <c r="G464" s="191"/>
      <c r="H464" s="191"/>
      <c r="I464" s="191"/>
      <c r="J464" s="191"/>
      <c r="K464" s="191"/>
      <c r="L464" s="191"/>
      <c r="M464" s="191"/>
      <c r="N464" s="191"/>
      <c r="O464" s="191"/>
      <c r="P464" s="191"/>
      <c r="Q464" s="191">
        <f t="shared" si="7"/>
        <v>940331.99</v>
      </c>
      <c r="R464" s="3"/>
      <c r="S464" s="7"/>
      <c r="T464" s="118"/>
      <c r="U464" s="141"/>
      <c r="V464" s="141"/>
      <c r="W464" s="141"/>
      <c r="X464"/>
      <c r="Y464"/>
      <c r="Z464"/>
      <c r="AA464"/>
      <c r="AB464"/>
      <c r="AC464"/>
      <c r="AD464"/>
      <c r="AE464"/>
      <c r="AF464"/>
      <c r="AG464"/>
      <c r="AH464"/>
    </row>
    <row r="465" spans="1:34" x14ac:dyDescent="0.25">
      <c r="B465" s="150" t="s">
        <v>734</v>
      </c>
      <c r="C465" s="192">
        <v>3770206037</v>
      </c>
      <c r="D465" s="192"/>
      <c r="E465" s="192">
        <v>104073258.01000001</v>
      </c>
      <c r="F465" s="192">
        <v>251887705.69</v>
      </c>
      <c r="G465" s="192"/>
      <c r="H465" s="192"/>
      <c r="I465" s="192"/>
      <c r="J465" s="192"/>
      <c r="K465" s="192"/>
      <c r="L465" s="192"/>
      <c r="M465" s="192"/>
      <c r="N465" s="192"/>
      <c r="O465" s="192"/>
      <c r="P465" s="192"/>
      <c r="Q465" s="192">
        <f t="shared" si="7"/>
        <v>355960963.69999999</v>
      </c>
      <c r="R465" s="3"/>
      <c r="S465" s="7"/>
      <c r="T465" s="118"/>
      <c r="U465" s="118"/>
      <c r="V465" s="118"/>
      <c r="W465" s="118"/>
    </row>
    <row r="466" spans="1:34" s="67" customFormat="1" x14ac:dyDescent="0.25">
      <c r="A466"/>
      <c r="B466" s="151" t="s">
        <v>735</v>
      </c>
      <c r="C466" s="191">
        <v>3770206037</v>
      </c>
      <c r="D466" s="191"/>
      <c r="E466" s="191">
        <v>104073258.01000001</v>
      </c>
      <c r="F466" s="191">
        <v>251887705.69</v>
      </c>
      <c r="G466" s="191"/>
      <c r="H466" s="191"/>
      <c r="I466" s="191"/>
      <c r="J466" s="191"/>
      <c r="K466" s="191"/>
      <c r="L466" s="191"/>
      <c r="M466" s="191"/>
      <c r="N466" s="191"/>
      <c r="O466" s="191"/>
      <c r="P466" s="191"/>
      <c r="Q466" s="191">
        <f t="shared" si="7"/>
        <v>355960963.69999999</v>
      </c>
      <c r="R466" s="3"/>
      <c r="S466" s="7"/>
      <c r="T466" s="118"/>
      <c r="U466" s="141"/>
      <c r="V466" s="141"/>
      <c r="W466" s="141"/>
      <c r="X466"/>
      <c r="Y466"/>
      <c r="Z466"/>
      <c r="AA466"/>
      <c r="AB466"/>
      <c r="AC466"/>
      <c r="AD466"/>
      <c r="AE466"/>
      <c r="AF466"/>
      <c r="AG466"/>
      <c r="AH466"/>
    </row>
    <row r="467" spans="1:34" x14ac:dyDescent="0.25">
      <c r="B467" s="150" t="s">
        <v>736</v>
      </c>
      <c r="C467" s="192">
        <v>241295257</v>
      </c>
      <c r="D467" s="192"/>
      <c r="E467" s="192">
        <v>2733706.34</v>
      </c>
      <c r="F467" s="192">
        <v>5742249.2599999998</v>
      </c>
      <c r="G467" s="192"/>
      <c r="H467" s="192"/>
      <c r="I467" s="192"/>
      <c r="J467" s="192"/>
      <c r="K467" s="192"/>
      <c r="L467" s="192"/>
      <c r="M467" s="192"/>
      <c r="N467" s="192"/>
      <c r="O467" s="192"/>
      <c r="P467" s="192"/>
      <c r="Q467" s="192">
        <f t="shared" si="7"/>
        <v>8475955.5999999996</v>
      </c>
      <c r="R467" s="3"/>
      <c r="S467" s="7"/>
      <c r="T467" s="118"/>
      <c r="U467" s="118"/>
      <c r="V467" s="118"/>
      <c r="W467" s="118"/>
    </row>
    <row r="468" spans="1:34" s="67" customFormat="1" x14ac:dyDescent="0.25">
      <c r="A468"/>
      <c r="B468" s="151" t="s">
        <v>737</v>
      </c>
      <c r="C468" s="191">
        <v>241295257</v>
      </c>
      <c r="D468" s="191"/>
      <c r="E468" s="191">
        <v>2733706.34</v>
      </c>
      <c r="F468" s="191">
        <v>5742249.2599999998</v>
      </c>
      <c r="G468" s="191"/>
      <c r="H468" s="191"/>
      <c r="I468" s="191"/>
      <c r="J468" s="191"/>
      <c r="K468" s="191"/>
      <c r="L468" s="191"/>
      <c r="M468" s="191"/>
      <c r="N468" s="191"/>
      <c r="O468" s="191"/>
      <c r="P468" s="191"/>
      <c r="Q468" s="191">
        <f t="shared" si="7"/>
        <v>8475955.5999999996</v>
      </c>
      <c r="R468" s="3"/>
      <c r="S468" s="7"/>
      <c r="T468" s="118"/>
      <c r="U468" s="141"/>
      <c r="V468" s="141"/>
      <c r="W468" s="141"/>
      <c r="X468"/>
      <c r="Y468"/>
      <c r="Z468"/>
      <c r="AA468"/>
      <c r="AB468"/>
      <c r="AC468"/>
      <c r="AD468"/>
      <c r="AE468"/>
      <c r="AF468"/>
      <c r="AG468"/>
      <c r="AH468"/>
    </row>
    <row r="469" spans="1:34" x14ac:dyDescent="0.25">
      <c r="B469" s="150" t="s">
        <v>738</v>
      </c>
      <c r="C469" s="192">
        <v>167060958</v>
      </c>
      <c r="D469" s="192"/>
      <c r="E469" s="192">
        <v>585832.67000000004</v>
      </c>
      <c r="F469" s="192">
        <v>16505908.1</v>
      </c>
      <c r="G469" s="192"/>
      <c r="H469" s="192"/>
      <c r="I469" s="192"/>
      <c r="J469" s="192"/>
      <c r="K469" s="192"/>
      <c r="L469" s="192"/>
      <c r="M469" s="192"/>
      <c r="N469" s="192"/>
      <c r="O469" s="192"/>
      <c r="P469" s="192"/>
      <c r="Q469" s="192">
        <f t="shared" si="7"/>
        <v>17091740.77</v>
      </c>
      <c r="R469" s="3"/>
      <c r="S469" s="7"/>
      <c r="T469" s="118"/>
      <c r="U469" s="118"/>
      <c r="V469" s="118"/>
      <c r="W469" s="118"/>
    </row>
    <row r="470" spans="1:34" s="67" customFormat="1" x14ac:dyDescent="0.25">
      <c r="A470"/>
      <c r="B470" s="151" t="s">
        <v>739</v>
      </c>
      <c r="C470" s="191">
        <v>167060958</v>
      </c>
      <c r="D470" s="191"/>
      <c r="E470" s="191">
        <v>585832.67000000004</v>
      </c>
      <c r="F470" s="191">
        <v>16505908.1</v>
      </c>
      <c r="G470" s="191"/>
      <c r="H470" s="191"/>
      <c r="I470" s="191"/>
      <c r="J470" s="191"/>
      <c r="K470" s="191"/>
      <c r="L470" s="191"/>
      <c r="M470" s="191"/>
      <c r="N470" s="191"/>
      <c r="O470" s="191"/>
      <c r="P470" s="191"/>
      <c r="Q470" s="191">
        <f t="shared" si="7"/>
        <v>17091740.77</v>
      </c>
      <c r="R470" s="3"/>
      <c r="S470" s="7"/>
      <c r="T470" s="118"/>
      <c r="U470" s="141"/>
      <c r="V470" s="141"/>
      <c r="W470" s="141"/>
      <c r="X470"/>
      <c r="Y470"/>
      <c r="Z470"/>
      <c r="AA470"/>
      <c r="AB470"/>
      <c r="AC470"/>
      <c r="AD470"/>
      <c r="AE470"/>
      <c r="AF470"/>
      <c r="AG470"/>
      <c r="AH470"/>
    </row>
    <row r="471" spans="1:34" x14ac:dyDescent="0.25">
      <c r="B471" s="138" t="s">
        <v>740</v>
      </c>
      <c r="C471" s="192">
        <v>1353386376</v>
      </c>
      <c r="D471" s="192"/>
      <c r="E471" s="192">
        <v>1431711.43</v>
      </c>
      <c r="F471" s="192">
        <v>90447198.810000002</v>
      </c>
      <c r="G471" s="192"/>
      <c r="H471" s="192"/>
      <c r="I471" s="192"/>
      <c r="J471" s="192"/>
      <c r="K471" s="192"/>
      <c r="L471" s="192"/>
      <c r="M471" s="192"/>
      <c r="N471" s="192"/>
      <c r="O471" s="192"/>
      <c r="P471" s="192"/>
      <c r="Q471" s="192">
        <f t="shared" si="7"/>
        <v>91878910.24000001</v>
      </c>
      <c r="R471" s="3"/>
      <c r="S471" s="7"/>
      <c r="T471" s="118"/>
      <c r="U471" s="118"/>
      <c r="V471" s="118"/>
      <c r="W471" s="118"/>
    </row>
    <row r="472" spans="1:34" s="67" customFormat="1" x14ac:dyDescent="0.25">
      <c r="A472"/>
      <c r="B472" s="150" t="s">
        <v>741</v>
      </c>
      <c r="C472" s="192">
        <v>168103801</v>
      </c>
      <c r="D472" s="192"/>
      <c r="E472" s="192">
        <v>873846.33</v>
      </c>
      <c r="F472" s="192">
        <v>2101654.6</v>
      </c>
      <c r="G472" s="192"/>
      <c r="H472" s="192"/>
      <c r="I472" s="192"/>
      <c r="J472" s="192"/>
      <c r="K472" s="192"/>
      <c r="L472" s="192"/>
      <c r="M472" s="192"/>
      <c r="N472" s="192"/>
      <c r="O472" s="192"/>
      <c r="P472" s="192"/>
      <c r="Q472" s="192">
        <f t="shared" si="7"/>
        <v>2975500.93</v>
      </c>
      <c r="R472" s="3"/>
      <c r="S472" s="7"/>
      <c r="T472" s="118"/>
      <c r="U472" s="141"/>
      <c r="V472" s="141"/>
      <c r="W472" s="141"/>
      <c r="X472"/>
      <c r="Y472"/>
      <c r="Z472"/>
      <c r="AA472"/>
      <c r="AB472"/>
      <c r="AC472"/>
      <c r="AD472"/>
      <c r="AE472"/>
      <c r="AF472"/>
      <c r="AG472"/>
      <c r="AH472"/>
    </row>
    <row r="473" spans="1:34" s="67" customFormat="1" x14ac:dyDescent="0.25">
      <c r="A473"/>
      <c r="B473" s="151" t="s">
        <v>742</v>
      </c>
      <c r="C473" s="191">
        <v>168103801</v>
      </c>
      <c r="D473" s="191"/>
      <c r="E473" s="191">
        <v>873846.33</v>
      </c>
      <c r="F473" s="191">
        <v>2101654.6</v>
      </c>
      <c r="G473" s="191"/>
      <c r="H473" s="191"/>
      <c r="I473" s="191"/>
      <c r="J473" s="191"/>
      <c r="K473" s="191"/>
      <c r="L473" s="191"/>
      <c r="M473" s="191"/>
      <c r="N473" s="191"/>
      <c r="O473" s="191"/>
      <c r="P473" s="191"/>
      <c r="Q473" s="191">
        <f t="shared" si="7"/>
        <v>2975500.93</v>
      </c>
      <c r="R473" s="3"/>
      <c r="S473" s="7"/>
      <c r="T473" s="118"/>
      <c r="U473" s="141"/>
      <c r="V473" s="141"/>
      <c r="W473" s="141"/>
      <c r="X473"/>
      <c r="Y473"/>
      <c r="Z473"/>
      <c r="AA473"/>
      <c r="AB473"/>
      <c r="AC473"/>
      <c r="AD473"/>
      <c r="AE473"/>
      <c r="AF473"/>
      <c r="AG473"/>
      <c r="AH473"/>
    </row>
    <row r="474" spans="1:34" x14ac:dyDescent="0.25">
      <c r="B474" s="150" t="s">
        <v>743</v>
      </c>
      <c r="C474" s="192">
        <v>554005411</v>
      </c>
      <c r="D474" s="192"/>
      <c r="E474" s="192">
        <v>0</v>
      </c>
      <c r="F474" s="192">
        <v>19369.7</v>
      </c>
      <c r="G474" s="192"/>
      <c r="H474" s="192"/>
      <c r="I474" s="192"/>
      <c r="J474" s="192"/>
      <c r="K474" s="192"/>
      <c r="L474" s="192"/>
      <c r="M474" s="192"/>
      <c r="N474" s="192"/>
      <c r="O474" s="192"/>
      <c r="P474" s="192"/>
      <c r="Q474" s="192">
        <f t="shared" si="7"/>
        <v>19369.7</v>
      </c>
      <c r="R474" s="3"/>
      <c r="S474" s="7"/>
      <c r="T474" s="118"/>
      <c r="U474" s="118"/>
      <c r="V474" s="118"/>
      <c r="W474" s="118"/>
    </row>
    <row r="475" spans="1:34" s="67" customFormat="1" x14ac:dyDescent="0.25">
      <c r="A475"/>
      <c r="B475" s="151" t="s">
        <v>744</v>
      </c>
      <c r="C475" s="191">
        <v>554005411</v>
      </c>
      <c r="D475" s="191"/>
      <c r="E475" s="192">
        <v>0</v>
      </c>
      <c r="F475" s="191">
        <v>19369.7</v>
      </c>
      <c r="G475" s="191"/>
      <c r="H475" s="191"/>
      <c r="I475" s="191"/>
      <c r="J475" s="191"/>
      <c r="K475" s="191"/>
      <c r="L475" s="191"/>
      <c r="M475" s="191"/>
      <c r="N475" s="191"/>
      <c r="O475" s="191"/>
      <c r="P475" s="191"/>
      <c r="Q475" s="192">
        <f t="shared" si="7"/>
        <v>19369.7</v>
      </c>
      <c r="R475" s="3"/>
      <c r="S475" s="7"/>
      <c r="T475" s="118"/>
      <c r="U475" s="141"/>
      <c r="V475" s="141"/>
      <c r="W475" s="141"/>
      <c r="X475"/>
      <c r="Y475"/>
      <c r="Z475"/>
      <c r="AA475"/>
      <c r="AB475"/>
      <c r="AC475"/>
      <c r="AD475"/>
      <c r="AE475"/>
      <c r="AF475"/>
      <c r="AG475"/>
      <c r="AH475"/>
    </row>
    <row r="476" spans="1:34" x14ac:dyDescent="0.25">
      <c r="B476" s="150" t="s">
        <v>745</v>
      </c>
      <c r="C476" s="192">
        <v>378720346</v>
      </c>
      <c r="D476" s="192"/>
      <c r="E476" s="192">
        <v>112371.32</v>
      </c>
      <c r="F476" s="192">
        <v>393386.4</v>
      </c>
      <c r="G476" s="192"/>
      <c r="H476" s="192"/>
      <c r="I476" s="192"/>
      <c r="J476" s="192"/>
      <c r="K476" s="192"/>
      <c r="L476" s="192"/>
      <c r="M476" s="192"/>
      <c r="N476" s="192"/>
      <c r="O476" s="192"/>
      <c r="P476" s="192"/>
      <c r="Q476" s="192">
        <f t="shared" si="7"/>
        <v>505757.72000000003</v>
      </c>
      <c r="R476" s="3"/>
      <c r="S476" s="7"/>
      <c r="T476" s="118"/>
      <c r="U476" s="118"/>
      <c r="V476" s="118"/>
      <c r="W476" s="118"/>
    </row>
    <row r="477" spans="1:34" s="67" customFormat="1" x14ac:dyDescent="0.25">
      <c r="A477"/>
      <c r="B477" s="151" t="s">
        <v>746</v>
      </c>
      <c r="C477" s="191">
        <v>378720346</v>
      </c>
      <c r="D477" s="191"/>
      <c r="E477" s="191">
        <v>112371.32</v>
      </c>
      <c r="F477" s="191">
        <v>393386.4</v>
      </c>
      <c r="G477" s="191"/>
      <c r="H477" s="191"/>
      <c r="I477" s="191"/>
      <c r="J477" s="191"/>
      <c r="K477" s="191"/>
      <c r="L477" s="191"/>
      <c r="M477" s="191"/>
      <c r="N477" s="191"/>
      <c r="O477" s="191"/>
      <c r="P477" s="191"/>
      <c r="Q477" s="191">
        <f t="shared" si="7"/>
        <v>505757.72000000003</v>
      </c>
      <c r="R477" s="3"/>
      <c r="S477" s="7"/>
      <c r="T477" s="118"/>
      <c r="U477" s="141"/>
      <c r="V477" s="141"/>
      <c r="W477" s="141"/>
      <c r="X477"/>
      <c r="Y477"/>
      <c r="Z477"/>
      <c r="AA477"/>
      <c r="AB477"/>
      <c r="AC477"/>
      <c r="AD477"/>
      <c r="AE477"/>
      <c r="AF477"/>
      <c r="AG477"/>
      <c r="AH477"/>
    </row>
    <row r="478" spans="1:34" x14ac:dyDescent="0.25">
      <c r="B478" s="150" t="s">
        <v>747</v>
      </c>
      <c r="C478" s="192">
        <v>252556818</v>
      </c>
      <c r="D478" s="192"/>
      <c r="E478" s="192">
        <v>445493.78</v>
      </c>
      <c r="F478" s="192">
        <v>87932788.109999999</v>
      </c>
      <c r="G478" s="192"/>
      <c r="H478" s="192"/>
      <c r="I478" s="192"/>
      <c r="J478" s="192"/>
      <c r="K478" s="192"/>
      <c r="L478" s="192"/>
      <c r="M478" s="192"/>
      <c r="N478" s="192"/>
      <c r="O478" s="192"/>
      <c r="P478" s="192"/>
      <c r="Q478" s="192">
        <f t="shared" si="7"/>
        <v>88378281.890000001</v>
      </c>
      <c r="R478" s="3"/>
      <c r="S478" s="7"/>
      <c r="T478" s="118"/>
      <c r="U478" s="118"/>
      <c r="V478" s="118"/>
      <c r="W478" s="118"/>
    </row>
    <row r="479" spans="1:34" s="67" customFormat="1" x14ac:dyDescent="0.25">
      <c r="A479"/>
      <c r="B479" s="151" t="s">
        <v>748</v>
      </c>
      <c r="C479" s="191">
        <v>252556818</v>
      </c>
      <c r="D479" s="191"/>
      <c r="E479" s="191">
        <v>445493.78</v>
      </c>
      <c r="F479" s="191">
        <v>87932788.109999999</v>
      </c>
      <c r="G479" s="191"/>
      <c r="H479" s="191"/>
      <c r="I479" s="191"/>
      <c r="J479" s="191"/>
      <c r="K479" s="191"/>
      <c r="L479" s="191"/>
      <c r="M479" s="191"/>
      <c r="N479" s="191"/>
      <c r="O479" s="191"/>
      <c r="P479" s="191"/>
      <c r="Q479" s="191">
        <f t="shared" si="7"/>
        <v>88378281.890000001</v>
      </c>
      <c r="R479" s="3"/>
      <c r="S479" s="7"/>
      <c r="T479" s="118"/>
      <c r="U479" s="141"/>
      <c r="V479" s="141"/>
      <c r="W479" s="141"/>
      <c r="X479"/>
      <c r="Y479"/>
      <c r="Z479"/>
      <c r="AA479"/>
      <c r="AB479"/>
      <c r="AC479"/>
      <c r="AD479"/>
      <c r="AE479"/>
      <c r="AF479"/>
      <c r="AG479"/>
      <c r="AH479"/>
    </row>
    <row r="480" spans="1:34" x14ac:dyDescent="0.25">
      <c r="B480" s="138" t="s">
        <v>183</v>
      </c>
      <c r="C480" s="192">
        <v>3447411652</v>
      </c>
      <c r="D480" s="192"/>
      <c r="E480" s="192">
        <v>125419449.70999999</v>
      </c>
      <c r="F480" s="192">
        <v>4077912.17</v>
      </c>
      <c r="G480" s="192"/>
      <c r="H480" s="192"/>
      <c r="I480" s="192"/>
      <c r="J480" s="192"/>
      <c r="K480" s="192"/>
      <c r="L480" s="192"/>
      <c r="M480" s="192"/>
      <c r="N480" s="192"/>
      <c r="O480" s="192"/>
      <c r="P480" s="192"/>
      <c r="Q480" s="192">
        <f t="shared" si="7"/>
        <v>129497361.88</v>
      </c>
      <c r="R480" s="3"/>
      <c r="S480" s="7"/>
      <c r="T480" s="118"/>
      <c r="U480" s="118"/>
      <c r="V480" s="118"/>
      <c r="W480" s="118"/>
    </row>
    <row r="481" spans="1:34" s="67" customFormat="1" x14ac:dyDescent="0.25">
      <c r="A481"/>
      <c r="B481" s="150" t="s">
        <v>749</v>
      </c>
      <c r="C481" s="192">
        <v>3292776674</v>
      </c>
      <c r="D481" s="192"/>
      <c r="E481" s="192">
        <v>125419449.70999999</v>
      </c>
      <c r="F481" s="192">
        <v>3664644.21</v>
      </c>
      <c r="G481" s="192"/>
      <c r="H481" s="192"/>
      <c r="I481" s="192"/>
      <c r="J481" s="192"/>
      <c r="K481" s="192"/>
      <c r="L481" s="192"/>
      <c r="M481" s="192"/>
      <c r="N481" s="192"/>
      <c r="O481" s="192"/>
      <c r="P481" s="192"/>
      <c r="Q481" s="192">
        <f t="shared" si="7"/>
        <v>129084093.91999999</v>
      </c>
      <c r="R481" s="3"/>
      <c r="S481" s="7"/>
      <c r="T481" s="118"/>
      <c r="U481" s="141"/>
      <c r="V481" s="141"/>
      <c r="W481" s="141"/>
      <c r="X481"/>
      <c r="Y481"/>
      <c r="Z481"/>
      <c r="AA481"/>
      <c r="AB481"/>
      <c r="AC481"/>
      <c r="AD481"/>
      <c r="AE481"/>
      <c r="AF481"/>
      <c r="AG481"/>
      <c r="AH481"/>
    </row>
    <row r="482" spans="1:34" s="67" customFormat="1" x14ac:dyDescent="0.25">
      <c r="A482"/>
      <c r="B482" s="151" t="s">
        <v>750</v>
      </c>
      <c r="C482" s="191">
        <v>3292776674</v>
      </c>
      <c r="D482" s="191"/>
      <c r="E482" s="191">
        <v>125419449.70999999</v>
      </c>
      <c r="F482" s="191">
        <v>3664644.21</v>
      </c>
      <c r="G482" s="191"/>
      <c r="H482" s="191"/>
      <c r="I482" s="191"/>
      <c r="J482" s="191"/>
      <c r="K482" s="191"/>
      <c r="L482" s="191"/>
      <c r="M482" s="191"/>
      <c r="N482" s="191"/>
      <c r="O482" s="191"/>
      <c r="P482" s="191"/>
      <c r="Q482" s="191">
        <f t="shared" si="7"/>
        <v>129084093.91999999</v>
      </c>
      <c r="R482" s="3"/>
      <c r="S482" s="7"/>
      <c r="T482" s="118"/>
      <c r="U482" s="141"/>
      <c r="V482" s="141"/>
      <c r="W482" s="141"/>
      <c r="X482"/>
      <c r="Y482"/>
      <c r="Z482"/>
      <c r="AA482"/>
      <c r="AB482"/>
      <c r="AC482"/>
      <c r="AD482"/>
      <c r="AE482"/>
      <c r="AF482"/>
      <c r="AG482"/>
      <c r="AH482"/>
    </row>
    <row r="483" spans="1:34" x14ac:dyDescent="0.25">
      <c r="B483" s="150" t="s">
        <v>751</v>
      </c>
      <c r="C483" s="192">
        <v>83566550</v>
      </c>
      <c r="D483" s="192"/>
      <c r="E483" s="192">
        <v>0</v>
      </c>
      <c r="F483" s="192">
        <v>346691.94</v>
      </c>
      <c r="G483" s="192"/>
      <c r="H483" s="192"/>
      <c r="I483" s="192"/>
      <c r="J483" s="192"/>
      <c r="K483" s="192"/>
      <c r="L483" s="192"/>
      <c r="M483" s="192"/>
      <c r="N483" s="192"/>
      <c r="O483" s="192"/>
      <c r="P483" s="192"/>
      <c r="Q483" s="192">
        <f t="shared" si="7"/>
        <v>346691.94</v>
      </c>
      <c r="R483" s="3"/>
      <c r="S483" s="7"/>
      <c r="T483" s="118"/>
      <c r="U483" s="118"/>
      <c r="V483" s="118"/>
      <c r="W483" s="118"/>
    </row>
    <row r="484" spans="1:34" s="67" customFormat="1" x14ac:dyDescent="0.25">
      <c r="A484"/>
      <c r="B484" s="151" t="s">
        <v>752</v>
      </c>
      <c r="C484" s="191">
        <v>83566550</v>
      </c>
      <c r="D484" s="191"/>
      <c r="E484" s="191">
        <v>0</v>
      </c>
      <c r="F484" s="191">
        <v>346691.94</v>
      </c>
      <c r="G484" s="191"/>
      <c r="H484" s="191"/>
      <c r="I484" s="191"/>
      <c r="J484" s="191"/>
      <c r="K484" s="191"/>
      <c r="L484" s="191"/>
      <c r="M484" s="191"/>
      <c r="N484" s="191"/>
      <c r="O484" s="191"/>
      <c r="P484" s="191"/>
      <c r="Q484" s="191">
        <f t="shared" si="7"/>
        <v>346691.94</v>
      </c>
      <c r="R484" s="3"/>
      <c r="S484" s="7"/>
      <c r="T484" s="118"/>
      <c r="U484" s="141"/>
      <c r="V484" s="141"/>
      <c r="W484" s="141"/>
      <c r="X484"/>
      <c r="Y484"/>
      <c r="Z484"/>
      <c r="AA484"/>
      <c r="AB484"/>
      <c r="AC484"/>
      <c r="AD484"/>
      <c r="AE484"/>
      <c r="AF484"/>
      <c r="AG484"/>
      <c r="AH484"/>
    </row>
    <row r="485" spans="1:34" x14ac:dyDescent="0.25">
      <c r="B485" s="150" t="s">
        <v>753</v>
      </c>
      <c r="C485" s="192">
        <v>325200</v>
      </c>
      <c r="D485" s="192"/>
      <c r="E485" s="192">
        <v>0</v>
      </c>
      <c r="F485" s="192"/>
      <c r="G485" s="192"/>
      <c r="H485" s="192"/>
      <c r="I485" s="192"/>
      <c r="J485" s="192"/>
      <c r="K485" s="192"/>
      <c r="L485" s="192"/>
      <c r="M485" s="192"/>
      <c r="N485" s="192"/>
      <c r="O485" s="192"/>
      <c r="P485" s="192"/>
      <c r="Q485" s="192">
        <f t="shared" si="7"/>
        <v>0</v>
      </c>
      <c r="R485" s="3"/>
      <c r="S485" s="7"/>
      <c r="T485" s="118"/>
      <c r="U485" s="118"/>
      <c r="V485" s="118"/>
      <c r="W485" s="118"/>
    </row>
    <row r="486" spans="1:34" s="67" customFormat="1" x14ac:dyDescent="0.25">
      <c r="A486"/>
      <c r="B486" s="151" t="s">
        <v>754</v>
      </c>
      <c r="C486" s="191">
        <v>325200</v>
      </c>
      <c r="D486" s="191"/>
      <c r="E486" s="192">
        <v>0</v>
      </c>
      <c r="F486" s="191"/>
      <c r="G486" s="191"/>
      <c r="H486" s="191"/>
      <c r="I486" s="191"/>
      <c r="J486" s="191"/>
      <c r="K486" s="191"/>
      <c r="L486" s="191"/>
      <c r="M486" s="191"/>
      <c r="N486" s="191"/>
      <c r="O486" s="191"/>
      <c r="P486" s="191"/>
      <c r="Q486" s="192">
        <f t="shared" si="7"/>
        <v>0</v>
      </c>
      <c r="R486" s="3"/>
      <c r="S486" s="7"/>
      <c r="T486" s="118"/>
      <c r="U486" s="141"/>
      <c r="V486" s="141"/>
      <c r="W486" s="141"/>
      <c r="X486"/>
      <c r="Y486"/>
      <c r="Z486"/>
      <c r="AA486"/>
      <c r="AB486"/>
      <c r="AC486"/>
      <c r="AD486"/>
      <c r="AE486"/>
      <c r="AF486"/>
      <c r="AG486"/>
      <c r="AH486"/>
    </row>
    <row r="487" spans="1:34" x14ac:dyDescent="0.25">
      <c r="B487" s="150" t="s">
        <v>755</v>
      </c>
      <c r="C487" s="192">
        <v>70743228</v>
      </c>
      <c r="D487" s="192"/>
      <c r="E487" s="192">
        <v>0</v>
      </c>
      <c r="F487" s="192">
        <v>66576.02</v>
      </c>
      <c r="G487" s="192"/>
      <c r="H487" s="192"/>
      <c r="I487" s="192"/>
      <c r="J487" s="192"/>
      <c r="K487" s="192"/>
      <c r="L487" s="192"/>
      <c r="M487" s="192"/>
      <c r="N487" s="192"/>
      <c r="O487" s="192"/>
      <c r="P487" s="192"/>
      <c r="Q487" s="192">
        <f t="shared" si="7"/>
        <v>66576.02</v>
      </c>
      <c r="R487" s="3"/>
      <c r="S487" s="7"/>
      <c r="T487" s="118"/>
      <c r="U487" s="118"/>
      <c r="V487" s="118"/>
      <c r="W487" s="118"/>
    </row>
    <row r="488" spans="1:34" s="67" customFormat="1" x14ac:dyDescent="0.25">
      <c r="A488"/>
      <c r="B488" s="151" t="s">
        <v>756</v>
      </c>
      <c r="C488" s="191">
        <v>70743228</v>
      </c>
      <c r="D488" s="191"/>
      <c r="E488" s="192">
        <v>0</v>
      </c>
      <c r="F488" s="191">
        <v>66576.02</v>
      </c>
      <c r="G488" s="191"/>
      <c r="H488" s="191"/>
      <c r="I488" s="191"/>
      <c r="J488" s="191"/>
      <c r="K488" s="191"/>
      <c r="L488" s="191"/>
      <c r="M488" s="191"/>
      <c r="N488" s="191"/>
      <c r="O488" s="191"/>
      <c r="P488" s="191"/>
      <c r="Q488" s="192">
        <f t="shared" si="7"/>
        <v>66576.02</v>
      </c>
      <c r="R488" s="3"/>
      <c r="S488" s="7"/>
      <c r="T488" s="118"/>
      <c r="U488" s="141"/>
      <c r="V488" s="141"/>
      <c r="W488" s="141"/>
      <c r="X488"/>
      <c r="Y488"/>
      <c r="Z488"/>
      <c r="AA488"/>
      <c r="AB488"/>
      <c r="AC488"/>
      <c r="AD488"/>
      <c r="AE488"/>
      <c r="AF488"/>
      <c r="AG488"/>
      <c r="AH488"/>
    </row>
    <row r="489" spans="1:34" x14ac:dyDescent="0.25">
      <c r="B489" s="138" t="s">
        <v>184</v>
      </c>
      <c r="C489" s="192">
        <v>3370833704</v>
      </c>
      <c r="D489" s="192"/>
      <c r="E489" s="192">
        <v>418236591.87</v>
      </c>
      <c r="F489" s="192">
        <v>173716268.01999998</v>
      </c>
      <c r="G489" s="192"/>
      <c r="H489" s="192"/>
      <c r="I489" s="192"/>
      <c r="J489" s="192"/>
      <c r="K489" s="192"/>
      <c r="L489" s="192"/>
      <c r="M489" s="192"/>
      <c r="N489" s="192"/>
      <c r="O489" s="192"/>
      <c r="P489" s="192"/>
      <c r="Q489" s="192">
        <f t="shared" si="7"/>
        <v>591952859.88999999</v>
      </c>
      <c r="R489" s="3"/>
      <c r="S489" s="7"/>
      <c r="T489" s="118"/>
      <c r="U489" s="118"/>
      <c r="V489" s="118"/>
      <c r="W489" s="118"/>
    </row>
    <row r="490" spans="1:34" s="67" customFormat="1" x14ac:dyDescent="0.25">
      <c r="A490"/>
      <c r="B490" s="150" t="s">
        <v>757</v>
      </c>
      <c r="C490" s="192">
        <v>1670856836</v>
      </c>
      <c r="D490" s="192"/>
      <c r="E490" s="192">
        <v>337697173.32999998</v>
      </c>
      <c r="F490" s="192">
        <v>168254314.33000001</v>
      </c>
      <c r="G490" s="192"/>
      <c r="H490" s="192"/>
      <c r="I490" s="192"/>
      <c r="J490" s="192"/>
      <c r="K490" s="192"/>
      <c r="L490" s="192"/>
      <c r="M490" s="192"/>
      <c r="N490" s="192"/>
      <c r="O490" s="192"/>
      <c r="P490" s="192"/>
      <c r="Q490" s="192">
        <f t="shared" si="7"/>
        <v>505951487.65999997</v>
      </c>
      <c r="R490" s="3"/>
      <c r="S490" s="7"/>
      <c r="T490" s="118"/>
      <c r="U490" s="141"/>
      <c r="V490" s="141"/>
      <c r="W490" s="141"/>
      <c r="X490"/>
      <c r="Y490"/>
      <c r="Z490"/>
      <c r="AA490"/>
      <c r="AB490"/>
      <c r="AC490"/>
      <c r="AD490"/>
      <c r="AE490"/>
      <c r="AF490"/>
      <c r="AG490"/>
      <c r="AH490"/>
    </row>
    <row r="491" spans="1:34" x14ac:dyDescent="0.25">
      <c r="B491" s="151" t="s">
        <v>758</v>
      </c>
      <c r="C491" s="191">
        <v>1670856836</v>
      </c>
      <c r="D491" s="191"/>
      <c r="E491" s="191">
        <v>337697173.32999998</v>
      </c>
      <c r="F491" s="191">
        <v>168254314.33000001</v>
      </c>
      <c r="G491" s="191"/>
      <c r="H491" s="191"/>
      <c r="I491" s="191"/>
      <c r="J491" s="191"/>
      <c r="K491" s="191"/>
      <c r="L491" s="191"/>
      <c r="M491" s="191"/>
      <c r="N491" s="191"/>
      <c r="O491" s="191"/>
      <c r="P491" s="191"/>
      <c r="Q491" s="191">
        <f t="shared" si="7"/>
        <v>505951487.65999997</v>
      </c>
      <c r="R491" s="3"/>
      <c r="S491" s="7"/>
      <c r="T491" s="118"/>
      <c r="U491" s="118"/>
      <c r="V491" s="118"/>
      <c r="W491" s="118"/>
    </row>
    <row r="492" spans="1:34" s="67" customFormat="1" x14ac:dyDescent="0.25">
      <c r="A492"/>
      <c r="B492" s="150" t="s">
        <v>759</v>
      </c>
      <c r="C492" s="192">
        <v>23205000</v>
      </c>
      <c r="D492" s="192"/>
      <c r="E492" s="192">
        <v>0</v>
      </c>
      <c r="F492" s="192">
        <v>0</v>
      </c>
      <c r="G492" s="192"/>
      <c r="H492" s="192"/>
      <c r="I492" s="192"/>
      <c r="J492" s="192"/>
      <c r="K492" s="192"/>
      <c r="L492" s="192"/>
      <c r="M492" s="192"/>
      <c r="N492" s="192"/>
      <c r="O492" s="192"/>
      <c r="P492" s="192"/>
      <c r="Q492" s="192">
        <f t="shared" si="7"/>
        <v>0</v>
      </c>
      <c r="R492" s="3"/>
      <c r="S492" s="7"/>
      <c r="T492" s="118"/>
      <c r="U492" s="141"/>
      <c r="V492" s="141"/>
      <c r="W492" s="141"/>
      <c r="X492"/>
      <c r="Y492"/>
      <c r="Z492"/>
      <c r="AA492"/>
      <c r="AB492"/>
      <c r="AC492"/>
      <c r="AD492"/>
      <c r="AE492"/>
      <c r="AF492"/>
      <c r="AG492"/>
      <c r="AH492"/>
    </row>
    <row r="493" spans="1:34" x14ac:dyDescent="0.25">
      <c r="B493" s="151" t="s">
        <v>760</v>
      </c>
      <c r="C493" s="191">
        <v>23205000</v>
      </c>
      <c r="D493" s="191"/>
      <c r="E493" s="192">
        <v>0</v>
      </c>
      <c r="F493" s="191">
        <v>0</v>
      </c>
      <c r="G493" s="191"/>
      <c r="H493" s="191"/>
      <c r="I493" s="191"/>
      <c r="J493" s="191"/>
      <c r="K493" s="191"/>
      <c r="L493" s="191"/>
      <c r="M493" s="191"/>
      <c r="N493" s="191"/>
      <c r="O493" s="191"/>
      <c r="P493" s="191"/>
      <c r="Q493" s="192">
        <f t="shared" si="7"/>
        <v>0</v>
      </c>
      <c r="R493" s="3"/>
      <c r="S493" s="7"/>
      <c r="T493" s="118"/>
      <c r="U493" s="118"/>
      <c r="V493" s="118"/>
      <c r="W493" s="118"/>
    </row>
    <row r="494" spans="1:34" s="67" customFormat="1" x14ac:dyDescent="0.25">
      <c r="A494"/>
      <c r="B494" s="150" t="s">
        <v>761</v>
      </c>
      <c r="C494" s="192">
        <v>12633500</v>
      </c>
      <c r="D494" s="192"/>
      <c r="E494" s="192">
        <v>0</v>
      </c>
      <c r="F494" s="192">
        <v>5104775</v>
      </c>
      <c r="G494" s="192"/>
      <c r="H494" s="192"/>
      <c r="I494" s="192"/>
      <c r="J494" s="192"/>
      <c r="K494" s="192"/>
      <c r="L494" s="192"/>
      <c r="M494" s="192"/>
      <c r="N494" s="192"/>
      <c r="O494" s="192"/>
      <c r="P494" s="192"/>
      <c r="Q494" s="192">
        <f t="shared" si="7"/>
        <v>5104775</v>
      </c>
      <c r="R494" s="3"/>
      <c r="S494" s="7"/>
      <c r="T494" s="118"/>
      <c r="U494" s="141"/>
      <c r="V494" s="141"/>
      <c r="W494" s="141"/>
      <c r="X494"/>
      <c r="Y494"/>
      <c r="Z494"/>
      <c r="AA494"/>
      <c r="AB494"/>
      <c r="AC494"/>
      <c r="AD494"/>
      <c r="AE494"/>
      <c r="AF494"/>
      <c r="AG494"/>
      <c r="AH494"/>
    </row>
    <row r="495" spans="1:34" x14ac:dyDescent="0.25">
      <c r="B495" s="151" t="s">
        <v>762</v>
      </c>
      <c r="C495" s="191">
        <v>12633500</v>
      </c>
      <c r="D495" s="191"/>
      <c r="E495" s="192">
        <v>0</v>
      </c>
      <c r="F495" s="191">
        <v>5104775</v>
      </c>
      <c r="G495" s="191"/>
      <c r="H495" s="191"/>
      <c r="I495" s="191"/>
      <c r="J495" s="191"/>
      <c r="K495" s="191"/>
      <c r="L495" s="191"/>
      <c r="M495" s="191"/>
      <c r="N495" s="191"/>
      <c r="O495" s="191"/>
      <c r="P495" s="191"/>
      <c r="Q495" s="192">
        <f t="shared" si="7"/>
        <v>5104775</v>
      </c>
      <c r="R495" s="3"/>
      <c r="S495" s="7"/>
      <c r="T495" s="118"/>
      <c r="U495" s="118"/>
      <c r="V495" s="118"/>
      <c r="W495" s="118"/>
    </row>
    <row r="496" spans="1:34" s="67" customFormat="1" x14ac:dyDescent="0.25">
      <c r="A496"/>
      <c r="B496" s="150" t="s">
        <v>763</v>
      </c>
      <c r="C496" s="192">
        <v>1555000000</v>
      </c>
      <c r="D496" s="192"/>
      <c r="E496" s="192">
        <v>80439417.870000005</v>
      </c>
      <c r="F496" s="192"/>
      <c r="G496" s="192"/>
      <c r="H496" s="192"/>
      <c r="I496" s="192"/>
      <c r="J496" s="192"/>
      <c r="K496" s="192"/>
      <c r="L496" s="192"/>
      <c r="M496" s="192"/>
      <c r="N496" s="192"/>
      <c r="O496" s="192"/>
      <c r="P496" s="192"/>
      <c r="Q496" s="192">
        <f t="shared" si="7"/>
        <v>80439417.870000005</v>
      </c>
      <c r="R496" s="3"/>
      <c r="S496" s="7"/>
      <c r="T496" s="118"/>
      <c r="U496" s="141"/>
      <c r="V496" s="141"/>
      <c r="W496" s="141"/>
      <c r="X496"/>
      <c r="Y496"/>
      <c r="Z496"/>
      <c r="AA496"/>
      <c r="AB496"/>
      <c r="AC496"/>
      <c r="AD496"/>
      <c r="AE496"/>
      <c r="AF496"/>
      <c r="AG496"/>
      <c r="AH496"/>
    </row>
    <row r="497" spans="1:34" x14ac:dyDescent="0.25">
      <c r="B497" s="151" t="s">
        <v>764</v>
      </c>
      <c r="C497" s="191">
        <v>1555000000</v>
      </c>
      <c r="D497" s="191"/>
      <c r="E497" s="192">
        <v>80439417.870000005</v>
      </c>
      <c r="F497" s="191"/>
      <c r="G497" s="191"/>
      <c r="H497" s="191"/>
      <c r="I497" s="191"/>
      <c r="J497" s="191"/>
      <c r="K497" s="191"/>
      <c r="L497" s="191"/>
      <c r="M497" s="191"/>
      <c r="N497" s="191"/>
      <c r="O497" s="191"/>
      <c r="P497" s="191"/>
      <c r="Q497" s="192">
        <f t="shared" si="7"/>
        <v>80439417.870000005</v>
      </c>
      <c r="R497" s="3"/>
      <c r="S497" s="7"/>
      <c r="T497" s="118"/>
      <c r="U497" s="118"/>
      <c r="V497" s="118"/>
      <c r="W497" s="118"/>
    </row>
    <row r="498" spans="1:34" x14ac:dyDescent="0.25">
      <c r="B498" s="150" t="s">
        <v>767</v>
      </c>
      <c r="C498" s="192">
        <v>10501018</v>
      </c>
      <c r="D498" s="192"/>
      <c r="E498" s="192">
        <v>41667</v>
      </c>
      <c r="F498" s="192">
        <v>91917.01</v>
      </c>
      <c r="G498" s="192"/>
      <c r="H498" s="192"/>
      <c r="I498" s="192"/>
      <c r="J498" s="192"/>
      <c r="K498" s="192"/>
      <c r="L498" s="192"/>
      <c r="M498" s="192"/>
      <c r="N498" s="192"/>
      <c r="O498" s="192"/>
      <c r="P498" s="192"/>
      <c r="Q498" s="192">
        <f t="shared" si="7"/>
        <v>133584.01</v>
      </c>
      <c r="R498" s="3"/>
      <c r="S498" s="7"/>
      <c r="T498" s="118"/>
      <c r="U498" s="118"/>
      <c r="V498" s="118"/>
      <c r="W498" s="118"/>
    </row>
    <row r="499" spans="1:34" s="67" customFormat="1" x14ac:dyDescent="0.25">
      <c r="A499"/>
      <c r="B499" s="151" t="s">
        <v>768</v>
      </c>
      <c r="C499" s="191">
        <v>10501018</v>
      </c>
      <c r="D499" s="191"/>
      <c r="E499" s="191">
        <v>41667</v>
      </c>
      <c r="F499" s="191">
        <v>91917.01</v>
      </c>
      <c r="G499" s="191"/>
      <c r="H499" s="191"/>
      <c r="I499" s="191"/>
      <c r="J499" s="191"/>
      <c r="K499" s="191"/>
      <c r="L499" s="191"/>
      <c r="M499" s="191"/>
      <c r="N499" s="191"/>
      <c r="O499" s="191"/>
      <c r="P499" s="191"/>
      <c r="Q499" s="191">
        <f t="shared" si="7"/>
        <v>133584.01</v>
      </c>
      <c r="R499" s="3"/>
      <c r="S499" s="7"/>
      <c r="T499" s="118"/>
      <c r="U499" s="141"/>
      <c r="V499" s="141"/>
      <c r="W499" s="141"/>
      <c r="X499"/>
      <c r="Y499"/>
      <c r="Z499"/>
      <c r="AA499"/>
      <c r="AB499"/>
      <c r="AC499"/>
      <c r="AD499"/>
      <c r="AE499"/>
      <c r="AF499"/>
      <c r="AG499"/>
      <c r="AH499"/>
    </row>
    <row r="500" spans="1:34" x14ac:dyDescent="0.25">
      <c r="B500" s="150" t="s">
        <v>769</v>
      </c>
      <c r="C500" s="192">
        <v>37393107</v>
      </c>
      <c r="D500" s="192"/>
      <c r="E500" s="192">
        <v>16666.669999999998</v>
      </c>
      <c r="F500" s="192">
        <v>16666.669999999998</v>
      </c>
      <c r="G500" s="192"/>
      <c r="H500" s="192"/>
      <c r="I500" s="192"/>
      <c r="J500" s="192"/>
      <c r="K500" s="192"/>
      <c r="L500" s="192"/>
      <c r="M500" s="192"/>
      <c r="N500" s="192"/>
      <c r="O500" s="192"/>
      <c r="P500" s="192"/>
      <c r="Q500" s="192">
        <f t="shared" si="7"/>
        <v>33333.339999999997</v>
      </c>
      <c r="R500" s="3"/>
      <c r="S500" s="7"/>
      <c r="T500" s="118"/>
      <c r="U500" s="118"/>
      <c r="V500" s="118"/>
      <c r="W500" s="118"/>
    </row>
    <row r="501" spans="1:34" x14ac:dyDescent="0.25">
      <c r="B501" s="151" t="s">
        <v>770</v>
      </c>
      <c r="C501" s="191">
        <v>37393107</v>
      </c>
      <c r="D501" s="191"/>
      <c r="E501" s="191">
        <v>16666.669999999998</v>
      </c>
      <c r="F501" s="191">
        <v>16666.669999999998</v>
      </c>
      <c r="G501" s="191"/>
      <c r="H501" s="191"/>
      <c r="I501" s="191"/>
      <c r="J501" s="191"/>
      <c r="K501" s="191"/>
      <c r="L501" s="191"/>
      <c r="M501" s="191"/>
      <c r="N501" s="191"/>
      <c r="O501" s="191"/>
      <c r="P501" s="191"/>
      <c r="Q501" s="191">
        <f t="shared" si="7"/>
        <v>33333.339999999997</v>
      </c>
      <c r="R501" s="3"/>
      <c r="S501" s="7"/>
      <c r="T501" s="118"/>
      <c r="U501" s="118"/>
      <c r="V501" s="118"/>
      <c r="W501" s="118"/>
    </row>
    <row r="502" spans="1:34" s="67" customFormat="1" x14ac:dyDescent="0.25">
      <c r="A502"/>
      <c r="B502" s="150" t="s">
        <v>771</v>
      </c>
      <c r="C502" s="192">
        <v>61244243</v>
      </c>
      <c r="D502" s="192"/>
      <c r="E502" s="192">
        <v>41667</v>
      </c>
      <c r="F502" s="192">
        <v>248595.01</v>
      </c>
      <c r="G502" s="192"/>
      <c r="H502" s="192"/>
      <c r="I502" s="192"/>
      <c r="J502" s="192"/>
      <c r="K502" s="192"/>
      <c r="L502" s="192"/>
      <c r="M502" s="192"/>
      <c r="N502" s="192"/>
      <c r="O502" s="192"/>
      <c r="P502" s="192"/>
      <c r="Q502" s="192">
        <f t="shared" si="7"/>
        <v>290262.01</v>
      </c>
      <c r="R502" s="3"/>
      <c r="S502" s="7"/>
      <c r="T502" s="118"/>
      <c r="U502" s="141"/>
      <c r="V502" s="141"/>
      <c r="W502" s="141"/>
      <c r="X502"/>
      <c r="Y502"/>
      <c r="Z502"/>
      <c r="AA502"/>
      <c r="AB502"/>
      <c r="AC502"/>
      <c r="AD502"/>
      <c r="AE502"/>
      <c r="AF502"/>
      <c r="AG502"/>
      <c r="AH502"/>
    </row>
    <row r="503" spans="1:34" x14ac:dyDescent="0.25">
      <c r="B503" s="151" t="s">
        <v>772</v>
      </c>
      <c r="C503" s="191">
        <v>61244243</v>
      </c>
      <c r="D503" s="191"/>
      <c r="E503" s="191">
        <v>41667</v>
      </c>
      <c r="F503" s="191">
        <v>248595.01</v>
      </c>
      <c r="G503" s="191"/>
      <c r="H503" s="191"/>
      <c r="I503" s="191"/>
      <c r="J503" s="191"/>
      <c r="K503" s="191"/>
      <c r="L503" s="191"/>
      <c r="M503" s="191"/>
      <c r="N503" s="191"/>
      <c r="O503" s="191"/>
      <c r="P503" s="191"/>
      <c r="Q503" s="191">
        <f t="shared" si="7"/>
        <v>290262.01</v>
      </c>
      <c r="R503" s="3"/>
      <c r="S503" s="7"/>
      <c r="T503" s="118"/>
      <c r="U503" s="118"/>
      <c r="V503" s="118"/>
      <c r="W503" s="118"/>
    </row>
    <row r="504" spans="1:34" s="67" customFormat="1" x14ac:dyDescent="0.25">
      <c r="A504"/>
      <c r="B504" s="138" t="s">
        <v>185</v>
      </c>
      <c r="C504" s="192">
        <v>11238571175</v>
      </c>
      <c r="D504" s="192"/>
      <c r="E504" s="192">
        <v>11242643.260000002</v>
      </c>
      <c r="F504" s="192">
        <v>43273995.589999989</v>
      </c>
      <c r="G504" s="192"/>
      <c r="H504" s="192"/>
      <c r="I504" s="192"/>
      <c r="J504" s="192"/>
      <c r="K504" s="192"/>
      <c r="L504" s="192"/>
      <c r="M504" s="192"/>
      <c r="N504" s="192"/>
      <c r="O504" s="192"/>
      <c r="P504" s="192"/>
      <c r="Q504" s="192">
        <f t="shared" si="7"/>
        <v>54516638.849999994</v>
      </c>
      <c r="R504" s="3"/>
      <c r="S504" s="7"/>
      <c r="T504" s="118"/>
      <c r="U504" s="141"/>
      <c r="V504" s="141"/>
      <c r="W504" s="141"/>
      <c r="X504"/>
      <c r="Y504"/>
      <c r="Z504"/>
      <c r="AA504"/>
      <c r="AB504"/>
      <c r="AC504"/>
      <c r="AD504"/>
      <c r="AE504"/>
      <c r="AF504"/>
      <c r="AG504"/>
      <c r="AH504"/>
    </row>
    <row r="505" spans="1:34" x14ac:dyDescent="0.25">
      <c r="B505" s="150" t="s">
        <v>773</v>
      </c>
      <c r="C505" s="192">
        <v>34250945</v>
      </c>
      <c r="D505" s="192"/>
      <c r="E505" s="192">
        <v>0</v>
      </c>
      <c r="F505" s="192">
        <v>149234.6</v>
      </c>
      <c r="G505" s="192"/>
      <c r="H505" s="192"/>
      <c r="I505" s="192"/>
      <c r="J505" s="192"/>
      <c r="K505" s="192"/>
      <c r="L505" s="192"/>
      <c r="M505" s="192"/>
      <c r="N505" s="192"/>
      <c r="O505" s="192"/>
      <c r="P505" s="192"/>
      <c r="Q505" s="192">
        <f t="shared" si="7"/>
        <v>149234.6</v>
      </c>
      <c r="R505" s="3"/>
      <c r="S505" s="7"/>
      <c r="T505" s="118"/>
      <c r="U505" s="118"/>
      <c r="V505" s="118"/>
      <c r="W505" s="118"/>
    </row>
    <row r="506" spans="1:34" x14ac:dyDescent="0.25">
      <c r="B506" s="151" t="s">
        <v>774</v>
      </c>
      <c r="C506" s="191">
        <v>34250945</v>
      </c>
      <c r="D506" s="191"/>
      <c r="E506" s="191">
        <v>0</v>
      </c>
      <c r="F506" s="191">
        <v>149234.6</v>
      </c>
      <c r="G506" s="191"/>
      <c r="H506" s="191"/>
      <c r="I506" s="191"/>
      <c r="J506" s="191"/>
      <c r="K506" s="191"/>
      <c r="L506" s="191"/>
      <c r="M506" s="191"/>
      <c r="N506" s="191"/>
      <c r="O506" s="191"/>
      <c r="P506" s="191"/>
      <c r="Q506" s="191">
        <f t="shared" si="7"/>
        <v>149234.6</v>
      </c>
      <c r="R506" s="3"/>
      <c r="S506" s="7"/>
      <c r="T506" s="118"/>
      <c r="U506" s="118"/>
      <c r="V506" s="118"/>
      <c r="W506" s="118"/>
    </row>
    <row r="507" spans="1:34" s="67" customFormat="1" x14ac:dyDescent="0.25">
      <c r="A507"/>
      <c r="B507" s="150" t="s">
        <v>775</v>
      </c>
      <c r="C507" s="192">
        <v>297707235</v>
      </c>
      <c r="D507" s="192"/>
      <c r="E507" s="192">
        <v>14491</v>
      </c>
      <c r="F507" s="192">
        <v>3937647.69</v>
      </c>
      <c r="G507" s="192"/>
      <c r="H507" s="192"/>
      <c r="I507" s="192"/>
      <c r="J507" s="192"/>
      <c r="K507" s="192"/>
      <c r="L507" s="192"/>
      <c r="M507" s="192"/>
      <c r="N507" s="192"/>
      <c r="O507" s="192"/>
      <c r="P507" s="192"/>
      <c r="Q507" s="192">
        <f t="shared" si="7"/>
        <v>3952138.69</v>
      </c>
      <c r="R507" s="3"/>
      <c r="S507" s="7"/>
      <c r="T507" s="118"/>
      <c r="U507" s="141"/>
      <c r="V507" s="141"/>
      <c r="W507" s="141"/>
      <c r="X507"/>
      <c r="Y507"/>
      <c r="Z507"/>
      <c r="AA507"/>
      <c r="AB507"/>
      <c r="AC507"/>
      <c r="AD507"/>
      <c r="AE507"/>
      <c r="AF507"/>
      <c r="AG507"/>
      <c r="AH507"/>
    </row>
    <row r="508" spans="1:34" x14ac:dyDescent="0.25">
      <c r="B508" s="151" t="s">
        <v>776</v>
      </c>
      <c r="C508" s="191">
        <v>280454935</v>
      </c>
      <c r="D508" s="191"/>
      <c r="E508" s="191">
        <v>14491</v>
      </c>
      <c r="F508" s="191">
        <v>3937647.69</v>
      </c>
      <c r="G508" s="191"/>
      <c r="H508" s="191"/>
      <c r="I508" s="191"/>
      <c r="J508" s="191"/>
      <c r="K508" s="191"/>
      <c r="L508" s="191"/>
      <c r="M508" s="191"/>
      <c r="N508" s="191"/>
      <c r="O508" s="191"/>
      <c r="P508" s="191"/>
      <c r="Q508" s="191">
        <f t="shared" si="7"/>
        <v>3952138.69</v>
      </c>
      <c r="R508" s="3"/>
      <c r="S508" s="7"/>
      <c r="T508" s="118"/>
      <c r="U508" s="118"/>
      <c r="V508" s="118"/>
      <c r="W508" s="118"/>
    </row>
    <row r="509" spans="1:34" s="67" customFormat="1" x14ac:dyDescent="0.25">
      <c r="A509"/>
      <c r="B509" s="151" t="s">
        <v>777</v>
      </c>
      <c r="C509" s="191">
        <v>17252300</v>
      </c>
      <c r="D509" s="191"/>
      <c r="E509" s="191">
        <v>0</v>
      </c>
      <c r="F509" s="191">
        <v>0</v>
      </c>
      <c r="G509" s="191"/>
      <c r="H509" s="191"/>
      <c r="I509" s="191"/>
      <c r="J509" s="191"/>
      <c r="K509" s="191"/>
      <c r="L509" s="191"/>
      <c r="M509" s="191"/>
      <c r="N509" s="191"/>
      <c r="O509" s="191"/>
      <c r="P509" s="191"/>
      <c r="Q509" s="191">
        <f t="shared" si="7"/>
        <v>0</v>
      </c>
      <c r="R509" s="3"/>
      <c r="S509" s="7"/>
      <c r="T509" s="118"/>
      <c r="U509" s="141"/>
      <c r="V509" s="141"/>
      <c r="W509" s="141"/>
      <c r="X509"/>
      <c r="Y509"/>
      <c r="Z509"/>
      <c r="AA509"/>
      <c r="AB509"/>
      <c r="AC509"/>
      <c r="AD509"/>
      <c r="AE509"/>
      <c r="AF509"/>
      <c r="AG509"/>
      <c r="AH509"/>
    </row>
    <row r="510" spans="1:34" x14ac:dyDescent="0.25">
      <c r="B510" s="150" t="s">
        <v>778</v>
      </c>
      <c r="C510" s="192">
        <v>66107093</v>
      </c>
      <c r="D510" s="192"/>
      <c r="E510" s="191">
        <v>0</v>
      </c>
      <c r="F510" s="192">
        <v>24370416</v>
      </c>
      <c r="G510" s="192"/>
      <c r="H510" s="192"/>
      <c r="I510" s="192"/>
      <c r="J510" s="192"/>
      <c r="K510" s="192"/>
      <c r="L510" s="192"/>
      <c r="M510" s="192"/>
      <c r="N510" s="192"/>
      <c r="O510" s="192"/>
      <c r="P510" s="192"/>
      <c r="Q510" s="191">
        <f t="shared" si="7"/>
        <v>24370416</v>
      </c>
      <c r="R510" s="3"/>
      <c r="S510" s="7"/>
      <c r="T510" s="118"/>
      <c r="U510" s="118"/>
      <c r="V510" s="118"/>
      <c r="W510" s="118"/>
    </row>
    <row r="511" spans="1:34" s="67" customFormat="1" x14ac:dyDescent="0.25">
      <c r="A511"/>
      <c r="B511" s="151" t="s">
        <v>779</v>
      </c>
      <c r="C511" s="191">
        <v>66107093</v>
      </c>
      <c r="D511" s="191"/>
      <c r="E511" s="191">
        <v>0</v>
      </c>
      <c r="F511" s="191">
        <v>24370416</v>
      </c>
      <c r="G511" s="191"/>
      <c r="H511" s="191"/>
      <c r="I511" s="191"/>
      <c r="J511" s="191"/>
      <c r="K511" s="191"/>
      <c r="L511" s="191"/>
      <c r="M511" s="191"/>
      <c r="N511" s="191"/>
      <c r="O511" s="191"/>
      <c r="P511" s="191"/>
      <c r="Q511" s="191">
        <f t="shared" si="7"/>
        <v>24370416</v>
      </c>
      <c r="R511" s="3"/>
      <c r="S511" s="7"/>
      <c r="T511" s="118"/>
      <c r="U511" s="141"/>
      <c r="V511" s="141"/>
      <c r="W511" s="141"/>
      <c r="X511"/>
      <c r="Y511"/>
      <c r="Z511"/>
      <c r="AA511"/>
      <c r="AB511"/>
      <c r="AC511"/>
      <c r="AD511"/>
      <c r="AE511"/>
      <c r="AF511"/>
      <c r="AG511"/>
      <c r="AH511"/>
    </row>
    <row r="512" spans="1:34" x14ac:dyDescent="0.25">
      <c r="B512" s="150" t="s">
        <v>780</v>
      </c>
      <c r="C512" s="192">
        <v>493382830</v>
      </c>
      <c r="D512" s="192"/>
      <c r="E512" s="192">
        <v>7345184.3300000001</v>
      </c>
      <c r="F512" s="192">
        <v>9331063.2300000004</v>
      </c>
      <c r="G512" s="192"/>
      <c r="H512" s="192"/>
      <c r="I512" s="192"/>
      <c r="J512" s="192"/>
      <c r="K512" s="192"/>
      <c r="L512" s="192"/>
      <c r="M512" s="192"/>
      <c r="N512" s="192"/>
      <c r="O512" s="192"/>
      <c r="P512" s="192"/>
      <c r="Q512" s="192">
        <f t="shared" si="7"/>
        <v>16676247.560000001</v>
      </c>
      <c r="R512" s="3"/>
      <c r="S512" s="7"/>
      <c r="T512" s="118"/>
      <c r="U512" s="118"/>
      <c r="V512" s="118"/>
      <c r="W512" s="118"/>
    </row>
    <row r="513" spans="1:34" s="67" customFormat="1" x14ac:dyDescent="0.25">
      <c r="A513"/>
      <c r="B513" s="151" t="s">
        <v>781</v>
      </c>
      <c r="C513" s="191">
        <v>247914672</v>
      </c>
      <c r="D513" s="191"/>
      <c r="E513" s="191">
        <v>5668584.3300000001</v>
      </c>
      <c r="F513" s="191">
        <v>6123167.3300000001</v>
      </c>
      <c r="G513" s="191"/>
      <c r="H513" s="191"/>
      <c r="I513" s="191"/>
      <c r="J513" s="191"/>
      <c r="K513" s="191"/>
      <c r="L513" s="191"/>
      <c r="M513" s="191"/>
      <c r="N513" s="191"/>
      <c r="O513" s="191"/>
      <c r="P513" s="191"/>
      <c r="Q513" s="191">
        <f t="shared" si="7"/>
        <v>11791751.66</v>
      </c>
      <c r="R513" s="3"/>
      <c r="S513" s="7"/>
      <c r="T513" s="118"/>
      <c r="U513" s="141"/>
      <c r="V513" s="141"/>
      <c r="W513" s="141"/>
      <c r="X513"/>
      <c r="Y513"/>
      <c r="Z513"/>
      <c r="AA513"/>
      <c r="AB513"/>
      <c r="AC513"/>
      <c r="AD513"/>
      <c r="AE513"/>
      <c r="AF513"/>
      <c r="AG513"/>
      <c r="AH513"/>
    </row>
    <row r="514" spans="1:34" x14ac:dyDescent="0.25">
      <c r="B514" s="151" t="s">
        <v>945</v>
      </c>
      <c r="C514" s="191">
        <v>245468158</v>
      </c>
      <c r="D514" s="191"/>
      <c r="E514" s="191">
        <v>1676600</v>
      </c>
      <c r="F514" s="191">
        <v>3207895.9</v>
      </c>
      <c r="G514" s="191"/>
      <c r="H514" s="191"/>
      <c r="I514" s="191"/>
      <c r="J514" s="191"/>
      <c r="K514" s="191"/>
      <c r="L514" s="191"/>
      <c r="M514" s="191"/>
      <c r="N514" s="191"/>
      <c r="O514" s="191"/>
      <c r="P514" s="191"/>
      <c r="Q514" s="191">
        <f t="shared" si="7"/>
        <v>4884495.9000000004</v>
      </c>
      <c r="R514" s="3"/>
      <c r="S514" s="7"/>
      <c r="T514" s="118"/>
      <c r="U514" s="118"/>
      <c r="V514" s="118"/>
      <c r="W514" s="118"/>
    </row>
    <row r="515" spans="1:34" s="67" customFormat="1" x14ac:dyDescent="0.25">
      <c r="A515"/>
      <c r="B515" s="150" t="s">
        <v>782</v>
      </c>
      <c r="C515" s="192">
        <v>819633075</v>
      </c>
      <c r="D515" s="192"/>
      <c r="E515" s="192">
        <v>989726.61</v>
      </c>
      <c r="F515" s="192">
        <v>1893735.12</v>
      </c>
      <c r="G515" s="192"/>
      <c r="H515" s="192"/>
      <c r="I515" s="192"/>
      <c r="J515" s="192"/>
      <c r="K515" s="192"/>
      <c r="L515" s="192"/>
      <c r="M515" s="192"/>
      <c r="N515" s="192"/>
      <c r="O515" s="192"/>
      <c r="P515" s="192"/>
      <c r="Q515" s="192">
        <f t="shared" si="7"/>
        <v>2883461.73</v>
      </c>
      <c r="R515" s="3"/>
      <c r="S515" s="7"/>
      <c r="T515" s="118"/>
      <c r="U515" s="141"/>
      <c r="V515" s="141"/>
      <c r="W515" s="141"/>
      <c r="X515"/>
      <c r="Y515"/>
      <c r="Z515"/>
      <c r="AA515"/>
      <c r="AB515"/>
      <c r="AC515"/>
      <c r="AD515"/>
      <c r="AE515"/>
      <c r="AF515"/>
      <c r="AG515"/>
      <c r="AH515"/>
    </row>
    <row r="516" spans="1:34" s="67" customFormat="1" x14ac:dyDescent="0.25">
      <c r="A516"/>
      <c r="B516" s="151" t="s">
        <v>783</v>
      </c>
      <c r="C516" s="191">
        <v>819633075</v>
      </c>
      <c r="D516" s="191"/>
      <c r="E516" s="191">
        <v>989726.61</v>
      </c>
      <c r="F516" s="191">
        <v>1893735.12</v>
      </c>
      <c r="G516" s="191"/>
      <c r="H516" s="191"/>
      <c r="I516" s="191"/>
      <c r="J516" s="191"/>
      <c r="K516" s="191"/>
      <c r="L516" s="191"/>
      <c r="M516" s="191"/>
      <c r="N516" s="191"/>
      <c r="O516" s="191"/>
      <c r="P516" s="191"/>
      <c r="Q516" s="191">
        <f t="shared" si="7"/>
        <v>2883461.73</v>
      </c>
      <c r="R516" s="3"/>
      <c r="S516" s="7"/>
      <c r="T516" s="118"/>
      <c r="U516" s="141"/>
      <c r="V516" s="141"/>
      <c r="W516" s="141"/>
      <c r="X516"/>
      <c r="Y516"/>
      <c r="Z516"/>
      <c r="AA516"/>
      <c r="AB516"/>
      <c r="AC516"/>
      <c r="AD516"/>
      <c r="AE516"/>
      <c r="AF516"/>
      <c r="AG516"/>
      <c r="AH516"/>
    </row>
    <row r="517" spans="1:34" x14ac:dyDescent="0.25">
      <c r="B517" s="150" t="s">
        <v>784</v>
      </c>
      <c r="C517" s="192">
        <v>796625653</v>
      </c>
      <c r="D517" s="192"/>
      <c r="E517" s="192">
        <v>591666</v>
      </c>
      <c r="F517" s="192">
        <v>1495258.72</v>
      </c>
      <c r="G517" s="192"/>
      <c r="H517" s="192"/>
      <c r="I517" s="192"/>
      <c r="J517" s="192"/>
      <c r="K517" s="192"/>
      <c r="L517" s="192"/>
      <c r="M517" s="192"/>
      <c r="N517" s="192"/>
      <c r="O517" s="192"/>
      <c r="P517" s="192"/>
      <c r="Q517" s="192">
        <f t="shared" si="7"/>
        <v>2086924.72</v>
      </c>
      <c r="R517" s="3"/>
      <c r="S517" s="7"/>
      <c r="T517" s="118"/>
      <c r="U517" s="118"/>
      <c r="V517" s="118"/>
      <c r="W517" s="118"/>
    </row>
    <row r="518" spans="1:34" s="67" customFormat="1" x14ac:dyDescent="0.25">
      <c r="A518"/>
      <c r="B518" s="151" t="s">
        <v>785</v>
      </c>
      <c r="C518" s="191">
        <v>796625653</v>
      </c>
      <c r="D518" s="191"/>
      <c r="E518" s="191">
        <v>591666</v>
      </c>
      <c r="F518" s="191">
        <v>1495258.72</v>
      </c>
      <c r="G518" s="191"/>
      <c r="H518" s="191"/>
      <c r="I518" s="191"/>
      <c r="J518" s="191"/>
      <c r="K518" s="191"/>
      <c r="L518" s="191"/>
      <c r="M518" s="191"/>
      <c r="N518" s="191"/>
      <c r="O518" s="191"/>
      <c r="P518" s="191"/>
      <c r="Q518" s="191">
        <f t="shared" si="7"/>
        <v>2086924.72</v>
      </c>
      <c r="R518" s="3"/>
      <c r="S518" s="7"/>
      <c r="T518" s="118"/>
      <c r="U518" s="141"/>
      <c r="V518" s="141"/>
      <c r="W518" s="141"/>
      <c r="X518"/>
      <c r="Y518"/>
      <c r="Z518"/>
      <c r="AA518"/>
      <c r="AB518"/>
      <c r="AC518"/>
      <c r="AD518"/>
      <c r="AE518"/>
      <c r="AF518"/>
      <c r="AG518"/>
      <c r="AH518"/>
    </row>
    <row r="519" spans="1:34" x14ac:dyDescent="0.25">
      <c r="B519" s="150" t="s">
        <v>786</v>
      </c>
      <c r="C519" s="192">
        <v>356779045</v>
      </c>
      <c r="D519" s="192"/>
      <c r="E519" s="192">
        <v>2068242.32</v>
      </c>
      <c r="F519" s="192">
        <v>1245399.8999999999</v>
      </c>
      <c r="G519" s="192"/>
      <c r="H519" s="192"/>
      <c r="I519" s="192"/>
      <c r="J519" s="192"/>
      <c r="K519" s="192"/>
      <c r="L519" s="192"/>
      <c r="M519" s="192"/>
      <c r="N519" s="192"/>
      <c r="O519" s="192"/>
      <c r="P519" s="192"/>
      <c r="Q519" s="192">
        <f t="shared" si="7"/>
        <v>3313642.2199999997</v>
      </c>
      <c r="R519" s="3"/>
      <c r="S519" s="7"/>
      <c r="T519" s="118"/>
      <c r="U519" s="118"/>
      <c r="V519" s="118"/>
      <c r="W519" s="118"/>
    </row>
    <row r="520" spans="1:34" s="67" customFormat="1" x14ac:dyDescent="0.25">
      <c r="A520"/>
      <c r="B520" s="151" t="s">
        <v>787</v>
      </c>
      <c r="C520" s="191">
        <v>356779045</v>
      </c>
      <c r="D520" s="191"/>
      <c r="E520" s="191">
        <v>2068242.32</v>
      </c>
      <c r="F520" s="191">
        <v>1245399.8999999999</v>
      </c>
      <c r="G520" s="191"/>
      <c r="H520" s="191"/>
      <c r="I520" s="191"/>
      <c r="J520" s="191"/>
      <c r="K520" s="191"/>
      <c r="L520" s="191"/>
      <c r="M520" s="191"/>
      <c r="N520" s="191"/>
      <c r="O520" s="191"/>
      <c r="P520" s="191"/>
      <c r="Q520" s="191">
        <f t="shared" si="7"/>
        <v>3313642.2199999997</v>
      </c>
      <c r="R520" s="3"/>
      <c r="S520" s="7"/>
      <c r="T520" s="118"/>
      <c r="U520" s="141"/>
      <c r="V520" s="141"/>
      <c r="W520" s="141"/>
      <c r="X520"/>
      <c r="Y520"/>
      <c r="Z520"/>
      <c r="AA520"/>
      <c r="AB520"/>
      <c r="AC520"/>
      <c r="AD520"/>
      <c r="AE520"/>
      <c r="AF520"/>
      <c r="AG520"/>
      <c r="AH520"/>
    </row>
    <row r="521" spans="1:34" s="67" customFormat="1" x14ac:dyDescent="0.25">
      <c r="A521"/>
      <c r="B521" s="150" t="s">
        <v>788</v>
      </c>
      <c r="C521" s="192">
        <v>8374085299</v>
      </c>
      <c r="D521" s="192"/>
      <c r="E521" s="192">
        <v>233333</v>
      </c>
      <c r="F521" s="192">
        <v>851240.33</v>
      </c>
      <c r="G521" s="192"/>
      <c r="H521" s="192"/>
      <c r="I521" s="192"/>
      <c r="J521" s="192"/>
      <c r="K521" s="192"/>
      <c r="L521" s="192"/>
      <c r="M521" s="192"/>
      <c r="N521" s="192"/>
      <c r="O521" s="192"/>
      <c r="P521" s="192"/>
      <c r="Q521" s="192">
        <f t="shared" si="7"/>
        <v>1084573.33</v>
      </c>
      <c r="R521" s="3"/>
      <c r="S521" s="7"/>
      <c r="T521" s="118"/>
      <c r="U521" s="141"/>
      <c r="V521" s="141"/>
      <c r="W521" s="141"/>
      <c r="X521"/>
      <c r="Y521"/>
      <c r="Z521"/>
      <c r="AA521"/>
      <c r="AB521"/>
      <c r="AC521"/>
      <c r="AD521"/>
      <c r="AE521"/>
      <c r="AF521"/>
      <c r="AG521"/>
      <c r="AH521"/>
    </row>
    <row r="522" spans="1:34" x14ac:dyDescent="0.25">
      <c r="B522" s="151" t="s">
        <v>789</v>
      </c>
      <c r="C522" s="191">
        <v>8374085299</v>
      </c>
      <c r="D522" s="191"/>
      <c r="E522" s="191">
        <v>233333</v>
      </c>
      <c r="F522" s="191">
        <v>851240.33</v>
      </c>
      <c r="G522" s="191"/>
      <c r="H522" s="191"/>
      <c r="I522" s="191"/>
      <c r="J522" s="191"/>
      <c r="K522" s="191"/>
      <c r="L522" s="191"/>
      <c r="M522" s="191"/>
      <c r="N522" s="191"/>
      <c r="O522" s="191"/>
      <c r="P522" s="191"/>
      <c r="Q522" s="191">
        <f t="shared" ref="Q522:Q585" si="8">SUM(E522:P522)</f>
        <v>1084573.33</v>
      </c>
      <c r="R522" s="3"/>
      <c r="S522" s="7"/>
      <c r="T522" s="118"/>
      <c r="U522" s="118"/>
      <c r="V522" s="118"/>
      <c r="W522" s="118"/>
    </row>
    <row r="523" spans="1:34" x14ac:dyDescent="0.25">
      <c r="B523" s="138" t="s">
        <v>186</v>
      </c>
      <c r="C523" s="192">
        <v>2479828116</v>
      </c>
      <c r="D523" s="192"/>
      <c r="E523" s="192">
        <v>260807</v>
      </c>
      <c r="F523" s="192">
        <v>78419212.789999992</v>
      </c>
      <c r="G523" s="192"/>
      <c r="H523" s="192"/>
      <c r="I523" s="192"/>
      <c r="J523" s="192"/>
      <c r="K523" s="192"/>
      <c r="L523" s="192"/>
      <c r="M523" s="192"/>
      <c r="N523" s="192"/>
      <c r="O523" s="192"/>
      <c r="P523" s="192"/>
      <c r="Q523" s="192">
        <f t="shared" si="8"/>
        <v>78680019.789999992</v>
      </c>
      <c r="R523" s="3"/>
      <c r="S523" s="7"/>
      <c r="T523" s="118"/>
      <c r="U523" s="118"/>
      <c r="V523" s="118"/>
      <c r="W523" s="118"/>
    </row>
    <row r="524" spans="1:34" x14ac:dyDescent="0.25">
      <c r="B524" s="150" t="s">
        <v>790</v>
      </c>
      <c r="C524" s="192">
        <v>1484524365</v>
      </c>
      <c r="D524" s="192"/>
      <c r="E524" s="192">
        <v>62500</v>
      </c>
      <c r="F524" s="192">
        <v>46844197.599999994</v>
      </c>
      <c r="G524" s="192"/>
      <c r="H524" s="192"/>
      <c r="I524" s="192"/>
      <c r="J524" s="192"/>
      <c r="K524" s="192"/>
      <c r="L524" s="192"/>
      <c r="M524" s="192"/>
      <c r="N524" s="192"/>
      <c r="O524" s="192"/>
      <c r="P524" s="192"/>
      <c r="Q524" s="192">
        <f t="shared" si="8"/>
        <v>46906697.599999994</v>
      </c>
      <c r="R524" s="3"/>
      <c r="S524" s="7"/>
      <c r="T524" s="118"/>
      <c r="U524" s="118"/>
      <c r="V524" s="118"/>
      <c r="W524" s="118"/>
    </row>
    <row r="525" spans="1:34" x14ac:dyDescent="0.25">
      <c r="B525" s="151" t="s">
        <v>791</v>
      </c>
      <c r="C525" s="193">
        <v>1484524365</v>
      </c>
      <c r="D525" s="193"/>
      <c r="E525" s="193">
        <v>62500</v>
      </c>
      <c r="F525" s="193">
        <v>46844197.599999994</v>
      </c>
      <c r="G525" s="193"/>
      <c r="H525" s="193"/>
      <c r="I525" s="193"/>
      <c r="J525" s="193"/>
      <c r="K525" s="193"/>
      <c r="L525" s="193"/>
      <c r="M525" s="193"/>
      <c r="N525" s="193"/>
      <c r="O525" s="193"/>
      <c r="P525" s="193"/>
      <c r="Q525" s="193">
        <f t="shared" si="8"/>
        <v>46906697.599999994</v>
      </c>
      <c r="R525" s="3"/>
      <c r="S525" s="7"/>
      <c r="T525" s="118"/>
      <c r="U525" s="118"/>
      <c r="V525" s="118"/>
      <c r="W525" s="118"/>
    </row>
    <row r="526" spans="1:34" x14ac:dyDescent="0.25">
      <c r="B526" s="150" t="s">
        <v>792</v>
      </c>
      <c r="C526" s="192">
        <v>995303751</v>
      </c>
      <c r="D526" s="192"/>
      <c r="E526" s="192">
        <v>198307</v>
      </c>
      <c r="F526" s="192">
        <v>31575015.189999998</v>
      </c>
      <c r="G526" s="192"/>
      <c r="H526" s="192"/>
      <c r="I526" s="192"/>
      <c r="J526" s="192"/>
      <c r="K526" s="192"/>
      <c r="L526" s="192"/>
      <c r="M526" s="192"/>
      <c r="N526" s="192"/>
      <c r="O526" s="192"/>
      <c r="P526" s="192"/>
      <c r="Q526" s="192">
        <f t="shared" si="8"/>
        <v>31773322.189999998</v>
      </c>
      <c r="R526" s="3"/>
      <c r="S526" s="7"/>
      <c r="T526" s="118"/>
      <c r="U526" s="118"/>
      <c r="V526" s="118"/>
      <c r="W526" s="118"/>
    </row>
    <row r="527" spans="1:34" s="67" customFormat="1" x14ac:dyDescent="0.25">
      <c r="A527"/>
      <c r="B527" s="151" t="s">
        <v>793</v>
      </c>
      <c r="C527" s="193">
        <v>995303751</v>
      </c>
      <c r="D527" s="193"/>
      <c r="E527" s="193">
        <v>198307</v>
      </c>
      <c r="F527" s="193">
        <v>31575015.189999998</v>
      </c>
      <c r="G527" s="193"/>
      <c r="H527" s="193"/>
      <c r="I527" s="193"/>
      <c r="J527" s="193"/>
      <c r="K527" s="193"/>
      <c r="L527" s="193"/>
      <c r="M527" s="193"/>
      <c r="N527" s="193"/>
      <c r="O527" s="193"/>
      <c r="P527" s="193"/>
      <c r="Q527" s="193">
        <f t="shared" si="8"/>
        <v>31773322.189999998</v>
      </c>
      <c r="R527" s="3"/>
      <c r="S527" s="7"/>
      <c r="T527" s="118"/>
      <c r="U527" s="141"/>
      <c r="V527" s="141"/>
      <c r="W527" s="141"/>
      <c r="X527"/>
      <c r="Y527"/>
      <c r="Z527"/>
      <c r="AA527"/>
      <c r="AB527"/>
      <c r="AC527"/>
      <c r="AD527"/>
      <c r="AE527"/>
      <c r="AF527"/>
      <c r="AG527"/>
      <c r="AH527"/>
    </row>
    <row r="528" spans="1:34" x14ac:dyDescent="0.25">
      <c r="B528" s="138" t="s">
        <v>794</v>
      </c>
      <c r="C528" s="192">
        <v>696384278</v>
      </c>
      <c r="D528" s="192"/>
      <c r="E528" s="192">
        <v>0</v>
      </c>
      <c r="F528" s="192">
        <v>0</v>
      </c>
      <c r="G528" s="192"/>
      <c r="H528" s="192"/>
      <c r="I528" s="192"/>
      <c r="J528" s="192"/>
      <c r="K528" s="192"/>
      <c r="L528" s="192"/>
      <c r="M528" s="192"/>
      <c r="N528" s="192"/>
      <c r="O528" s="192"/>
      <c r="P528" s="192"/>
      <c r="Q528" s="192">
        <f t="shared" si="8"/>
        <v>0</v>
      </c>
      <c r="R528" s="3"/>
      <c r="S528" s="7"/>
      <c r="T528" s="118"/>
      <c r="U528" s="118"/>
      <c r="V528" s="118"/>
      <c r="W528" s="118"/>
    </row>
    <row r="529" spans="1:34" s="67" customFormat="1" x14ac:dyDescent="0.25">
      <c r="A529"/>
      <c r="B529" s="150" t="s">
        <v>795</v>
      </c>
      <c r="C529" s="192">
        <v>2000000</v>
      </c>
      <c r="D529" s="192"/>
      <c r="E529" s="191">
        <v>0</v>
      </c>
      <c r="F529" s="191"/>
      <c r="G529" s="191"/>
      <c r="H529" s="191"/>
      <c r="I529" s="191"/>
      <c r="J529" s="191"/>
      <c r="K529" s="191"/>
      <c r="L529" s="191"/>
      <c r="M529" s="191"/>
      <c r="N529" s="192"/>
      <c r="O529" s="192"/>
      <c r="P529" s="192"/>
      <c r="Q529" s="192">
        <f t="shared" si="8"/>
        <v>0</v>
      </c>
      <c r="R529" s="3"/>
      <c r="S529" s="7"/>
      <c r="T529" s="118"/>
      <c r="U529" s="141"/>
      <c r="V529" s="141"/>
      <c r="W529" s="141"/>
      <c r="X529"/>
      <c r="Y529"/>
      <c r="Z529"/>
      <c r="AA529"/>
      <c r="AB529"/>
      <c r="AC529"/>
      <c r="AD529"/>
      <c r="AE529"/>
      <c r="AF529"/>
      <c r="AG529"/>
      <c r="AH529"/>
    </row>
    <row r="530" spans="1:34" x14ac:dyDescent="0.25">
      <c r="B530" s="151" t="s">
        <v>796</v>
      </c>
      <c r="C530" s="191">
        <v>2000000</v>
      </c>
      <c r="D530" s="191"/>
      <c r="E530" s="191">
        <v>0</v>
      </c>
      <c r="F530" s="191"/>
      <c r="G530" s="191"/>
      <c r="H530" s="191"/>
      <c r="I530" s="191"/>
      <c r="J530" s="191"/>
      <c r="K530" s="191"/>
      <c r="L530" s="191"/>
      <c r="M530" s="191"/>
      <c r="N530" s="191"/>
      <c r="O530" s="191"/>
      <c r="P530" s="191"/>
      <c r="Q530" s="192">
        <f t="shared" si="8"/>
        <v>0</v>
      </c>
      <c r="R530" s="3"/>
      <c r="S530" s="7"/>
      <c r="T530" s="118"/>
      <c r="U530" s="118"/>
      <c r="V530" s="118"/>
      <c r="W530" s="118"/>
    </row>
    <row r="531" spans="1:34" x14ac:dyDescent="0.25">
      <c r="B531" s="150" t="s">
        <v>799</v>
      </c>
      <c r="C531" s="191">
        <v>288500</v>
      </c>
      <c r="D531" s="191"/>
      <c r="E531" s="191">
        <v>0</v>
      </c>
      <c r="F531" s="191"/>
      <c r="G531" s="191"/>
      <c r="H531" s="191"/>
      <c r="I531" s="191"/>
      <c r="J531" s="191"/>
      <c r="K531" s="191"/>
      <c r="L531" s="191"/>
      <c r="M531" s="191"/>
      <c r="N531" s="191"/>
      <c r="O531" s="191"/>
      <c r="P531" s="191"/>
      <c r="Q531" s="192">
        <f t="shared" si="8"/>
        <v>0</v>
      </c>
      <c r="R531" s="3"/>
      <c r="S531" s="7"/>
      <c r="T531" s="118"/>
      <c r="U531" s="118"/>
      <c r="V531" s="118"/>
      <c r="W531" s="118"/>
    </row>
    <row r="532" spans="1:34" x14ac:dyDescent="0.25">
      <c r="B532" s="151" t="s">
        <v>800</v>
      </c>
      <c r="C532" s="191">
        <v>288500</v>
      </c>
      <c r="D532" s="191"/>
      <c r="E532" s="191">
        <v>0</v>
      </c>
      <c r="F532" s="191"/>
      <c r="G532" s="191"/>
      <c r="H532" s="191"/>
      <c r="I532" s="191"/>
      <c r="J532" s="191"/>
      <c r="K532" s="191"/>
      <c r="L532" s="191"/>
      <c r="M532" s="191"/>
      <c r="N532" s="191"/>
      <c r="O532" s="191"/>
      <c r="P532" s="191"/>
      <c r="Q532" s="192">
        <f t="shared" si="8"/>
        <v>0</v>
      </c>
      <c r="R532" s="3"/>
      <c r="S532" s="7"/>
      <c r="T532" s="118"/>
      <c r="U532" s="118"/>
      <c r="V532" s="118"/>
      <c r="W532" s="118"/>
    </row>
    <row r="533" spans="1:34" x14ac:dyDescent="0.25">
      <c r="B533" s="150" t="s">
        <v>801</v>
      </c>
      <c r="C533" s="192">
        <v>2791383</v>
      </c>
      <c r="D533" s="192"/>
      <c r="E533" s="191">
        <v>0</v>
      </c>
      <c r="F533" s="192"/>
      <c r="G533" s="192"/>
      <c r="H533" s="192"/>
      <c r="I533" s="192"/>
      <c r="J533" s="192"/>
      <c r="K533" s="192"/>
      <c r="L533" s="192"/>
      <c r="M533" s="192"/>
      <c r="N533" s="192"/>
      <c r="O533" s="192"/>
      <c r="P533" s="192"/>
      <c r="Q533" s="192">
        <f t="shared" si="8"/>
        <v>0</v>
      </c>
      <c r="R533" s="3"/>
      <c r="S533" s="7"/>
      <c r="T533" s="118"/>
      <c r="U533" s="118"/>
      <c r="V533" s="118"/>
      <c r="W533" s="118"/>
    </row>
    <row r="534" spans="1:34" x14ac:dyDescent="0.25">
      <c r="B534" s="151" t="s">
        <v>802</v>
      </c>
      <c r="C534" s="191">
        <v>2791383</v>
      </c>
      <c r="D534" s="191"/>
      <c r="E534" s="191">
        <v>0</v>
      </c>
      <c r="F534" s="191"/>
      <c r="G534" s="191"/>
      <c r="H534" s="191"/>
      <c r="I534" s="191"/>
      <c r="J534" s="191"/>
      <c r="K534" s="191"/>
      <c r="L534" s="191"/>
      <c r="M534" s="191"/>
      <c r="N534" s="191"/>
      <c r="O534" s="191"/>
      <c r="P534" s="191"/>
      <c r="Q534" s="192">
        <f t="shared" si="8"/>
        <v>0</v>
      </c>
      <c r="R534" s="3"/>
      <c r="S534" s="7"/>
      <c r="T534" s="118"/>
      <c r="U534" s="118"/>
      <c r="V534" s="118"/>
      <c r="W534" s="118"/>
    </row>
    <row r="535" spans="1:34" s="144" customFormat="1" x14ac:dyDescent="0.25">
      <c r="A535"/>
      <c r="B535" s="150" t="s">
        <v>803</v>
      </c>
      <c r="C535" s="192">
        <v>700000</v>
      </c>
      <c r="D535" s="192"/>
      <c r="E535" s="191">
        <v>0</v>
      </c>
      <c r="F535" s="191"/>
      <c r="G535" s="191"/>
      <c r="H535" s="191"/>
      <c r="I535" s="191"/>
      <c r="J535" s="191"/>
      <c r="K535" s="191"/>
      <c r="L535" s="191"/>
      <c r="M535" s="191"/>
      <c r="N535" s="192"/>
      <c r="O535" s="192"/>
      <c r="P535" s="192"/>
      <c r="Q535" s="192">
        <f t="shared" si="8"/>
        <v>0</v>
      </c>
      <c r="R535" s="3"/>
      <c r="S535" s="7"/>
      <c r="T535" s="118"/>
      <c r="U535" s="147"/>
      <c r="V535" s="147"/>
      <c r="W535" s="147"/>
      <c r="X535"/>
      <c r="Y535"/>
      <c r="Z535"/>
      <c r="AA535"/>
      <c r="AB535"/>
      <c r="AC535"/>
      <c r="AD535"/>
      <c r="AE535"/>
      <c r="AF535"/>
      <c r="AG535"/>
      <c r="AH535"/>
    </row>
    <row r="536" spans="1:34" s="144" customFormat="1" x14ac:dyDescent="0.25">
      <c r="A536"/>
      <c r="B536" s="151" t="s">
        <v>804</v>
      </c>
      <c r="C536" s="191">
        <v>700000</v>
      </c>
      <c r="D536" s="191"/>
      <c r="E536" s="191">
        <v>0</v>
      </c>
      <c r="F536" s="191"/>
      <c r="G536" s="191"/>
      <c r="H536" s="191"/>
      <c r="I536" s="191"/>
      <c r="J536" s="191"/>
      <c r="K536" s="191"/>
      <c r="L536" s="191"/>
      <c r="M536" s="191"/>
      <c r="N536" s="191"/>
      <c r="O536" s="191"/>
      <c r="P536" s="191"/>
      <c r="Q536" s="192">
        <f t="shared" si="8"/>
        <v>0</v>
      </c>
      <c r="R536" s="3"/>
      <c r="S536" s="7"/>
      <c r="T536" s="118"/>
      <c r="U536" s="147"/>
      <c r="V536" s="147"/>
      <c r="W536" s="147"/>
      <c r="X536"/>
      <c r="Y536"/>
      <c r="Z536"/>
      <c r="AA536"/>
      <c r="AB536"/>
      <c r="AC536"/>
      <c r="AD536"/>
      <c r="AE536"/>
      <c r="AF536"/>
      <c r="AG536"/>
      <c r="AH536"/>
    </row>
    <row r="537" spans="1:34" s="144" customFormat="1" x14ac:dyDescent="0.25">
      <c r="A537"/>
      <c r="B537" s="150" t="s">
        <v>805</v>
      </c>
      <c r="C537" s="191">
        <v>2480000</v>
      </c>
      <c r="D537" s="191"/>
      <c r="E537" s="191">
        <v>0</v>
      </c>
      <c r="F537" s="191"/>
      <c r="G537" s="191"/>
      <c r="H537" s="191"/>
      <c r="I537" s="191"/>
      <c r="J537" s="191"/>
      <c r="K537" s="191"/>
      <c r="L537" s="191"/>
      <c r="M537" s="191"/>
      <c r="N537" s="191"/>
      <c r="O537" s="191"/>
      <c r="P537" s="191"/>
      <c r="Q537" s="192">
        <f t="shared" si="8"/>
        <v>0</v>
      </c>
      <c r="R537" s="3"/>
      <c r="S537" s="7"/>
      <c r="T537" s="118"/>
      <c r="U537" s="147"/>
      <c r="V537" s="147"/>
      <c r="W537" s="147"/>
      <c r="X537"/>
      <c r="Y537"/>
      <c r="Z537"/>
      <c r="AA537"/>
      <c r="AB537"/>
      <c r="AC537"/>
      <c r="AD537"/>
      <c r="AE537"/>
      <c r="AF537"/>
      <c r="AG537"/>
      <c r="AH537"/>
    </row>
    <row r="538" spans="1:34" s="144" customFormat="1" x14ac:dyDescent="0.25">
      <c r="A538"/>
      <c r="B538" s="151" t="s">
        <v>806</v>
      </c>
      <c r="C538" s="191">
        <v>2480000</v>
      </c>
      <c r="D538" s="191"/>
      <c r="E538" s="191">
        <v>0</v>
      </c>
      <c r="F538" s="191"/>
      <c r="G538" s="191"/>
      <c r="H538" s="191"/>
      <c r="I538" s="191"/>
      <c r="J538" s="191"/>
      <c r="K538" s="191"/>
      <c r="L538" s="191"/>
      <c r="M538" s="191"/>
      <c r="N538" s="191"/>
      <c r="O538" s="191"/>
      <c r="P538" s="191"/>
      <c r="Q538" s="192">
        <f t="shared" si="8"/>
        <v>0</v>
      </c>
      <c r="R538" s="3"/>
      <c r="S538" s="7"/>
      <c r="T538" s="118"/>
      <c r="U538" s="147"/>
      <c r="V538" s="147"/>
      <c r="W538" s="147"/>
      <c r="X538"/>
      <c r="Y538"/>
      <c r="Z538"/>
      <c r="AA538"/>
      <c r="AB538"/>
      <c r="AC538"/>
      <c r="AD538"/>
      <c r="AE538"/>
      <c r="AF538"/>
      <c r="AG538"/>
      <c r="AH538"/>
    </row>
    <row r="539" spans="1:34" x14ac:dyDescent="0.25">
      <c r="B539" s="150" t="s">
        <v>807</v>
      </c>
      <c r="C539" s="192">
        <v>1800000</v>
      </c>
      <c r="D539" s="192"/>
      <c r="E539" s="191">
        <v>0</v>
      </c>
      <c r="F539" s="191"/>
      <c r="G539" s="191"/>
      <c r="H539" s="191"/>
      <c r="I539" s="191"/>
      <c r="J539" s="192"/>
      <c r="K539" s="192"/>
      <c r="L539" s="192"/>
      <c r="M539" s="192"/>
      <c r="N539" s="192"/>
      <c r="O539" s="192"/>
      <c r="P539" s="192"/>
      <c r="Q539" s="192">
        <f t="shared" si="8"/>
        <v>0</v>
      </c>
      <c r="R539" s="3"/>
      <c r="S539" s="7"/>
      <c r="T539" s="118"/>
      <c r="U539" s="118"/>
      <c r="V539" s="118"/>
      <c r="W539" s="118"/>
    </row>
    <row r="540" spans="1:34" x14ac:dyDescent="0.25">
      <c r="B540" s="151" t="s">
        <v>808</v>
      </c>
      <c r="C540" s="191">
        <v>1800000</v>
      </c>
      <c r="D540" s="191"/>
      <c r="E540" s="191">
        <v>0</v>
      </c>
      <c r="F540" s="191"/>
      <c r="G540" s="191"/>
      <c r="H540" s="191"/>
      <c r="I540" s="191"/>
      <c r="J540" s="191"/>
      <c r="K540" s="191"/>
      <c r="L540" s="191"/>
      <c r="M540" s="191"/>
      <c r="N540" s="191"/>
      <c r="O540" s="191"/>
      <c r="P540" s="191"/>
      <c r="Q540" s="192">
        <f t="shared" si="8"/>
        <v>0</v>
      </c>
      <c r="R540" s="3"/>
      <c r="S540" s="7"/>
      <c r="T540" s="118"/>
      <c r="U540" s="118"/>
      <c r="V540" s="118"/>
      <c r="W540" s="118"/>
    </row>
    <row r="541" spans="1:34" x14ac:dyDescent="0.25">
      <c r="B541" s="150" t="s">
        <v>946</v>
      </c>
      <c r="C541" s="192">
        <v>1650000</v>
      </c>
      <c r="D541" s="192"/>
      <c r="E541" s="191">
        <v>0</v>
      </c>
      <c r="F541" s="191"/>
      <c r="G541" s="191"/>
      <c r="H541" s="191"/>
      <c r="I541" s="191"/>
      <c r="J541" s="192"/>
      <c r="K541" s="192"/>
      <c r="L541" s="192"/>
      <c r="M541" s="192"/>
      <c r="N541" s="192"/>
      <c r="O541" s="192"/>
      <c r="P541" s="192"/>
      <c r="Q541" s="192">
        <f t="shared" si="8"/>
        <v>0</v>
      </c>
      <c r="R541" s="3"/>
      <c r="S541" s="7"/>
      <c r="T541" s="118"/>
      <c r="U541" s="118"/>
      <c r="V541" s="118"/>
      <c r="W541" s="118"/>
    </row>
    <row r="542" spans="1:34" s="144" customFormat="1" x14ac:dyDescent="0.25">
      <c r="A542"/>
      <c r="B542" s="151" t="s">
        <v>947</v>
      </c>
      <c r="C542" s="191">
        <v>1650000</v>
      </c>
      <c r="D542" s="191"/>
      <c r="E542" s="191">
        <v>0</v>
      </c>
      <c r="F542" s="191"/>
      <c r="G542" s="191"/>
      <c r="H542" s="191"/>
      <c r="I542" s="191"/>
      <c r="J542" s="191"/>
      <c r="K542" s="191"/>
      <c r="L542" s="191"/>
      <c r="M542" s="191"/>
      <c r="N542" s="191"/>
      <c r="O542" s="191"/>
      <c r="P542" s="191"/>
      <c r="Q542" s="192">
        <f t="shared" si="8"/>
        <v>0</v>
      </c>
      <c r="R542" s="3"/>
      <c r="S542" s="7"/>
      <c r="T542" s="118"/>
      <c r="U542" s="147"/>
      <c r="V542" s="147"/>
      <c r="W542" s="147"/>
      <c r="X542"/>
      <c r="Y542"/>
      <c r="Z542"/>
      <c r="AA542"/>
      <c r="AB542"/>
      <c r="AC542"/>
      <c r="AD542"/>
      <c r="AE542"/>
      <c r="AF542"/>
      <c r="AG542"/>
      <c r="AH542"/>
    </row>
    <row r="543" spans="1:34" x14ac:dyDescent="0.25">
      <c r="B543" s="150" t="s">
        <v>809</v>
      </c>
      <c r="C543" s="192">
        <v>684674395</v>
      </c>
      <c r="D543" s="192"/>
      <c r="E543" s="192">
        <v>0</v>
      </c>
      <c r="F543" s="192">
        <v>0</v>
      </c>
      <c r="G543" s="192"/>
      <c r="H543" s="192"/>
      <c r="I543" s="192"/>
      <c r="J543" s="192"/>
      <c r="K543" s="192"/>
      <c r="L543" s="192"/>
      <c r="M543" s="192"/>
      <c r="N543" s="192"/>
      <c r="O543" s="192"/>
      <c r="P543" s="192"/>
      <c r="Q543" s="192">
        <f t="shared" si="8"/>
        <v>0</v>
      </c>
      <c r="R543" s="3"/>
      <c r="S543" s="7"/>
      <c r="T543" s="118"/>
      <c r="U543" s="118"/>
      <c r="V543" s="118"/>
      <c r="W543" s="118"/>
    </row>
    <row r="544" spans="1:34" x14ac:dyDescent="0.25">
      <c r="B544" s="151" t="s">
        <v>810</v>
      </c>
      <c r="C544" s="191">
        <v>684674395</v>
      </c>
      <c r="D544" s="191"/>
      <c r="E544" s="191">
        <v>0</v>
      </c>
      <c r="F544" s="191">
        <v>0</v>
      </c>
      <c r="G544" s="191"/>
      <c r="H544" s="191"/>
      <c r="I544" s="191"/>
      <c r="J544" s="191"/>
      <c r="K544" s="191"/>
      <c r="L544" s="191"/>
      <c r="M544" s="191"/>
      <c r="N544" s="191"/>
      <c r="O544" s="191"/>
      <c r="P544" s="191"/>
      <c r="Q544" s="191">
        <f t="shared" si="8"/>
        <v>0</v>
      </c>
      <c r="R544" s="3"/>
      <c r="S544" s="7"/>
      <c r="T544" s="118"/>
      <c r="U544" s="118"/>
      <c r="V544" s="118"/>
      <c r="W544" s="118"/>
    </row>
    <row r="545" spans="1:34" s="144" customFormat="1" x14ac:dyDescent="0.25">
      <c r="A545"/>
      <c r="B545" s="138" t="s">
        <v>188</v>
      </c>
      <c r="C545" s="331">
        <v>1450384039</v>
      </c>
      <c r="D545" s="331"/>
      <c r="E545" s="331">
        <v>2353058.31</v>
      </c>
      <c r="F545" s="331">
        <v>5076240.3499999996</v>
      </c>
      <c r="G545" s="331"/>
      <c r="H545" s="331"/>
      <c r="I545" s="331"/>
      <c r="J545" s="331"/>
      <c r="K545" s="331"/>
      <c r="L545" s="331"/>
      <c r="M545" s="331"/>
      <c r="N545" s="331"/>
      <c r="O545" s="331"/>
      <c r="P545" s="331"/>
      <c r="Q545" s="331">
        <f t="shared" si="8"/>
        <v>7429298.6600000001</v>
      </c>
      <c r="R545" s="3"/>
      <c r="S545" s="7"/>
      <c r="T545" s="118"/>
      <c r="U545" s="147"/>
      <c r="V545" s="147"/>
      <c r="W545" s="147"/>
      <c r="X545"/>
      <c r="Y545"/>
      <c r="Z545"/>
      <c r="AA545"/>
      <c r="AB545"/>
      <c r="AC545"/>
      <c r="AD545"/>
      <c r="AE545"/>
      <c r="AF545"/>
      <c r="AG545"/>
      <c r="AH545"/>
    </row>
    <row r="546" spans="1:34" x14ac:dyDescent="0.25">
      <c r="B546" s="150" t="s">
        <v>811</v>
      </c>
      <c r="C546" s="192">
        <v>0</v>
      </c>
      <c r="D546" s="192"/>
      <c r="E546" s="192">
        <v>0</v>
      </c>
      <c r="F546" s="192">
        <v>0</v>
      </c>
      <c r="G546" s="338"/>
      <c r="H546" s="338"/>
      <c r="I546" s="338"/>
      <c r="J546" s="338"/>
      <c r="K546" s="192"/>
      <c r="L546" s="338"/>
      <c r="M546" s="331"/>
      <c r="N546" s="331"/>
      <c r="O546" s="331"/>
      <c r="P546" s="331"/>
      <c r="Q546" s="331">
        <f t="shared" si="8"/>
        <v>0</v>
      </c>
      <c r="R546" s="3"/>
      <c r="S546" s="7"/>
      <c r="T546" s="118"/>
      <c r="U546" s="118"/>
      <c r="V546" s="118"/>
      <c r="W546" s="118"/>
    </row>
    <row r="547" spans="1:34" s="144" customFormat="1" x14ac:dyDescent="0.25">
      <c r="A547"/>
      <c r="B547" s="151" t="s">
        <v>812</v>
      </c>
      <c r="C547" s="191">
        <v>0</v>
      </c>
      <c r="D547" s="191"/>
      <c r="E547" s="192">
        <v>0</v>
      </c>
      <c r="F547" s="191">
        <v>0</v>
      </c>
      <c r="G547" s="337"/>
      <c r="H547" s="337"/>
      <c r="I547" s="337"/>
      <c r="J547" s="337"/>
      <c r="K547" s="191"/>
      <c r="L547" s="337"/>
      <c r="M547" s="191"/>
      <c r="N547" s="191"/>
      <c r="O547" s="191"/>
      <c r="P547" s="191"/>
      <c r="Q547" s="331">
        <f t="shared" si="8"/>
        <v>0</v>
      </c>
      <c r="R547" s="3"/>
      <c r="S547" s="7"/>
      <c r="T547" s="118"/>
      <c r="U547" s="147"/>
      <c r="V547" s="147"/>
      <c r="W547" s="147"/>
      <c r="X547"/>
      <c r="Y547"/>
      <c r="Z547"/>
      <c r="AA547"/>
      <c r="AB547"/>
      <c r="AC547"/>
      <c r="AD547"/>
      <c r="AE547"/>
      <c r="AF547"/>
      <c r="AG547"/>
      <c r="AH547"/>
    </row>
    <row r="548" spans="1:34" x14ac:dyDescent="0.25">
      <c r="B548" s="150" t="s">
        <v>815</v>
      </c>
      <c r="C548" s="192">
        <v>1430134039</v>
      </c>
      <c r="D548" s="192"/>
      <c r="E548" s="192">
        <v>1510481.67</v>
      </c>
      <c r="F548" s="192">
        <v>5076240.3499999996</v>
      </c>
      <c r="G548" s="192"/>
      <c r="H548" s="192"/>
      <c r="I548" s="192"/>
      <c r="J548" s="192"/>
      <c r="K548" s="192"/>
      <c r="L548" s="192"/>
      <c r="M548" s="192"/>
      <c r="N548" s="192"/>
      <c r="O548" s="192"/>
      <c r="P548" s="331"/>
      <c r="Q548" s="331">
        <f t="shared" si="8"/>
        <v>6586722.0199999996</v>
      </c>
      <c r="R548" s="3"/>
      <c r="S548" s="7"/>
      <c r="T548" s="118"/>
      <c r="U548" s="118"/>
      <c r="V548" s="118"/>
      <c r="W548" s="118"/>
    </row>
    <row r="549" spans="1:34" s="144" customFormat="1" x14ac:dyDescent="0.25">
      <c r="A549"/>
      <c r="B549" s="151" t="s">
        <v>816</v>
      </c>
      <c r="C549" s="191">
        <v>1425703928</v>
      </c>
      <c r="D549" s="191"/>
      <c r="E549" s="191">
        <v>1510481.67</v>
      </c>
      <c r="F549" s="191">
        <v>5076240.3499999996</v>
      </c>
      <c r="G549" s="191"/>
      <c r="H549" s="191"/>
      <c r="I549" s="191"/>
      <c r="J549" s="191"/>
      <c r="K549" s="191"/>
      <c r="L549" s="191"/>
      <c r="M549" s="191"/>
      <c r="N549" s="191"/>
      <c r="O549" s="191"/>
      <c r="P549" s="191"/>
      <c r="Q549" s="191">
        <f t="shared" si="8"/>
        <v>6586722.0199999996</v>
      </c>
      <c r="R549" s="3"/>
      <c r="S549" s="7"/>
      <c r="T549" s="118"/>
      <c r="U549" s="147"/>
      <c r="V549" s="147"/>
      <c r="W549" s="147"/>
      <c r="X549"/>
      <c r="Y549"/>
      <c r="Z549"/>
      <c r="AA549"/>
      <c r="AB549"/>
      <c r="AC549"/>
      <c r="AD549"/>
      <c r="AE549"/>
      <c r="AF549"/>
      <c r="AG549"/>
      <c r="AH549"/>
    </row>
    <row r="550" spans="1:34" x14ac:dyDescent="0.25">
      <c r="B550" s="151" t="s">
        <v>817</v>
      </c>
      <c r="C550" s="191">
        <v>4430111</v>
      </c>
      <c r="D550" s="191"/>
      <c r="E550" s="337">
        <v>0</v>
      </c>
      <c r="F550" s="337">
        <v>0</v>
      </c>
      <c r="G550" s="191"/>
      <c r="H550" s="191"/>
      <c r="I550" s="191"/>
      <c r="J550" s="191"/>
      <c r="K550" s="191"/>
      <c r="L550" s="191"/>
      <c r="M550" s="191"/>
      <c r="N550" s="191"/>
      <c r="O550" s="191"/>
      <c r="P550" s="191"/>
      <c r="Q550" s="191">
        <f t="shared" si="8"/>
        <v>0</v>
      </c>
      <c r="R550" s="3"/>
      <c r="S550" s="7"/>
      <c r="T550" s="118"/>
      <c r="U550" s="118"/>
      <c r="V550" s="118"/>
      <c r="W550" s="118"/>
    </row>
    <row r="551" spans="1:34" s="144" customFormat="1" x14ac:dyDescent="0.25">
      <c r="A551"/>
      <c r="B551" s="150" t="s">
        <v>820</v>
      </c>
      <c r="C551" s="192">
        <v>20000000</v>
      </c>
      <c r="D551" s="192"/>
      <c r="E551" s="192">
        <v>842576.64</v>
      </c>
      <c r="F551" s="192">
        <v>0</v>
      </c>
      <c r="G551" s="192"/>
      <c r="H551" s="192"/>
      <c r="I551" s="192"/>
      <c r="J551" s="192"/>
      <c r="K551" s="337"/>
      <c r="L551" s="337"/>
      <c r="M551" s="337"/>
      <c r="N551" s="339"/>
      <c r="O551" s="331"/>
      <c r="P551" s="331"/>
      <c r="Q551" s="331">
        <f t="shared" si="8"/>
        <v>842576.64</v>
      </c>
      <c r="R551" s="3"/>
      <c r="S551" s="7"/>
      <c r="T551" s="118"/>
      <c r="U551" s="147"/>
      <c r="V551" s="147"/>
      <c r="W551" s="147"/>
      <c r="X551"/>
      <c r="Y551"/>
      <c r="Z551"/>
      <c r="AA551"/>
      <c r="AB551"/>
      <c r="AC551"/>
      <c r="AD551"/>
      <c r="AE551"/>
      <c r="AF551"/>
      <c r="AG551"/>
      <c r="AH551"/>
    </row>
    <row r="552" spans="1:34" x14ac:dyDescent="0.25">
      <c r="B552" s="151" t="s">
        <v>821</v>
      </c>
      <c r="C552" s="191">
        <v>20000000</v>
      </c>
      <c r="D552" s="191"/>
      <c r="E552" s="192">
        <v>842576.64</v>
      </c>
      <c r="F552" s="191">
        <v>0</v>
      </c>
      <c r="G552" s="191"/>
      <c r="H552" s="191"/>
      <c r="I552" s="191"/>
      <c r="J552" s="191"/>
      <c r="K552" s="337"/>
      <c r="L552" s="337"/>
      <c r="M552" s="337"/>
      <c r="N552" s="337"/>
      <c r="O552" s="191"/>
      <c r="P552" s="191"/>
      <c r="Q552" s="331">
        <f t="shared" si="8"/>
        <v>842576.64</v>
      </c>
      <c r="R552" s="3"/>
      <c r="S552" s="7"/>
      <c r="T552" s="118"/>
      <c r="U552" s="118"/>
      <c r="V552" s="118"/>
      <c r="W552" s="118"/>
    </row>
    <row r="553" spans="1:34" s="67" customFormat="1" x14ac:dyDescent="0.25">
      <c r="A553"/>
      <c r="B553" s="150" t="s">
        <v>822</v>
      </c>
      <c r="C553" s="192">
        <v>100000</v>
      </c>
      <c r="D553" s="192"/>
      <c r="E553" s="192">
        <v>0</v>
      </c>
      <c r="F553" s="337"/>
      <c r="G553" s="337"/>
      <c r="H553" s="337"/>
      <c r="I553" s="337"/>
      <c r="J553" s="337"/>
      <c r="K553" s="337"/>
      <c r="L553" s="337"/>
      <c r="M553" s="337"/>
      <c r="N553" s="339"/>
      <c r="O553" s="331"/>
      <c r="P553" s="331"/>
      <c r="Q553" s="331">
        <f t="shared" si="8"/>
        <v>0</v>
      </c>
      <c r="R553" s="3"/>
      <c r="S553" s="7"/>
      <c r="T553" s="118"/>
      <c r="U553" s="141"/>
      <c r="V553" s="141"/>
      <c r="W553" s="141"/>
      <c r="X553"/>
      <c r="Y553"/>
      <c r="Z553"/>
      <c r="AA553"/>
      <c r="AB553"/>
      <c r="AC553"/>
      <c r="AD553"/>
      <c r="AE553"/>
      <c r="AF553"/>
      <c r="AG553"/>
      <c r="AH553"/>
    </row>
    <row r="554" spans="1:34" x14ac:dyDescent="0.25">
      <c r="B554" s="151" t="s">
        <v>823</v>
      </c>
      <c r="C554" s="191">
        <v>100000</v>
      </c>
      <c r="D554" s="191"/>
      <c r="E554" s="192">
        <v>0</v>
      </c>
      <c r="F554" s="337"/>
      <c r="G554" s="337"/>
      <c r="H554" s="337"/>
      <c r="I554" s="337"/>
      <c r="J554" s="337"/>
      <c r="K554" s="337"/>
      <c r="L554" s="337"/>
      <c r="M554" s="337"/>
      <c r="N554" s="337"/>
      <c r="O554" s="191"/>
      <c r="P554" s="191"/>
      <c r="Q554" s="331">
        <f t="shared" si="8"/>
        <v>0</v>
      </c>
      <c r="R554" s="3"/>
      <c r="S554" s="7"/>
      <c r="T554" s="118"/>
      <c r="U554" s="118"/>
      <c r="V554" s="118"/>
      <c r="W554" s="118"/>
    </row>
    <row r="555" spans="1:34" x14ac:dyDescent="0.25">
      <c r="B555" s="150" t="s">
        <v>824</v>
      </c>
      <c r="C555" s="191">
        <v>100000</v>
      </c>
      <c r="D555" s="191"/>
      <c r="E555" s="192">
        <v>0</v>
      </c>
      <c r="F555" s="337"/>
      <c r="G555" s="337"/>
      <c r="H555" s="337"/>
      <c r="I555" s="337"/>
      <c r="J555" s="337"/>
      <c r="K555" s="337"/>
      <c r="L555" s="337"/>
      <c r="M555" s="337"/>
      <c r="N555" s="337"/>
      <c r="O555" s="191"/>
      <c r="P555" s="191"/>
      <c r="Q555" s="331">
        <f t="shared" si="8"/>
        <v>0</v>
      </c>
      <c r="R555" s="3"/>
      <c r="S555" s="7"/>
      <c r="T555" s="118"/>
      <c r="U555" s="118"/>
      <c r="V555" s="118"/>
      <c r="W555" s="118"/>
    </row>
    <row r="556" spans="1:34" x14ac:dyDescent="0.25">
      <c r="B556" s="151" t="s">
        <v>826</v>
      </c>
      <c r="C556" s="191">
        <v>100000</v>
      </c>
      <c r="D556" s="191"/>
      <c r="E556" s="192">
        <v>0</v>
      </c>
      <c r="F556" s="337"/>
      <c r="G556" s="337"/>
      <c r="H556" s="337"/>
      <c r="I556" s="337"/>
      <c r="J556" s="337"/>
      <c r="K556" s="337"/>
      <c r="L556" s="337"/>
      <c r="M556" s="337"/>
      <c r="N556" s="337"/>
      <c r="O556" s="191"/>
      <c r="P556" s="191"/>
      <c r="Q556" s="331">
        <f t="shared" si="8"/>
        <v>0</v>
      </c>
      <c r="R556" s="3"/>
      <c r="S556" s="7"/>
      <c r="T556" s="118"/>
      <c r="U556" s="118"/>
      <c r="V556" s="118"/>
      <c r="W556" s="118"/>
    </row>
    <row r="557" spans="1:34" x14ac:dyDescent="0.25">
      <c r="B557" s="150" t="s">
        <v>828</v>
      </c>
      <c r="C557" s="192">
        <v>50000</v>
      </c>
      <c r="D557" s="192"/>
      <c r="E557" s="192">
        <v>0</v>
      </c>
      <c r="F557" s="337"/>
      <c r="G557" s="337"/>
      <c r="H557" s="337"/>
      <c r="I557" s="337"/>
      <c r="J557" s="337"/>
      <c r="K557" s="337"/>
      <c r="L557" s="337"/>
      <c r="M557" s="337"/>
      <c r="N557" s="339"/>
      <c r="O557" s="331"/>
      <c r="P557" s="331"/>
      <c r="Q557" s="331">
        <f t="shared" si="8"/>
        <v>0</v>
      </c>
      <c r="R557" s="3"/>
      <c r="S557" s="7"/>
      <c r="T557" s="118"/>
      <c r="U557" s="118"/>
      <c r="V557" s="118"/>
      <c r="W557" s="118"/>
    </row>
    <row r="558" spans="1:34" x14ac:dyDescent="0.25">
      <c r="B558" s="151" t="s">
        <v>829</v>
      </c>
      <c r="C558" s="191">
        <v>50000</v>
      </c>
      <c r="D558" s="191"/>
      <c r="E558" s="192">
        <v>0</v>
      </c>
      <c r="F558" s="337"/>
      <c r="G558" s="337"/>
      <c r="H558" s="337"/>
      <c r="I558" s="337"/>
      <c r="J558" s="337"/>
      <c r="K558" s="337"/>
      <c r="L558" s="337"/>
      <c r="M558" s="337"/>
      <c r="N558" s="337"/>
      <c r="O558" s="191"/>
      <c r="P558" s="191"/>
      <c r="Q558" s="331">
        <f t="shared" si="8"/>
        <v>0</v>
      </c>
      <c r="R558" s="3"/>
      <c r="S558" s="7"/>
      <c r="T558" s="118"/>
      <c r="U558" s="118"/>
      <c r="V558" s="118"/>
      <c r="W558" s="118"/>
    </row>
    <row r="559" spans="1:34" s="67" customFormat="1" x14ac:dyDescent="0.25">
      <c r="A559"/>
      <c r="B559" s="138" t="s">
        <v>189</v>
      </c>
      <c r="C559" s="192">
        <v>2974051183</v>
      </c>
      <c r="D559" s="192"/>
      <c r="E559" s="192">
        <v>60882821.720000006</v>
      </c>
      <c r="F559" s="192">
        <v>894962487.47000003</v>
      </c>
      <c r="G559" s="192"/>
      <c r="H559" s="192"/>
      <c r="I559" s="192"/>
      <c r="J559" s="192"/>
      <c r="K559" s="192"/>
      <c r="L559" s="192"/>
      <c r="M559" s="192"/>
      <c r="N559" s="192"/>
      <c r="O559" s="192"/>
      <c r="P559" s="192"/>
      <c r="Q559" s="192">
        <f t="shared" si="8"/>
        <v>955845309.19000006</v>
      </c>
      <c r="R559" s="3"/>
      <c r="S559" s="7"/>
      <c r="T559" s="118"/>
      <c r="U559" s="141"/>
      <c r="V559" s="141"/>
      <c r="W559" s="141"/>
      <c r="X559"/>
      <c r="Y559"/>
      <c r="Z559"/>
      <c r="AA559"/>
      <c r="AB559"/>
      <c r="AC559"/>
      <c r="AD559"/>
      <c r="AE559"/>
      <c r="AF559"/>
      <c r="AG559"/>
      <c r="AH559"/>
    </row>
    <row r="560" spans="1:34" x14ac:dyDescent="0.25">
      <c r="B560" s="150" t="s">
        <v>832</v>
      </c>
      <c r="C560" s="192">
        <v>130343589</v>
      </c>
      <c r="D560" s="192"/>
      <c r="E560" s="192">
        <v>0</v>
      </c>
      <c r="F560" s="192"/>
      <c r="G560" s="192"/>
      <c r="H560" s="192"/>
      <c r="I560" s="192"/>
      <c r="J560" s="192"/>
      <c r="K560" s="192"/>
      <c r="L560" s="192"/>
      <c r="M560" s="192"/>
      <c r="N560" s="192"/>
      <c r="O560" s="192"/>
      <c r="P560" s="192"/>
      <c r="Q560" s="192">
        <f t="shared" si="8"/>
        <v>0</v>
      </c>
      <c r="R560" s="3"/>
      <c r="S560" s="7"/>
      <c r="T560" s="118"/>
      <c r="U560" s="118"/>
      <c r="V560" s="118"/>
      <c r="W560" s="118"/>
    </row>
    <row r="561" spans="1:34" x14ac:dyDescent="0.25">
      <c r="B561" s="151" t="s">
        <v>833</v>
      </c>
      <c r="C561" s="191">
        <v>80343589</v>
      </c>
      <c r="D561" s="191"/>
      <c r="E561" s="192">
        <v>0</v>
      </c>
      <c r="F561" s="191"/>
      <c r="G561" s="191"/>
      <c r="H561" s="191"/>
      <c r="I561" s="191"/>
      <c r="J561" s="191"/>
      <c r="K561" s="191"/>
      <c r="L561" s="191"/>
      <c r="M561" s="191"/>
      <c r="N561" s="191"/>
      <c r="O561" s="191"/>
      <c r="P561" s="191"/>
      <c r="Q561" s="192">
        <f t="shared" si="8"/>
        <v>0</v>
      </c>
      <c r="R561" s="3"/>
      <c r="S561" s="7"/>
      <c r="T561" s="118"/>
      <c r="U561" s="118"/>
      <c r="V561" s="118"/>
      <c r="W561" s="118"/>
    </row>
    <row r="562" spans="1:34" s="67" customFormat="1" x14ac:dyDescent="0.25">
      <c r="A562"/>
      <c r="B562" s="151" t="s">
        <v>949</v>
      </c>
      <c r="C562" s="191">
        <v>50000000</v>
      </c>
      <c r="D562" s="191"/>
      <c r="E562" s="192">
        <v>0</v>
      </c>
      <c r="F562" s="191"/>
      <c r="G562" s="191"/>
      <c r="H562" s="191"/>
      <c r="I562" s="191"/>
      <c r="J562" s="191"/>
      <c r="K562" s="191"/>
      <c r="L562" s="191"/>
      <c r="M562" s="191"/>
      <c r="N562" s="191"/>
      <c r="O562" s="191"/>
      <c r="P562" s="191"/>
      <c r="Q562" s="192">
        <f t="shared" si="8"/>
        <v>0</v>
      </c>
      <c r="R562" s="3"/>
      <c r="S562" s="7"/>
      <c r="T562" s="118"/>
      <c r="U562" s="141"/>
      <c r="V562" s="141"/>
      <c r="W562" s="141"/>
      <c r="X562"/>
      <c r="Y562"/>
      <c r="Z562"/>
      <c r="AA562"/>
      <c r="AB562"/>
      <c r="AC562"/>
      <c r="AD562"/>
      <c r="AE562"/>
      <c r="AF562"/>
      <c r="AG562"/>
      <c r="AH562"/>
    </row>
    <row r="563" spans="1:34" x14ac:dyDescent="0.25">
      <c r="B563" s="150" t="s">
        <v>834</v>
      </c>
      <c r="C563" s="192">
        <v>2687837785</v>
      </c>
      <c r="D563" s="192"/>
      <c r="E563" s="332">
        <v>59822821.700000003</v>
      </c>
      <c r="F563" s="332">
        <v>892131664.86000001</v>
      </c>
      <c r="G563" s="332"/>
      <c r="H563" s="332"/>
      <c r="I563" s="332"/>
      <c r="J563" s="332"/>
      <c r="K563" s="332"/>
      <c r="L563" s="332"/>
      <c r="M563" s="332"/>
      <c r="N563" s="332"/>
      <c r="O563" s="332"/>
      <c r="P563" s="332"/>
      <c r="Q563" s="332">
        <f t="shared" si="8"/>
        <v>951954486.56000006</v>
      </c>
      <c r="R563" s="3"/>
      <c r="S563" s="7"/>
      <c r="T563" s="118"/>
      <c r="U563" s="118"/>
      <c r="V563" s="118"/>
      <c r="W563" s="118"/>
    </row>
    <row r="564" spans="1:34" x14ac:dyDescent="0.25">
      <c r="B564" s="151" t="s">
        <v>835</v>
      </c>
      <c r="C564" s="191">
        <v>742429642</v>
      </c>
      <c r="D564" s="191"/>
      <c r="E564" s="191">
        <v>15987362</v>
      </c>
      <c r="F564" s="191">
        <v>25717710</v>
      </c>
      <c r="G564" s="191"/>
      <c r="H564" s="191"/>
      <c r="I564" s="191"/>
      <c r="J564" s="191"/>
      <c r="K564" s="191"/>
      <c r="L564" s="191"/>
      <c r="M564" s="191"/>
      <c r="N564" s="191"/>
      <c r="O564" s="191"/>
      <c r="P564" s="191"/>
      <c r="Q564" s="191">
        <f t="shared" si="8"/>
        <v>41705072</v>
      </c>
      <c r="R564" s="3"/>
      <c r="S564" s="7"/>
      <c r="T564" s="118"/>
      <c r="U564" s="118"/>
      <c r="V564" s="118"/>
      <c r="W564" s="118"/>
    </row>
    <row r="565" spans="1:34" x14ac:dyDescent="0.25">
      <c r="B565" s="151" t="s">
        <v>836</v>
      </c>
      <c r="C565" s="191">
        <v>1830225671</v>
      </c>
      <c r="D565" s="191"/>
      <c r="E565" s="191">
        <v>8727482.1999999993</v>
      </c>
      <c r="F565" s="191">
        <v>827249228.45000005</v>
      </c>
      <c r="G565" s="191"/>
      <c r="H565" s="191"/>
      <c r="I565" s="191"/>
      <c r="J565" s="191"/>
      <c r="K565" s="191"/>
      <c r="L565" s="191"/>
      <c r="M565" s="191"/>
      <c r="N565" s="191"/>
      <c r="O565" s="191"/>
      <c r="P565" s="191"/>
      <c r="Q565" s="191">
        <f t="shared" si="8"/>
        <v>835976710.6500001</v>
      </c>
      <c r="R565" s="3"/>
      <c r="S565" s="7"/>
      <c r="T565" s="118"/>
      <c r="U565" s="118"/>
      <c r="V565" s="118"/>
      <c r="W565" s="118"/>
    </row>
    <row r="566" spans="1:34" s="67" customFormat="1" x14ac:dyDescent="0.25">
      <c r="A566"/>
      <c r="B566" s="151" t="s">
        <v>950</v>
      </c>
      <c r="C566" s="191">
        <v>115182472</v>
      </c>
      <c r="D566" s="191"/>
      <c r="E566" s="191">
        <v>35107977.5</v>
      </c>
      <c r="F566" s="191">
        <v>39164726.409999996</v>
      </c>
      <c r="G566" s="191"/>
      <c r="H566" s="191"/>
      <c r="I566" s="191"/>
      <c r="J566" s="191"/>
      <c r="K566" s="191"/>
      <c r="L566" s="191"/>
      <c r="M566" s="191"/>
      <c r="N566" s="191"/>
      <c r="O566" s="191"/>
      <c r="P566" s="191"/>
      <c r="Q566" s="191">
        <f t="shared" si="8"/>
        <v>74272703.909999996</v>
      </c>
      <c r="R566" s="3"/>
      <c r="S566" s="7"/>
      <c r="T566" s="118"/>
      <c r="U566" s="141"/>
      <c r="V566" s="141"/>
      <c r="W566" s="141"/>
      <c r="X566"/>
      <c r="Y566"/>
      <c r="Z566"/>
      <c r="AA566"/>
      <c r="AB566"/>
      <c r="AC566"/>
      <c r="AD566"/>
      <c r="AE566"/>
      <c r="AF566"/>
      <c r="AG566"/>
      <c r="AH566"/>
    </row>
    <row r="567" spans="1:34" x14ac:dyDescent="0.25">
      <c r="B567" s="150" t="s">
        <v>837</v>
      </c>
      <c r="C567" s="192">
        <v>82134435</v>
      </c>
      <c r="D567" s="192"/>
      <c r="E567" s="332">
        <v>0</v>
      </c>
      <c r="F567" s="332">
        <v>0</v>
      </c>
      <c r="G567" s="332"/>
      <c r="H567" s="332"/>
      <c r="I567" s="332"/>
      <c r="J567" s="332"/>
      <c r="K567" s="332"/>
      <c r="L567" s="332"/>
      <c r="M567" s="332"/>
      <c r="N567" s="332"/>
      <c r="O567" s="332"/>
      <c r="P567" s="192"/>
      <c r="Q567" s="192">
        <f t="shared" si="8"/>
        <v>0</v>
      </c>
      <c r="R567" s="3"/>
      <c r="S567" s="7"/>
      <c r="T567" s="118"/>
      <c r="U567" s="118"/>
      <c r="V567" s="118"/>
      <c r="W567" s="118"/>
    </row>
    <row r="568" spans="1:34" s="67" customFormat="1" x14ac:dyDescent="0.25">
      <c r="A568"/>
      <c r="B568" s="151" t="s">
        <v>838</v>
      </c>
      <c r="C568" s="191">
        <v>5010000</v>
      </c>
      <c r="D568" s="191"/>
      <c r="E568" s="191">
        <v>0</v>
      </c>
      <c r="F568" s="191">
        <v>0</v>
      </c>
      <c r="G568" s="191"/>
      <c r="H568" s="191"/>
      <c r="I568" s="191"/>
      <c r="J568" s="191"/>
      <c r="K568" s="191"/>
      <c r="L568" s="191"/>
      <c r="M568" s="191"/>
      <c r="N568" s="191"/>
      <c r="O568" s="191"/>
      <c r="P568" s="191"/>
      <c r="Q568" s="191">
        <f t="shared" si="8"/>
        <v>0</v>
      </c>
      <c r="R568" s="3"/>
      <c r="S568" s="7"/>
      <c r="T568" s="118"/>
      <c r="U568" s="141"/>
      <c r="V568" s="141"/>
      <c r="W568" s="141"/>
      <c r="X568"/>
      <c r="Y568"/>
      <c r="Z568"/>
      <c r="AA568"/>
      <c r="AB568"/>
      <c r="AC568"/>
      <c r="AD568"/>
      <c r="AE568"/>
      <c r="AF568"/>
      <c r="AG568"/>
      <c r="AH568"/>
    </row>
    <row r="569" spans="1:34" x14ac:dyDescent="0.25">
      <c r="B569" s="151" t="s">
        <v>839</v>
      </c>
      <c r="C569" s="191">
        <v>77124435</v>
      </c>
      <c r="D569" s="191"/>
      <c r="E569" s="191">
        <v>0</v>
      </c>
      <c r="F569" s="191"/>
      <c r="G569" s="193"/>
      <c r="H569" s="191"/>
      <c r="I569" s="191"/>
      <c r="J569" s="191"/>
      <c r="K569" s="191"/>
      <c r="L569" s="191"/>
      <c r="M569" s="191"/>
      <c r="N569" s="191"/>
      <c r="O569" s="191"/>
      <c r="P569" s="191"/>
      <c r="Q569" s="191">
        <f t="shared" si="8"/>
        <v>0</v>
      </c>
      <c r="R569" s="3"/>
      <c r="S569" s="7"/>
      <c r="T569" s="118"/>
      <c r="U569" s="118"/>
      <c r="V569" s="118"/>
      <c r="W569" s="118"/>
    </row>
    <row r="570" spans="1:34" x14ac:dyDescent="0.25">
      <c r="B570" s="150" t="s">
        <v>840</v>
      </c>
      <c r="C570" s="192">
        <v>8411726</v>
      </c>
      <c r="D570" s="192"/>
      <c r="E570" s="192">
        <v>0</v>
      </c>
      <c r="F570" s="192">
        <v>0</v>
      </c>
      <c r="G570" s="192"/>
      <c r="H570" s="192"/>
      <c r="I570" s="192"/>
      <c r="J570" s="192"/>
      <c r="K570" s="192"/>
      <c r="L570" s="192"/>
      <c r="M570" s="192"/>
      <c r="N570" s="192"/>
      <c r="O570" s="192"/>
      <c r="P570" s="192"/>
      <c r="Q570" s="192">
        <f t="shared" si="8"/>
        <v>0</v>
      </c>
      <c r="R570" s="3"/>
      <c r="S570" s="7"/>
      <c r="T570" s="118"/>
      <c r="U570" s="118"/>
      <c r="V570" s="118"/>
      <c r="W570" s="118"/>
    </row>
    <row r="571" spans="1:34" s="67" customFormat="1" x14ac:dyDescent="0.25">
      <c r="A571"/>
      <c r="B571" s="151" t="s">
        <v>841</v>
      </c>
      <c r="C571" s="191">
        <v>4591878</v>
      </c>
      <c r="D571" s="191"/>
      <c r="E571" s="192">
        <v>0</v>
      </c>
      <c r="F571" s="191">
        <v>0</v>
      </c>
      <c r="G571" s="191"/>
      <c r="H571" s="191"/>
      <c r="I571" s="191"/>
      <c r="J571" s="191"/>
      <c r="K571" s="191"/>
      <c r="L571" s="191"/>
      <c r="M571" s="191"/>
      <c r="N571" s="191"/>
      <c r="O571" s="191"/>
      <c r="P571" s="191"/>
      <c r="Q571" s="192">
        <f t="shared" si="8"/>
        <v>0</v>
      </c>
      <c r="R571" s="3"/>
      <c r="S571" s="7"/>
      <c r="T571" s="118"/>
      <c r="U571" s="141"/>
      <c r="V571" s="141"/>
      <c r="W571" s="141"/>
      <c r="X571"/>
      <c r="Y571"/>
      <c r="Z571"/>
      <c r="AA571"/>
      <c r="AB571"/>
      <c r="AC571"/>
      <c r="AD571"/>
      <c r="AE571"/>
      <c r="AF571"/>
      <c r="AG571"/>
      <c r="AH571"/>
    </row>
    <row r="572" spans="1:34" x14ac:dyDescent="0.25">
      <c r="B572" s="151" t="s">
        <v>842</v>
      </c>
      <c r="C572" s="191">
        <v>3819848</v>
      </c>
      <c r="D572" s="191"/>
      <c r="E572" s="192">
        <v>0</v>
      </c>
      <c r="F572" s="191"/>
      <c r="G572" s="191"/>
      <c r="H572" s="191"/>
      <c r="I572" s="191"/>
      <c r="J572" s="191"/>
      <c r="K572" s="191"/>
      <c r="L572" s="191"/>
      <c r="M572" s="191"/>
      <c r="N572" s="191"/>
      <c r="O572" s="191"/>
      <c r="P572" s="191"/>
      <c r="Q572" s="192">
        <f t="shared" si="8"/>
        <v>0</v>
      </c>
      <c r="R572" s="3"/>
      <c r="S572" s="7"/>
      <c r="T572" s="118"/>
      <c r="U572" s="118"/>
      <c r="V572" s="118"/>
      <c r="W572" s="118"/>
    </row>
    <row r="573" spans="1:34" s="67" customFormat="1" x14ac:dyDescent="0.25">
      <c r="A573"/>
      <c r="B573" s="150" t="s">
        <v>844</v>
      </c>
      <c r="C573" s="134">
        <v>57286603</v>
      </c>
      <c r="D573" s="134"/>
      <c r="E573" s="192">
        <v>0</v>
      </c>
      <c r="F573" s="128">
        <v>702102.61</v>
      </c>
      <c r="G573" s="128"/>
      <c r="H573" s="128"/>
      <c r="I573" s="128"/>
      <c r="J573" s="128"/>
      <c r="K573" s="128"/>
      <c r="L573" s="128"/>
      <c r="M573" s="128"/>
      <c r="N573" s="128"/>
      <c r="O573" s="128"/>
      <c r="P573" s="134"/>
      <c r="Q573" s="192">
        <f t="shared" si="8"/>
        <v>702102.61</v>
      </c>
      <c r="R573" s="3"/>
      <c r="S573" s="7"/>
      <c r="T573" s="118"/>
      <c r="U573" s="141"/>
      <c r="V573" s="141"/>
      <c r="W573" s="141"/>
      <c r="X573"/>
      <c r="Y573"/>
      <c r="Z573"/>
      <c r="AA573"/>
      <c r="AB573"/>
      <c r="AC573"/>
      <c r="AD573"/>
      <c r="AE573"/>
      <c r="AF573"/>
      <c r="AG573"/>
      <c r="AH573"/>
    </row>
    <row r="574" spans="1:34" x14ac:dyDescent="0.25">
      <c r="B574" s="151" t="s">
        <v>845</v>
      </c>
      <c r="C574" s="125">
        <v>57286603</v>
      </c>
      <c r="D574" s="125"/>
      <c r="E574" s="192">
        <v>0</v>
      </c>
      <c r="F574" s="125">
        <v>702102.61</v>
      </c>
      <c r="G574" s="125"/>
      <c r="H574" s="125"/>
      <c r="I574" s="125"/>
      <c r="J574" s="125"/>
      <c r="K574" s="125"/>
      <c r="L574" s="125"/>
      <c r="M574" s="125"/>
      <c r="N574" s="125"/>
      <c r="O574" s="125"/>
      <c r="P574" s="125"/>
      <c r="Q574" s="192">
        <f t="shared" si="8"/>
        <v>702102.61</v>
      </c>
      <c r="R574" s="3"/>
      <c r="S574" s="7"/>
      <c r="T574" s="118"/>
      <c r="U574" s="118"/>
      <c r="V574" s="118"/>
      <c r="W574" s="118"/>
    </row>
    <row r="575" spans="1:34" s="67" customFormat="1" x14ac:dyDescent="0.25">
      <c r="A575"/>
      <c r="B575" s="150" t="s">
        <v>846</v>
      </c>
      <c r="C575" s="134">
        <v>8037045</v>
      </c>
      <c r="D575" s="134"/>
      <c r="E575" s="192">
        <v>1060000.02</v>
      </c>
      <c r="F575" s="128">
        <v>2128720</v>
      </c>
      <c r="G575" s="128"/>
      <c r="H575" s="128"/>
      <c r="I575" s="128"/>
      <c r="J575" s="128"/>
      <c r="K575" s="128"/>
      <c r="L575" s="128"/>
      <c r="M575" s="128"/>
      <c r="N575" s="128"/>
      <c r="O575" s="128"/>
      <c r="P575" s="134"/>
      <c r="Q575" s="192">
        <f t="shared" si="8"/>
        <v>3188720.02</v>
      </c>
      <c r="R575" s="3"/>
      <c r="S575" s="7"/>
      <c r="T575" s="118"/>
      <c r="U575" s="141"/>
      <c r="V575" s="141"/>
      <c r="W575" s="141"/>
      <c r="X575"/>
      <c r="Y575"/>
      <c r="Z575"/>
      <c r="AA575"/>
      <c r="AB575"/>
      <c r="AC575"/>
      <c r="AD575"/>
      <c r="AE575"/>
      <c r="AF575"/>
      <c r="AG575"/>
      <c r="AH575"/>
    </row>
    <row r="576" spans="1:34" x14ac:dyDescent="0.25">
      <c r="B576" s="151" t="s">
        <v>847</v>
      </c>
      <c r="C576" s="125">
        <v>8037045</v>
      </c>
      <c r="D576" s="125"/>
      <c r="E576" s="192">
        <v>1060000.02</v>
      </c>
      <c r="F576" s="125">
        <v>2128720</v>
      </c>
      <c r="G576" s="125"/>
      <c r="H576" s="125"/>
      <c r="I576" s="125"/>
      <c r="J576" s="125"/>
      <c r="K576" s="125"/>
      <c r="L576" s="125"/>
      <c r="M576" s="125"/>
      <c r="N576" s="125"/>
      <c r="O576" s="125"/>
      <c r="P576" s="125"/>
      <c r="Q576" s="192">
        <f t="shared" si="8"/>
        <v>3188720.02</v>
      </c>
      <c r="R576" s="3"/>
      <c r="S576" s="7"/>
      <c r="T576" s="118"/>
      <c r="U576" s="118"/>
      <c r="V576" s="118"/>
      <c r="W576" s="118"/>
    </row>
    <row r="577" spans="1:34" s="67" customFormat="1" x14ac:dyDescent="0.25">
      <c r="A577"/>
      <c r="B577" s="23" t="s">
        <v>190</v>
      </c>
      <c r="C577" s="124">
        <v>98223319456</v>
      </c>
      <c r="D577" s="124"/>
      <c r="E577" s="124">
        <v>3827439660.3600001</v>
      </c>
      <c r="F577" s="124">
        <v>5077009523.6300001</v>
      </c>
      <c r="G577" s="124"/>
      <c r="H577" s="124"/>
      <c r="I577" s="124"/>
      <c r="J577" s="124"/>
      <c r="K577" s="124"/>
      <c r="L577" s="124"/>
      <c r="M577" s="124"/>
      <c r="N577" s="124"/>
      <c r="O577" s="124"/>
      <c r="P577" s="124"/>
      <c r="Q577" s="124">
        <f t="shared" si="8"/>
        <v>8904449183.9899998</v>
      </c>
      <c r="R577" s="3"/>
      <c r="S577" s="7"/>
      <c r="T577" s="118"/>
      <c r="U577" s="141"/>
      <c r="V577" s="141"/>
      <c r="W577" s="141"/>
      <c r="X577"/>
      <c r="Y577"/>
      <c r="Z577"/>
      <c r="AA577"/>
      <c r="AB577"/>
      <c r="AC577"/>
      <c r="AD577"/>
      <c r="AE577"/>
      <c r="AF577"/>
      <c r="AG577"/>
      <c r="AH577"/>
    </row>
    <row r="578" spans="1:34" x14ac:dyDescent="0.25">
      <c r="B578" s="149" t="s">
        <v>191</v>
      </c>
      <c r="C578" s="134">
        <v>40520299875</v>
      </c>
      <c r="D578" s="134"/>
      <c r="E578" s="134">
        <v>892495577.38</v>
      </c>
      <c r="F578" s="134">
        <v>1105450631.1500001</v>
      </c>
      <c r="G578" s="134"/>
      <c r="H578" s="134"/>
      <c r="I578" s="134"/>
      <c r="J578" s="134"/>
      <c r="K578" s="134"/>
      <c r="L578" s="134"/>
      <c r="M578" s="134"/>
      <c r="N578" s="134"/>
      <c r="O578" s="134"/>
      <c r="P578" s="134"/>
      <c r="Q578" s="134">
        <f t="shared" si="8"/>
        <v>1997946208.5300002</v>
      </c>
      <c r="R578" s="3"/>
      <c r="S578" s="7"/>
      <c r="T578" s="118"/>
      <c r="U578" s="118"/>
      <c r="V578" s="118"/>
      <c r="W578" s="118"/>
    </row>
    <row r="579" spans="1:34" s="67" customFormat="1" x14ac:dyDescent="0.25">
      <c r="A579"/>
      <c r="B579" s="150" t="s">
        <v>848</v>
      </c>
      <c r="C579" s="134">
        <v>4449850173</v>
      </c>
      <c r="D579" s="134"/>
      <c r="E579" s="134">
        <v>15358241.51</v>
      </c>
      <c r="F579" s="134">
        <v>9356552.6600000001</v>
      </c>
      <c r="G579" s="134"/>
      <c r="H579" s="134"/>
      <c r="I579" s="134"/>
      <c r="J579" s="134"/>
      <c r="K579" s="134"/>
      <c r="L579" s="134"/>
      <c r="M579" s="134"/>
      <c r="N579" s="134"/>
      <c r="O579" s="134"/>
      <c r="P579" s="134"/>
      <c r="Q579" s="134">
        <f t="shared" si="8"/>
        <v>24714794.170000002</v>
      </c>
      <c r="R579" s="3"/>
      <c r="S579" s="7"/>
      <c r="T579" s="118"/>
      <c r="U579" s="141"/>
      <c r="V579" s="141"/>
      <c r="W579" s="141"/>
      <c r="X579"/>
      <c r="Y579"/>
      <c r="Z579"/>
      <c r="AA579"/>
      <c r="AB579"/>
      <c r="AC579"/>
      <c r="AD579"/>
      <c r="AE579"/>
      <c r="AF579"/>
      <c r="AG579"/>
      <c r="AH579"/>
    </row>
    <row r="580" spans="1:34" x14ac:dyDescent="0.25">
      <c r="B580" s="151" t="s">
        <v>849</v>
      </c>
      <c r="C580" s="125">
        <v>4449850173</v>
      </c>
      <c r="D580" s="125"/>
      <c r="E580" s="125">
        <v>15358241.51</v>
      </c>
      <c r="F580" s="125">
        <v>9356552.6600000001</v>
      </c>
      <c r="G580" s="125"/>
      <c r="H580" s="125"/>
      <c r="I580" s="125"/>
      <c r="J580" s="125"/>
      <c r="K580" s="125"/>
      <c r="L580" s="125"/>
      <c r="M580" s="125"/>
      <c r="N580" s="125"/>
      <c r="O580" s="125"/>
      <c r="P580" s="125"/>
      <c r="Q580" s="125">
        <f t="shared" si="8"/>
        <v>24714794.170000002</v>
      </c>
      <c r="R580" s="3"/>
      <c r="S580" s="7"/>
      <c r="T580" s="118"/>
      <c r="U580" s="118"/>
      <c r="V580" s="118"/>
      <c r="W580" s="118"/>
    </row>
    <row r="581" spans="1:34" s="67" customFormat="1" x14ac:dyDescent="0.25">
      <c r="A581"/>
      <c r="B581" s="150" t="s">
        <v>850</v>
      </c>
      <c r="C581" s="134">
        <v>34265776152</v>
      </c>
      <c r="D581" s="134"/>
      <c r="E581" s="134">
        <v>877137335.87</v>
      </c>
      <c r="F581" s="134">
        <v>1094372778.49</v>
      </c>
      <c r="G581" s="134"/>
      <c r="H581" s="134"/>
      <c r="I581" s="134"/>
      <c r="J581" s="134"/>
      <c r="K581" s="134"/>
      <c r="L581" s="134"/>
      <c r="M581" s="134"/>
      <c r="N581" s="134"/>
      <c r="O581" s="134"/>
      <c r="P581" s="134"/>
      <c r="Q581" s="134">
        <f t="shared" si="8"/>
        <v>1971510114.3600001</v>
      </c>
      <c r="R581" s="3"/>
      <c r="S581" s="7"/>
      <c r="T581" s="118"/>
      <c r="U581" s="141"/>
      <c r="V581" s="141"/>
      <c r="W581" s="141"/>
      <c r="X581"/>
      <c r="Y581"/>
      <c r="Z581"/>
      <c r="AA581"/>
      <c r="AB581"/>
      <c r="AC581"/>
      <c r="AD581"/>
      <c r="AE581"/>
      <c r="AF581"/>
      <c r="AG581"/>
      <c r="AH581"/>
    </row>
    <row r="582" spans="1:34" s="67" customFormat="1" x14ac:dyDescent="0.25">
      <c r="A582"/>
      <c r="B582" s="151" t="s">
        <v>851</v>
      </c>
      <c r="C582" s="125">
        <v>34265776152</v>
      </c>
      <c r="D582" s="125"/>
      <c r="E582" s="125">
        <v>877137335.87</v>
      </c>
      <c r="F582" s="125">
        <v>1094372778.49</v>
      </c>
      <c r="G582" s="125"/>
      <c r="H582" s="125"/>
      <c r="I582" s="125"/>
      <c r="J582" s="125"/>
      <c r="K582" s="125"/>
      <c r="L582" s="125"/>
      <c r="M582" s="125"/>
      <c r="N582" s="125"/>
      <c r="O582" s="125"/>
      <c r="P582" s="125"/>
      <c r="Q582" s="125">
        <f t="shared" si="8"/>
        <v>1971510114.3600001</v>
      </c>
      <c r="R582" s="3"/>
      <c r="S582" s="7"/>
      <c r="T582" s="118"/>
      <c r="U582" s="141"/>
      <c r="V582" s="141"/>
      <c r="W582" s="141"/>
      <c r="X582"/>
      <c r="Y582"/>
      <c r="Z582"/>
      <c r="AA582"/>
      <c r="AB582"/>
      <c r="AC582"/>
      <c r="AD582"/>
      <c r="AE582"/>
      <c r="AF582"/>
      <c r="AG582"/>
      <c r="AH582"/>
    </row>
    <row r="583" spans="1:34" x14ac:dyDescent="0.25">
      <c r="B583" s="150" t="s">
        <v>852</v>
      </c>
      <c r="C583" s="134">
        <v>1247930700</v>
      </c>
      <c r="D583" s="134"/>
      <c r="E583" s="134">
        <v>0</v>
      </c>
      <c r="F583" s="134">
        <v>0</v>
      </c>
      <c r="G583" s="134"/>
      <c r="H583" s="134"/>
      <c r="I583" s="134"/>
      <c r="J583" s="134"/>
      <c r="K583" s="134"/>
      <c r="L583" s="134"/>
      <c r="M583" s="134"/>
      <c r="N583" s="134"/>
      <c r="O583" s="134"/>
      <c r="P583" s="134"/>
      <c r="Q583" s="134">
        <f t="shared" si="8"/>
        <v>0</v>
      </c>
      <c r="R583" s="3"/>
      <c r="S583" s="7"/>
      <c r="T583" s="118"/>
      <c r="U583" s="118"/>
      <c r="V583" s="118"/>
      <c r="W583" s="118"/>
    </row>
    <row r="584" spans="1:34" x14ac:dyDescent="0.25">
      <c r="B584" s="151" t="s">
        <v>853</v>
      </c>
      <c r="C584" s="125">
        <v>1247930700</v>
      </c>
      <c r="D584" s="125"/>
      <c r="E584" s="134">
        <v>0</v>
      </c>
      <c r="F584" s="125">
        <v>0</v>
      </c>
      <c r="G584" s="125"/>
      <c r="H584" s="125"/>
      <c r="I584" s="125"/>
      <c r="J584" s="125"/>
      <c r="K584" s="125"/>
      <c r="L584" s="125"/>
      <c r="M584" s="125"/>
      <c r="N584" s="125"/>
      <c r="O584" s="125"/>
      <c r="P584" s="125"/>
      <c r="Q584" s="134">
        <f t="shared" si="8"/>
        <v>0</v>
      </c>
      <c r="R584" s="3"/>
      <c r="S584" s="7"/>
      <c r="T584" s="118"/>
      <c r="U584" s="118"/>
      <c r="V584" s="118"/>
      <c r="W584" s="118"/>
    </row>
    <row r="585" spans="1:34" s="67" customFormat="1" x14ac:dyDescent="0.25">
      <c r="A585"/>
      <c r="B585" s="150" t="s">
        <v>854</v>
      </c>
      <c r="C585" s="134">
        <v>6635424</v>
      </c>
      <c r="D585" s="134"/>
      <c r="E585" s="134">
        <v>0</v>
      </c>
      <c r="F585" s="134">
        <v>0</v>
      </c>
      <c r="G585" s="134"/>
      <c r="H585" s="134"/>
      <c r="I585" s="134"/>
      <c r="J585" s="134"/>
      <c r="K585" s="134"/>
      <c r="L585" s="134"/>
      <c r="M585" s="134"/>
      <c r="N585" s="134"/>
      <c r="O585" s="134"/>
      <c r="P585" s="134"/>
      <c r="Q585" s="134">
        <f t="shared" si="8"/>
        <v>0</v>
      </c>
      <c r="R585" s="3"/>
      <c r="S585" s="7"/>
      <c r="T585" s="118"/>
      <c r="U585" s="141"/>
      <c r="V585" s="141"/>
      <c r="W585" s="141"/>
      <c r="X585"/>
      <c r="Y585"/>
      <c r="Z585"/>
      <c r="AA585"/>
      <c r="AB585"/>
      <c r="AC585"/>
      <c r="AD585"/>
      <c r="AE585"/>
      <c r="AF585"/>
      <c r="AG585"/>
      <c r="AH585"/>
    </row>
    <row r="586" spans="1:34" x14ac:dyDescent="0.25">
      <c r="B586" s="151" t="s">
        <v>855</v>
      </c>
      <c r="C586" s="125">
        <v>6635424</v>
      </c>
      <c r="D586" s="125"/>
      <c r="E586" s="134">
        <v>0</v>
      </c>
      <c r="F586" s="125">
        <v>0</v>
      </c>
      <c r="G586" s="125"/>
      <c r="H586" s="125"/>
      <c r="I586" s="125"/>
      <c r="J586" s="125"/>
      <c r="K586" s="125"/>
      <c r="L586" s="125"/>
      <c r="M586" s="125"/>
      <c r="N586" s="125"/>
      <c r="O586" s="125"/>
      <c r="P586" s="125"/>
      <c r="Q586" s="134">
        <f t="shared" ref="Q586:Q628" si="9">SUM(E586:P586)</f>
        <v>0</v>
      </c>
      <c r="R586" s="3"/>
      <c r="S586" s="7"/>
      <c r="T586" s="118"/>
      <c r="U586" s="118"/>
      <c r="V586" s="118"/>
      <c r="W586" s="118"/>
    </row>
    <row r="587" spans="1:34" x14ac:dyDescent="0.25">
      <c r="B587" s="150" t="s">
        <v>856</v>
      </c>
      <c r="C587" s="134">
        <v>550107426</v>
      </c>
      <c r="D587" s="134"/>
      <c r="E587" s="134">
        <v>0</v>
      </c>
      <c r="F587" s="134">
        <v>1721300</v>
      </c>
      <c r="G587" s="134"/>
      <c r="H587" s="134"/>
      <c r="I587" s="134"/>
      <c r="J587" s="134"/>
      <c r="K587" s="134"/>
      <c r="L587" s="134"/>
      <c r="M587" s="134"/>
      <c r="N587" s="134"/>
      <c r="O587" s="134"/>
      <c r="P587" s="134"/>
      <c r="Q587" s="134">
        <f t="shared" si="9"/>
        <v>1721300</v>
      </c>
      <c r="R587" s="3"/>
      <c r="S587" s="7"/>
      <c r="T587" s="118"/>
      <c r="U587" s="118"/>
      <c r="V587" s="118"/>
      <c r="W587" s="118"/>
    </row>
    <row r="588" spans="1:34" x14ac:dyDescent="0.25">
      <c r="B588" s="151" t="s">
        <v>857</v>
      </c>
      <c r="C588" s="125">
        <v>550107426</v>
      </c>
      <c r="D588" s="125"/>
      <c r="E588" s="125">
        <v>0</v>
      </c>
      <c r="F588" s="125">
        <v>1721300</v>
      </c>
      <c r="G588" s="125"/>
      <c r="H588" s="125"/>
      <c r="I588" s="125"/>
      <c r="J588" s="125"/>
      <c r="K588" s="125"/>
      <c r="L588" s="125"/>
      <c r="M588" s="125"/>
      <c r="N588" s="125"/>
      <c r="O588" s="125"/>
      <c r="P588" s="125"/>
      <c r="Q588" s="125">
        <f t="shared" si="9"/>
        <v>1721300</v>
      </c>
      <c r="R588" s="3"/>
      <c r="S588" s="7"/>
      <c r="T588" s="118"/>
      <c r="U588" s="118"/>
      <c r="V588" s="118"/>
      <c r="W588" s="118"/>
    </row>
    <row r="589" spans="1:34" s="67" customFormat="1" x14ac:dyDescent="0.25">
      <c r="A589"/>
      <c r="B589" s="149" t="s">
        <v>192</v>
      </c>
      <c r="C589" s="134">
        <v>55104645921</v>
      </c>
      <c r="D589" s="134"/>
      <c r="E589" s="134">
        <v>2934944082.98</v>
      </c>
      <c r="F589" s="134">
        <v>3971558892.4800005</v>
      </c>
      <c r="G589" s="134"/>
      <c r="H589" s="134"/>
      <c r="I589" s="134"/>
      <c r="J589" s="134"/>
      <c r="K589" s="134"/>
      <c r="L589" s="134"/>
      <c r="M589" s="134"/>
      <c r="N589" s="134"/>
      <c r="O589" s="134"/>
      <c r="P589" s="134"/>
      <c r="Q589" s="134">
        <f t="shared" si="9"/>
        <v>6906502975.460001</v>
      </c>
      <c r="R589" s="3"/>
      <c r="S589" s="7"/>
      <c r="T589" s="118"/>
      <c r="U589" s="141"/>
      <c r="V589" s="141"/>
      <c r="W589" s="141"/>
      <c r="X589"/>
      <c r="Y589"/>
      <c r="Z589"/>
      <c r="AA589"/>
      <c r="AB589"/>
      <c r="AC589"/>
      <c r="AD589"/>
      <c r="AE589"/>
      <c r="AF589"/>
      <c r="AG589"/>
      <c r="AH589"/>
    </row>
    <row r="590" spans="1:34" x14ac:dyDescent="0.25">
      <c r="B590" s="150" t="s">
        <v>858</v>
      </c>
      <c r="C590" s="134">
        <v>989964937</v>
      </c>
      <c r="D590" s="134"/>
      <c r="E590" s="134">
        <v>0</v>
      </c>
      <c r="F590" s="134">
        <v>2960764.14</v>
      </c>
      <c r="G590" s="134"/>
      <c r="H590" s="134"/>
      <c r="I590" s="134"/>
      <c r="J590" s="134"/>
      <c r="K590" s="134"/>
      <c r="L590" s="134"/>
      <c r="M590" s="134"/>
      <c r="N590" s="134"/>
      <c r="O590" s="134"/>
      <c r="P590" s="134"/>
      <c r="Q590" s="134">
        <f t="shared" si="9"/>
        <v>2960764.14</v>
      </c>
      <c r="R590" s="3"/>
      <c r="S590" s="7"/>
      <c r="T590" s="118"/>
      <c r="U590" s="118"/>
      <c r="V590" s="118"/>
      <c r="W590" s="118"/>
    </row>
    <row r="591" spans="1:34" x14ac:dyDescent="0.25">
      <c r="B591" s="151" t="s">
        <v>859</v>
      </c>
      <c r="C591" s="125">
        <v>963383818</v>
      </c>
      <c r="D591" s="125"/>
      <c r="E591" s="134">
        <v>0</v>
      </c>
      <c r="F591" s="125">
        <v>2960764.14</v>
      </c>
      <c r="G591" s="125"/>
      <c r="H591" s="125"/>
      <c r="I591" s="125"/>
      <c r="J591" s="125"/>
      <c r="K591" s="125"/>
      <c r="L591" s="125"/>
      <c r="M591" s="125"/>
      <c r="N591" s="125"/>
      <c r="O591" s="125"/>
      <c r="P591" s="125"/>
      <c r="Q591" s="134">
        <f t="shared" si="9"/>
        <v>2960764.14</v>
      </c>
      <c r="R591" s="3"/>
      <c r="S591" s="7"/>
      <c r="T591" s="118"/>
      <c r="U591" s="118"/>
      <c r="V591" s="118"/>
      <c r="W591" s="118"/>
    </row>
    <row r="592" spans="1:34" s="67" customFormat="1" x14ac:dyDescent="0.25">
      <c r="A592"/>
      <c r="B592" s="190" t="s">
        <v>1010</v>
      </c>
      <c r="C592" s="125">
        <v>26581119</v>
      </c>
      <c r="D592" s="125"/>
      <c r="E592" s="134">
        <v>0</v>
      </c>
      <c r="F592" s="125"/>
      <c r="G592" s="125"/>
      <c r="H592" s="125"/>
      <c r="I592" s="125"/>
      <c r="J592" s="125"/>
      <c r="K592" s="125"/>
      <c r="L592" s="125"/>
      <c r="M592" s="125"/>
      <c r="N592" s="125"/>
      <c r="O592" s="125"/>
      <c r="P592" s="125"/>
      <c r="Q592" s="134">
        <f t="shared" si="9"/>
        <v>0</v>
      </c>
      <c r="R592" s="3"/>
      <c r="S592" s="7"/>
      <c r="T592" s="118"/>
      <c r="U592" s="141"/>
      <c r="V592" s="141"/>
      <c r="W592" s="141"/>
      <c r="X592"/>
      <c r="Y592"/>
      <c r="Z592"/>
      <c r="AA592"/>
      <c r="AB592"/>
      <c r="AC592"/>
      <c r="AD592"/>
      <c r="AE592"/>
      <c r="AF592"/>
      <c r="AG592"/>
      <c r="AH592"/>
    </row>
    <row r="593" spans="1:34" x14ac:dyDescent="0.25">
      <c r="B593" s="150" t="s">
        <v>860</v>
      </c>
      <c r="C593" s="134">
        <v>3037048576</v>
      </c>
      <c r="D593" s="134"/>
      <c r="E593" s="134">
        <v>83334</v>
      </c>
      <c r="F593" s="134">
        <v>4667404.51</v>
      </c>
      <c r="G593" s="134"/>
      <c r="H593" s="134"/>
      <c r="I593" s="134"/>
      <c r="J593" s="134"/>
      <c r="K593" s="134"/>
      <c r="L593" s="134"/>
      <c r="M593" s="134"/>
      <c r="N593" s="134"/>
      <c r="O593" s="134"/>
      <c r="P593" s="134"/>
      <c r="Q593" s="134">
        <f t="shared" si="9"/>
        <v>4750738.51</v>
      </c>
      <c r="R593" s="3"/>
      <c r="S593" s="7"/>
      <c r="T593" s="118"/>
      <c r="U593" s="118"/>
      <c r="V593" s="118"/>
      <c r="W593" s="118"/>
    </row>
    <row r="594" spans="1:34" s="67" customFormat="1" x14ac:dyDescent="0.25">
      <c r="A594"/>
      <c r="B594" s="151" t="s">
        <v>861</v>
      </c>
      <c r="C594" s="125">
        <v>3037048576</v>
      </c>
      <c r="D594" s="125"/>
      <c r="E594" s="125">
        <v>83334</v>
      </c>
      <c r="F594" s="125">
        <v>4667404.51</v>
      </c>
      <c r="G594" s="125"/>
      <c r="H594" s="125"/>
      <c r="I594" s="125"/>
      <c r="J594" s="125"/>
      <c r="K594" s="125"/>
      <c r="L594" s="125"/>
      <c r="M594" s="125"/>
      <c r="N594" s="125"/>
      <c r="O594" s="125"/>
      <c r="P594" s="125"/>
      <c r="Q594" s="125">
        <f t="shared" si="9"/>
        <v>4750738.51</v>
      </c>
      <c r="R594" s="3"/>
      <c r="S594" s="7"/>
      <c r="T594" s="118"/>
      <c r="U594" s="141"/>
      <c r="V594" s="141"/>
      <c r="W594" s="141"/>
      <c r="X594"/>
      <c r="Y594"/>
      <c r="Z594"/>
      <c r="AA594"/>
      <c r="AB594"/>
      <c r="AC594"/>
      <c r="AD594"/>
      <c r="AE594"/>
      <c r="AF594"/>
      <c r="AG594"/>
      <c r="AH594"/>
    </row>
    <row r="595" spans="1:34" x14ac:dyDescent="0.25">
      <c r="B595" s="150" t="s">
        <v>864</v>
      </c>
      <c r="C595" s="134">
        <v>48238456311</v>
      </c>
      <c r="D595" s="134"/>
      <c r="E595" s="134">
        <v>2934860748.98</v>
      </c>
      <c r="F595" s="134">
        <v>3832195075.7600002</v>
      </c>
      <c r="G595" s="134"/>
      <c r="H595" s="134"/>
      <c r="I595" s="134"/>
      <c r="J595" s="134"/>
      <c r="K595" s="134"/>
      <c r="L595" s="134"/>
      <c r="M595" s="134"/>
      <c r="N595" s="134"/>
      <c r="O595" s="134"/>
      <c r="P595" s="134"/>
      <c r="Q595" s="134">
        <f t="shared" si="9"/>
        <v>6767055824.7399998</v>
      </c>
      <c r="R595" s="3"/>
      <c r="S595" s="7"/>
      <c r="T595" s="118"/>
      <c r="U595" s="118"/>
      <c r="V595" s="118"/>
      <c r="W595" s="118"/>
    </row>
    <row r="596" spans="1:34" x14ac:dyDescent="0.25">
      <c r="B596" s="151" t="s">
        <v>865</v>
      </c>
      <c r="C596" s="125">
        <v>46364370682</v>
      </c>
      <c r="D596" s="125"/>
      <c r="E596" s="125">
        <v>2933336226.3200002</v>
      </c>
      <c r="F596" s="125">
        <v>3832195075.7600002</v>
      </c>
      <c r="G596" s="125"/>
      <c r="H596" s="125"/>
      <c r="I596" s="125"/>
      <c r="J596" s="125"/>
      <c r="K596" s="125"/>
      <c r="L596" s="125"/>
      <c r="M596" s="125"/>
      <c r="N596" s="125"/>
      <c r="O596" s="125"/>
      <c r="P596" s="125"/>
      <c r="Q596" s="125">
        <f t="shared" si="9"/>
        <v>6765531302.0799999</v>
      </c>
      <c r="R596" s="3"/>
      <c r="S596" s="7"/>
      <c r="T596" s="118"/>
      <c r="U596" s="118"/>
      <c r="V596" s="118"/>
      <c r="W596" s="118"/>
    </row>
    <row r="597" spans="1:34" x14ac:dyDescent="0.25">
      <c r="B597" s="151" t="s">
        <v>866</v>
      </c>
      <c r="C597" s="125">
        <v>1874085629</v>
      </c>
      <c r="D597" s="125"/>
      <c r="E597" s="125">
        <v>1524522.66</v>
      </c>
      <c r="F597" s="125">
        <v>0</v>
      </c>
      <c r="G597" s="125"/>
      <c r="H597" s="125"/>
      <c r="I597" s="125"/>
      <c r="J597" s="125"/>
      <c r="K597" s="125"/>
      <c r="L597" s="125"/>
      <c r="M597" s="125"/>
      <c r="N597" s="125"/>
      <c r="O597" s="125"/>
      <c r="P597" s="125"/>
      <c r="Q597" s="125">
        <f t="shared" si="9"/>
        <v>1524522.66</v>
      </c>
      <c r="R597" s="3"/>
      <c r="S597" s="7"/>
      <c r="T597" s="118"/>
      <c r="U597" s="118"/>
      <c r="V597" s="118"/>
      <c r="W597" s="118"/>
    </row>
    <row r="598" spans="1:34" x14ac:dyDescent="0.25">
      <c r="B598" s="150" t="s">
        <v>867</v>
      </c>
      <c r="C598" s="134">
        <v>20220001</v>
      </c>
      <c r="D598" s="134"/>
      <c r="E598" s="125">
        <v>0</v>
      </c>
      <c r="F598" s="134">
        <v>0</v>
      </c>
      <c r="G598" s="134"/>
      <c r="H598" s="134"/>
      <c r="I598" s="134"/>
      <c r="J598" s="134"/>
      <c r="K598" s="134"/>
      <c r="L598" s="134"/>
      <c r="M598" s="134"/>
      <c r="N598" s="134"/>
      <c r="O598" s="134"/>
      <c r="P598" s="134"/>
      <c r="Q598" s="125">
        <f t="shared" si="9"/>
        <v>0</v>
      </c>
      <c r="R598" s="3"/>
      <c r="S598" s="7"/>
      <c r="T598" s="118"/>
      <c r="U598" s="118"/>
      <c r="V598" s="118"/>
      <c r="W598" s="118"/>
    </row>
    <row r="599" spans="1:34" x14ac:dyDescent="0.25">
      <c r="B599" s="151" t="s">
        <v>868</v>
      </c>
      <c r="C599" s="125">
        <v>20220001</v>
      </c>
      <c r="D599" s="125"/>
      <c r="E599" s="125">
        <v>0</v>
      </c>
      <c r="F599" s="125">
        <v>0</v>
      </c>
      <c r="G599" s="125"/>
      <c r="H599" s="125"/>
      <c r="I599" s="125"/>
      <c r="J599" s="125"/>
      <c r="K599" s="125"/>
      <c r="L599" s="125"/>
      <c r="M599" s="125"/>
      <c r="N599" s="125"/>
      <c r="O599" s="125"/>
      <c r="P599" s="125"/>
      <c r="Q599" s="125">
        <f t="shared" si="9"/>
        <v>0</v>
      </c>
      <c r="R599" s="3"/>
      <c r="S599" s="7"/>
      <c r="T599" s="118"/>
      <c r="U599" s="118"/>
      <c r="V599" s="118"/>
      <c r="W599" s="118"/>
    </row>
    <row r="600" spans="1:34" x14ac:dyDescent="0.25">
      <c r="B600" s="150" t="s">
        <v>869</v>
      </c>
      <c r="C600" s="134">
        <v>267661889</v>
      </c>
      <c r="D600" s="134"/>
      <c r="E600" s="125">
        <v>0</v>
      </c>
      <c r="F600" s="134"/>
      <c r="G600" s="134"/>
      <c r="H600" s="134"/>
      <c r="I600" s="134"/>
      <c r="J600" s="134"/>
      <c r="K600" s="134"/>
      <c r="L600" s="134"/>
      <c r="M600" s="134"/>
      <c r="N600" s="134"/>
      <c r="O600" s="134"/>
      <c r="P600" s="134"/>
      <c r="Q600" s="125">
        <f t="shared" si="9"/>
        <v>0</v>
      </c>
      <c r="R600" s="3"/>
      <c r="S600" s="7"/>
      <c r="T600" s="118"/>
      <c r="U600" s="118"/>
      <c r="V600" s="118"/>
      <c r="W600" s="118"/>
    </row>
    <row r="601" spans="1:34" x14ac:dyDescent="0.25">
      <c r="B601" s="151" t="s">
        <v>870</v>
      </c>
      <c r="C601" s="125">
        <v>267661889</v>
      </c>
      <c r="D601" s="125"/>
      <c r="E601" s="125">
        <v>0</v>
      </c>
      <c r="F601" s="125"/>
      <c r="G601" s="125"/>
      <c r="H601" s="125"/>
      <c r="I601" s="125"/>
      <c r="J601" s="125"/>
      <c r="K601" s="125"/>
      <c r="L601" s="125"/>
      <c r="M601" s="125"/>
      <c r="N601" s="125"/>
      <c r="O601" s="125"/>
      <c r="P601" s="125"/>
      <c r="Q601" s="125">
        <f t="shared" si="9"/>
        <v>0</v>
      </c>
      <c r="R601" s="3"/>
      <c r="S601" s="7"/>
      <c r="T601" s="118"/>
      <c r="U601" s="118"/>
      <c r="V601" s="118"/>
      <c r="W601" s="118"/>
    </row>
    <row r="602" spans="1:34" s="67" customFormat="1" x14ac:dyDescent="0.25">
      <c r="A602"/>
      <c r="B602" s="150" t="s">
        <v>871</v>
      </c>
      <c r="C602" s="134">
        <v>2551294207</v>
      </c>
      <c r="D602" s="134"/>
      <c r="E602" s="134">
        <v>0</v>
      </c>
      <c r="F602" s="134">
        <v>131735648.06999999</v>
      </c>
      <c r="G602" s="134"/>
      <c r="H602" s="134"/>
      <c r="I602" s="134"/>
      <c r="J602" s="134"/>
      <c r="K602" s="134"/>
      <c r="L602" s="134"/>
      <c r="M602" s="134"/>
      <c r="N602" s="134"/>
      <c r="O602" s="134"/>
      <c r="P602" s="134"/>
      <c r="Q602" s="134">
        <f t="shared" si="9"/>
        <v>131735648.06999999</v>
      </c>
      <c r="R602" s="3"/>
      <c r="S602" s="7"/>
      <c r="T602" s="118"/>
      <c r="U602" s="141"/>
      <c r="V602" s="141"/>
      <c r="W602" s="141"/>
      <c r="X602"/>
      <c r="Y602"/>
      <c r="Z602"/>
      <c r="AA602"/>
      <c r="AB602"/>
      <c r="AC602"/>
      <c r="AD602"/>
      <c r="AE602"/>
      <c r="AF602"/>
      <c r="AG602"/>
      <c r="AH602"/>
    </row>
    <row r="603" spans="1:34" s="67" customFormat="1" x14ac:dyDescent="0.25">
      <c r="A603"/>
      <c r="B603" s="151" t="s">
        <v>872</v>
      </c>
      <c r="C603" s="191">
        <v>2551294207</v>
      </c>
      <c r="D603" s="191"/>
      <c r="E603" s="191">
        <v>0</v>
      </c>
      <c r="F603" s="191">
        <v>131735648.06999999</v>
      </c>
      <c r="G603" s="191"/>
      <c r="H603" s="191"/>
      <c r="I603" s="191"/>
      <c r="J603" s="191"/>
      <c r="K603" s="191"/>
      <c r="L603" s="191"/>
      <c r="M603" s="191"/>
      <c r="N603" s="191"/>
      <c r="O603" s="191"/>
      <c r="P603" s="191"/>
      <c r="Q603" s="191">
        <f t="shared" si="9"/>
        <v>131735648.06999999</v>
      </c>
      <c r="R603" s="3"/>
      <c r="S603" s="7"/>
      <c r="T603" s="118"/>
      <c r="U603" s="141"/>
      <c r="V603" s="141"/>
      <c r="W603" s="141"/>
      <c r="X603"/>
      <c r="Y603"/>
      <c r="Z603"/>
      <c r="AA603"/>
      <c r="AB603"/>
      <c r="AC603"/>
      <c r="AD603"/>
      <c r="AE603"/>
      <c r="AF603"/>
      <c r="AG603"/>
      <c r="AH603"/>
    </row>
    <row r="604" spans="1:34" s="67" customFormat="1" x14ac:dyDescent="0.25">
      <c r="A604"/>
      <c r="B604" s="149" t="s">
        <v>193</v>
      </c>
      <c r="C604" s="191">
        <v>152089385</v>
      </c>
      <c r="D604" s="191"/>
      <c r="E604" s="191">
        <v>0</v>
      </c>
      <c r="F604" s="191"/>
      <c r="G604" s="191"/>
      <c r="H604" s="191"/>
      <c r="I604" s="191"/>
      <c r="J604" s="191"/>
      <c r="K604" s="191"/>
      <c r="L604" s="191"/>
      <c r="M604" s="191"/>
      <c r="N604" s="191"/>
      <c r="O604" s="191"/>
      <c r="P604" s="191"/>
      <c r="Q604" s="191">
        <f t="shared" si="9"/>
        <v>0</v>
      </c>
      <c r="R604" s="3"/>
      <c r="S604" s="7"/>
      <c r="T604" s="118"/>
      <c r="U604" s="141"/>
      <c r="V604" s="141"/>
      <c r="W604" s="141"/>
      <c r="X604"/>
      <c r="Y604"/>
      <c r="Z604"/>
      <c r="AA604"/>
      <c r="AB604"/>
      <c r="AC604"/>
      <c r="AD604"/>
      <c r="AE604"/>
      <c r="AF604"/>
      <c r="AG604"/>
      <c r="AH604"/>
    </row>
    <row r="605" spans="1:34" s="67" customFormat="1" x14ac:dyDescent="0.25">
      <c r="A605"/>
      <c r="B605" s="150" t="s">
        <v>951</v>
      </c>
      <c r="C605" s="191">
        <v>152089385</v>
      </c>
      <c r="D605" s="191"/>
      <c r="E605" s="191">
        <v>0</v>
      </c>
      <c r="F605" s="191"/>
      <c r="G605" s="191"/>
      <c r="H605" s="191"/>
      <c r="I605" s="191"/>
      <c r="J605" s="191"/>
      <c r="K605" s="191"/>
      <c r="L605" s="191"/>
      <c r="M605" s="191"/>
      <c r="N605" s="191"/>
      <c r="O605" s="191"/>
      <c r="P605" s="191"/>
      <c r="Q605" s="191">
        <f t="shared" si="9"/>
        <v>0</v>
      </c>
      <c r="R605" s="3"/>
      <c r="S605" s="7"/>
      <c r="T605" s="118"/>
      <c r="U605" s="141"/>
      <c r="V605" s="141"/>
      <c r="W605" s="141"/>
      <c r="X605"/>
      <c r="Y605"/>
      <c r="Z605"/>
      <c r="AA605"/>
      <c r="AB605"/>
      <c r="AC605"/>
      <c r="AD605"/>
      <c r="AE605"/>
      <c r="AF605"/>
      <c r="AG605"/>
      <c r="AH605"/>
    </row>
    <row r="606" spans="1:34" s="67" customFormat="1" x14ac:dyDescent="0.25">
      <c r="A606"/>
      <c r="B606" s="151" t="s">
        <v>952</v>
      </c>
      <c r="C606" s="191">
        <v>152089385</v>
      </c>
      <c r="D606" s="191"/>
      <c r="E606" s="191">
        <v>0</v>
      </c>
      <c r="F606" s="191"/>
      <c r="G606" s="191"/>
      <c r="H606" s="191"/>
      <c r="I606" s="191"/>
      <c r="J606" s="191"/>
      <c r="K606" s="191"/>
      <c r="L606" s="191"/>
      <c r="M606" s="191"/>
      <c r="N606" s="191"/>
      <c r="O606" s="191"/>
      <c r="P606" s="191"/>
      <c r="Q606" s="191">
        <f t="shared" si="9"/>
        <v>0</v>
      </c>
      <c r="R606" s="3"/>
      <c r="S606" s="7"/>
      <c r="T606" s="118"/>
      <c r="U606" s="141"/>
      <c r="V606" s="141"/>
      <c r="W606" s="141"/>
      <c r="X606"/>
      <c r="Y606"/>
      <c r="Z606"/>
      <c r="AA606"/>
      <c r="AB606"/>
      <c r="AC606"/>
      <c r="AD606"/>
      <c r="AE606"/>
      <c r="AF606"/>
      <c r="AG606"/>
      <c r="AH606"/>
    </row>
    <row r="607" spans="1:34" x14ac:dyDescent="0.25">
      <c r="B607" s="138" t="s">
        <v>194</v>
      </c>
      <c r="C607" s="192">
        <v>2446284275</v>
      </c>
      <c r="D607" s="192"/>
      <c r="E607" s="192">
        <v>0</v>
      </c>
      <c r="F607" s="192">
        <v>0</v>
      </c>
      <c r="G607" s="192"/>
      <c r="H607" s="192"/>
      <c r="I607" s="192"/>
      <c r="J607" s="192"/>
      <c r="K607" s="192"/>
      <c r="L607" s="192"/>
      <c r="M607" s="192"/>
      <c r="N607" s="192"/>
      <c r="O607" s="192"/>
      <c r="P607" s="192"/>
      <c r="Q607" s="192">
        <f t="shared" si="9"/>
        <v>0</v>
      </c>
      <c r="R607" s="3"/>
      <c r="S607" s="7"/>
      <c r="T607" s="118"/>
      <c r="U607" s="118"/>
      <c r="V607" s="118"/>
      <c r="W607" s="118"/>
    </row>
    <row r="608" spans="1:34" x14ac:dyDescent="0.25">
      <c r="B608" s="150" t="s">
        <v>877</v>
      </c>
      <c r="C608" s="191">
        <v>2267847984</v>
      </c>
      <c r="D608" s="191"/>
      <c r="E608" s="192">
        <v>0</v>
      </c>
      <c r="F608" s="192">
        <v>0</v>
      </c>
      <c r="G608" s="192"/>
      <c r="H608" s="192"/>
      <c r="I608" s="192"/>
      <c r="J608" s="192"/>
      <c r="K608" s="192"/>
      <c r="L608" s="192"/>
      <c r="M608" s="192"/>
      <c r="N608" s="192"/>
      <c r="O608" s="192"/>
      <c r="P608" s="192"/>
      <c r="Q608" s="192">
        <f t="shared" si="9"/>
        <v>0</v>
      </c>
      <c r="R608" s="3"/>
      <c r="S608" s="7"/>
      <c r="T608" s="118"/>
      <c r="U608" s="118"/>
      <c r="V608" s="118"/>
      <c r="W608" s="118"/>
    </row>
    <row r="609" spans="1:34" s="67" customFormat="1" x14ac:dyDescent="0.25">
      <c r="A609"/>
      <c r="B609" s="151" t="s">
        <v>878</v>
      </c>
      <c r="C609" s="192">
        <v>2267847984</v>
      </c>
      <c r="D609" s="192"/>
      <c r="E609" s="192">
        <v>0</v>
      </c>
      <c r="F609" s="330">
        <v>0</v>
      </c>
      <c r="G609" s="192"/>
      <c r="H609" s="192"/>
      <c r="I609" s="192"/>
      <c r="J609" s="192"/>
      <c r="K609" s="192"/>
      <c r="L609" s="192"/>
      <c r="M609" s="192"/>
      <c r="N609" s="192"/>
      <c r="O609" s="192"/>
      <c r="P609" s="192"/>
      <c r="Q609" s="192">
        <f t="shared" si="9"/>
        <v>0</v>
      </c>
      <c r="R609" s="3"/>
      <c r="S609" s="7"/>
      <c r="T609" s="118"/>
      <c r="U609" s="140"/>
      <c r="V609" s="140"/>
      <c r="W609" s="140"/>
      <c r="X609"/>
      <c r="Y609"/>
      <c r="Z609"/>
      <c r="AA609"/>
      <c r="AB609"/>
      <c r="AC609"/>
      <c r="AD609"/>
      <c r="AE609"/>
      <c r="AF609"/>
      <c r="AG609"/>
      <c r="AH609"/>
    </row>
    <row r="610" spans="1:34" s="67" customFormat="1" x14ac:dyDescent="0.25">
      <c r="A610"/>
      <c r="B610" s="150" t="s">
        <v>879</v>
      </c>
      <c r="C610" s="192">
        <v>178436291</v>
      </c>
      <c r="D610" s="192"/>
      <c r="E610" s="192">
        <v>0</v>
      </c>
      <c r="F610" s="192"/>
      <c r="G610" s="192"/>
      <c r="H610" s="192"/>
      <c r="I610" s="192"/>
      <c r="J610" s="192"/>
      <c r="K610" s="192"/>
      <c r="L610" s="192"/>
      <c r="M610" s="192"/>
      <c r="N610" s="192"/>
      <c r="O610" s="192"/>
      <c r="P610" s="192"/>
      <c r="Q610" s="192">
        <f t="shared" si="9"/>
        <v>0</v>
      </c>
      <c r="R610" s="3"/>
      <c r="S610" s="7"/>
      <c r="T610" s="118"/>
      <c r="U610" s="140"/>
      <c r="V610" s="140"/>
      <c r="W610" s="140"/>
      <c r="X610"/>
      <c r="Y610"/>
      <c r="Z610"/>
      <c r="AA610"/>
      <c r="AB610"/>
      <c r="AC610"/>
      <c r="AD610"/>
      <c r="AE610"/>
      <c r="AF610"/>
      <c r="AG610"/>
      <c r="AH610"/>
    </row>
    <row r="611" spans="1:34" x14ac:dyDescent="0.25">
      <c r="B611" s="151" t="s">
        <v>880</v>
      </c>
      <c r="C611" s="191">
        <v>178436291</v>
      </c>
      <c r="D611" s="191"/>
      <c r="E611" s="192">
        <v>0</v>
      </c>
      <c r="F611" s="192"/>
      <c r="G611" s="192"/>
      <c r="H611" s="192"/>
      <c r="I611" s="192"/>
      <c r="J611" s="192"/>
      <c r="K611" s="192"/>
      <c r="L611" s="192"/>
      <c r="M611" s="192"/>
      <c r="N611" s="192"/>
      <c r="O611" s="192"/>
      <c r="P611" s="192"/>
      <c r="Q611" s="192">
        <f t="shared" si="9"/>
        <v>0</v>
      </c>
      <c r="R611" s="3"/>
      <c r="S611" s="7"/>
      <c r="T611" s="118"/>
      <c r="U611" s="140"/>
      <c r="V611" s="140"/>
      <c r="W611" s="140"/>
    </row>
    <row r="612" spans="1:34" s="67" customFormat="1" x14ac:dyDescent="0.25">
      <c r="A612"/>
      <c r="B612" s="23" t="s">
        <v>195</v>
      </c>
      <c r="C612" s="195">
        <v>324257115564</v>
      </c>
      <c r="D612" s="195"/>
      <c r="E612" s="195">
        <v>55646423796.650002</v>
      </c>
      <c r="F612" s="195">
        <v>18978412861.519997</v>
      </c>
      <c r="G612" s="195"/>
      <c r="H612" s="195"/>
      <c r="I612" s="195"/>
      <c r="J612" s="195"/>
      <c r="K612" s="195"/>
      <c r="L612" s="195"/>
      <c r="M612" s="195"/>
      <c r="N612" s="195"/>
      <c r="O612" s="195"/>
      <c r="P612" s="195"/>
      <c r="Q612" s="195">
        <f t="shared" si="9"/>
        <v>74624836658.169998</v>
      </c>
      <c r="R612" s="3"/>
      <c r="S612" s="7"/>
      <c r="T612" s="118"/>
      <c r="U612" s="140"/>
      <c r="V612" s="140"/>
      <c r="W612" s="140"/>
      <c r="X612"/>
      <c r="Y612"/>
      <c r="Z612"/>
      <c r="AA612"/>
      <c r="AB612"/>
      <c r="AC612"/>
      <c r="AD612"/>
      <c r="AE612"/>
      <c r="AF612"/>
      <c r="AG612"/>
      <c r="AH612"/>
    </row>
    <row r="613" spans="1:34" s="67" customFormat="1" x14ac:dyDescent="0.25">
      <c r="A613"/>
      <c r="B613" s="149" t="s">
        <v>196</v>
      </c>
      <c r="C613" s="192">
        <v>115480602004</v>
      </c>
      <c r="D613" s="192"/>
      <c r="E613" s="192">
        <v>16757633218.309999</v>
      </c>
      <c r="F613" s="192">
        <v>7538542689.1499996</v>
      </c>
      <c r="G613" s="192"/>
      <c r="H613" s="192"/>
      <c r="I613" s="192"/>
      <c r="J613" s="192"/>
      <c r="K613" s="192"/>
      <c r="L613" s="192"/>
      <c r="M613" s="192"/>
      <c r="N613" s="192"/>
      <c r="O613" s="192"/>
      <c r="P613" s="192"/>
      <c r="Q613" s="192">
        <f t="shared" si="9"/>
        <v>24296175907.459999</v>
      </c>
      <c r="R613" s="3"/>
      <c r="S613" s="7"/>
      <c r="T613" s="118"/>
      <c r="U613" s="140"/>
      <c r="V613" s="140"/>
      <c r="W613" s="140"/>
      <c r="X613"/>
      <c r="Y613"/>
      <c r="Z613"/>
      <c r="AA613"/>
      <c r="AB613"/>
      <c r="AC613"/>
      <c r="AD613"/>
      <c r="AE613"/>
      <c r="AF613"/>
      <c r="AG613"/>
      <c r="AH613"/>
    </row>
    <row r="614" spans="1:34" x14ac:dyDescent="0.25">
      <c r="B614" s="150" t="s">
        <v>883</v>
      </c>
      <c r="C614" s="192">
        <v>115480602004</v>
      </c>
      <c r="D614" s="192"/>
      <c r="E614" s="192">
        <v>16757633218.309999</v>
      </c>
      <c r="F614" s="192">
        <v>7538542689.1499996</v>
      </c>
      <c r="G614" s="192"/>
      <c r="H614" s="192"/>
      <c r="I614" s="192"/>
      <c r="J614" s="192"/>
      <c r="K614" s="192"/>
      <c r="L614" s="192"/>
      <c r="M614" s="192"/>
      <c r="N614" s="192"/>
      <c r="O614" s="192"/>
      <c r="P614" s="192"/>
      <c r="Q614" s="192">
        <f t="shared" si="9"/>
        <v>24296175907.459999</v>
      </c>
      <c r="R614" s="3"/>
      <c r="S614" s="7"/>
      <c r="T614" s="118"/>
      <c r="U614" s="140"/>
      <c r="V614" s="140"/>
      <c r="W614" s="140"/>
    </row>
    <row r="615" spans="1:34" s="67" customFormat="1" x14ac:dyDescent="0.25">
      <c r="A615"/>
      <c r="B615" s="151" t="s">
        <v>884</v>
      </c>
      <c r="C615" s="191">
        <v>101815124873</v>
      </c>
      <c r="D615" s="191"/>
      <c r="E615" s="191">
        <v>16757633218.309999</v>
      </c>
      <c r="F615" s="191">
        <v>5447692551.4799995</v>
      </c>
      <c r="G615" s="191"/>
      <c r="H615" s="191"/>
      <c r="I615" s="191"/>
      <c r="J615" s="191"/>
      <c r="K615" s="191"/>
      <c r="L615" s="191"/>
      <c r="M615" s="191"/>
      <c r="N615" s="191"/>
      <c r="O615" s="191"/>
      <c r="P615" s="191"/>
      <c r="Q615" s="191">
        <f t="shared" si="9"/>
        <v>22205325769.790001</v>
      </c>
      <c r="R615" s="3"/>
      <c r="S615" s="7"/>
      <c r="T615" s="118"/>
      <c r="U615" s="140"/>
      <c r="V615" s="140"/>
      <c r="W615" s="140"/>
      <c r="X615"/>
      <c r="Y615"/>
      <c r="Z615"/>
      <c r="AA615"/>
      <c r="AB615"/>
      <c r="AC615"/>
      <c r="AD615"/>
      <c r="AE615"/>
      <c r="AF615"/>
      <c r="AG615"/>
      <c r="AH615"/>
    </row>
    <row r="616" spans="1:34" x14ac:dyDescent="0.25">
      <c r="B616" s="151" t="s">
        <v>885</v>
      </c>
      <c r="C616" s="191">
        <v>13665477131</v>
      </c>
      <c r="D616" s="191"/>
      <c r="E616" s="191">
        <v>0</v>
      </c>
      <c r="F616" s="191">
        <v>2090850137.6700001</v>
      </c>
      <c r="G616" s="191"/>
      <c r="H616" s="191"/>
      <c r="I616" s="191"/>
      <c r="J616" s="191"/>
      <c r="K616" s="191"/>
      <c r="L616" s="191"/>
      <c r="M616" s="191"/>
      <c r="N616" s="191"/>
      <c r="O616" s="191"/>
      <c r="P616" s="191"/>
      <c r="Q616" s="191">
        <f t="shared" si="9"/>
        <v>2090850137.6700001</v>
      </c>
      <c r="R616" s="3"/>
      <c r="S616" s="7"/>
      <c r="T616" s="118"/>
      <c r="U616" s="140"/>
      <c r="V616" s="140"/>
      <c r="W616" s="140"/>
    </row>
    <row r="617" spans="1:34" x14ac:dyDescent="0.25">
      <c r="B617" s="149" t="s">
        <v>197</v>
      </c>
      <c r="C617" s="192">
        <v>207303121140</v>
      </c>
      <c r="D617" s="192"/>
      <c r="E617" s="192">
        <v>38845347908.650002</v>
      </c>
      <c r="F617" s="192">
        <v>11369545547.84</v>
      </c>
      <c r="G617" s="192"/>
      <c r="H617" s="192"/>
      <c r="I617" s="192"/>
      <c r="J617" s="192"/>
      <c r="K617" s="192"/>
      <c r="L617" s="192"/>
      <c r="M617" s="192"/>
      <c r="N617" s="192"/>
      <c r="O617" s="192"/>
      <c r="P617" s="192"/>
      <c r="Q617" s="192">
        <f t="shared" si="9"/>
        <v>50214893456.490005</v>
      </c>
      <c r="R617" s="3"/>
      <c r="S617" s="7"/>
      <c r="T617" s="118"/>
      <c r="U617" s="140"/>
      <c r="V617" s="140"/>
      <c r="W617" s="140"/>
    </row>
    <row r="618" spans="1:34" x14ac:dyDescent="0.25">
      <c r="B618" s="150" t="s">
        <v>886</v>
      </c>
      <c r="C618" s="192">
        <v>207303121140</v>
      </c>
      <c r="D618" s="192"/>
      <c r="E618" s="192">
        <v>38845347908.650002</v>
      </c>
      <c r="F618" s="192">
        <v>11369545547.84</v>
      </c>
      <c r="G618" s="192"/>
      <c r="H618" s="192"/>
      <c r="I618" s="192"/>
      <c r="J618" s="192"/>
      <c r="K618" s="192"/>
      <c r="L618" s="192"/>
      <c r="M618" s="192"/>
      <c r="N618" s="192"/>
      <c r="O618" s="192"/>
      <c r="P618" s="192"/>
      <c r="Q618" s="192">
        <f t="shared" si="9"/>
        <v>50214893456.490005</v>
      </c>
      <c r="R618" s="3"/>
      <c r="S618" s="7"/>
      <c r="T618" s="118"/>
      <c r="U618" s="140"/>
      <c r="V618" s="140"/>
      <c r="W618" s="140"/>
    </row>
    <row r="619" spans="1:34" x14ac:dyDescent="0.25">
      <c r="B619" s="151" t="s">
        <v>887</v>
      </c>
      <c r="C619" s="191">
        <v>207303121140</v>
      </c>
      <c r="D619" s="191"/>
      <c r="E619" s="191">
        <v>38845347908.650002</v>
      </c>
      <c r="F619" s="191">
        <v>11369545547.84</v>
      </c>
      <c r="G619" s="191"/>
      <c r="H619" s="191"/>
      <c r="I619" s="191"/>
      <c r="J619" s="191"/>
      <c r="K619" s="191"/>
      <c r="L619" s="191"/>
      <c r="M619" s="191"/>
      <c r="N619" s="191"/>
      <c r="O619" s="191"/>
      <c r="P619" s="191"/>
      <c r="Q619" s="191">
        <f t="shared" si="9"/>
        <v>50214893456.490005</v>
      </c>
      <c r="R619" s="3"/>
      <c r="S619" s="7"/>
      <c r="T619" s="118"/>
      <c r="U619" s="140"/>
      <c r="V619" s="140"/>
      <c r="W619" s="140"/>
    </row>
    <row r="620" spans="1:34" x14ac:dyDescent="0.25">
      <c r="B620" s="149" t="s">
        <v>198</v>
      </c>
      <c r="C620" s="192">
        <v>1473392420</v>
      </c>
      <c r="D620" s="192"/>
      <c r="E620" s="192">
        <v>43442669.689999998</v>
      </c>
      <c r="F620" s="192">
        <v>70320791.939999998</v>
      </c>
      <c r="G620" s="192"/>
      <c r="H620" s="192"/>
      <c r="I620" s="192"/>
      <c r="J620" s="192"/>
      <c r="K620" s="192"/>
      <c r="L620" s="192"/>
      <c r="M620" s="192"/>
      <c r="N620" s="192"/>
      <c r="O620" s="192"/>
      <c r="P620" s="192"/>
      <c r="Q620" s="192">
        <f t="shared" si="9"/>
        <v>113763461.63</v>
      </c>
      <c r="R620" s="3"/>
      <c r="S620" s="7"/>
      <c r="T620" s="118"/>
      <c r="U620" s="140"/>
      <c r="V620" s="140"/>
      <c r="W620" s="140"/>
    </row>
    <row r="621" spans="1:34" x14ac:dyDescent="0.25">
      <c r="B621" s="150" t="s">
        <v>888</v>
      </c>
      <c r="C621" s="192">
        <v>89684189</v>
      </c>
      <c r="D621" s="192"/>
      <c r="E621" s="192">
        <v>8378816.6099999994</v>
      </c>
      <c r="F621" s="192">
        <v>7387471.5</v>
      </c>
      <c r="G621" s="192"/>
      <c r="H621" s="192"/>
      <c r="I621" s="192"/>
      <c r="J621" s="192"/>
      <c r="K621" s="192"/>
      <c r="L621" s="192"/>
      <c r="M621" s="192"/>
      <c r="N621" s="192"/>
      <c r="O621" s="192"/>
      <c r="P621" s="192"/>
      <c r="Q621" s="192">
        <f t="shared" si="9"/>
        <v>15766288.109999999</v>
      </c>
      <c r="R621" s="3"/>
      <c r="S621" s="7"/>
      <c r="T621" s="118"/>
      <c r="U621" s="140"/>
      <c r="V621" s="140"/>
      <c r="W621" s="140"/>
    </row>
    <row r="622" spans="1:34" x14ac:dyDescent="0.25">
      <c r="B622" s="151" t="s">
        <v>889</v>
      </c>
      <c r="C622" s="191">
        <v>89684189</v>
      </c>
      <c r="D622" s="191"/>
      <c r="E622" s="191">
        <v>8378816.6099999994</v>
      </c>
      <c r="F622" s="191">
        <v>7387471.5</v>
      </c>
      <c r="G622" s="191"/>
      <c r="H622" s="191"/>
      <c r="I622" s="191"/>
      <c r="J622" s="191"/>
      <c r="K622" s="191"/>
      <c r="L622" s="191"/>
      <c r="M622" s="191"/>
      <c r="N622" s="191"/>
      <c r="O622" s="191"/>
      <c r="P622" s="191"/>
      <c r="Q622" s="191">
        <f t="shared" si="9"/>
        <v>15766288.109999999</v>
      </c>
      <c r="R622" s="3"/>
      <c r="S622" s="7"/>
      <c r="T622" s="118"/>
      <c r="U622" s="140"/>
      <c r="V622" s="140"/>
      <c r="W622" s="140"/>
    </row>
    <row r="623" spans="1:34" x14ac:dyDescent="0.25">
      <c r="B623" s="150" t="s">
        <v>890</v>
      </c>
      <c r="C623" s="192">
        <v>1383708231</v>
      </c>
      <c r="D623" s="192"/>
      <c r="E623" s="192">
        <v>35063853.079999998</v>
      </c>
      <c r="F623" s="192">
        <v>62933320.439999998</v>
      </c>
      <c r="G623" s="192"/>
      <c r="H623" s="192"/>
      <c r="I623" s="192"/>
      <c r="J623" s="192"/>
      <c r="K623" s="192"/>
      <c r="L623" s="192"/>
      <c r="M623" s="192"/>
      <c r="N623" s="192"/>
      <c r="O623" s="192"/>
      <c r="P623" s="192"/>
      <c r="Q623" s="192">
        <f t="shared" si="9"/>
        <v>97997173.519999996</v>
      </c>
      <c r="R623" s="3"/>
      <c r="S623" s="7"/>
      <c r="T623" s="140"/>
      <c r="U623" s="140"/>
      <c r="V623" s="140"/>
      <c r="W623" s="140"/>
    </row>
    <row r="624" spans="1:34" x14ac:dyDescent="0.25">
      <c r="B624" s="151" t="s">
        <v>891</v>
      </c>
      <c r="C624" s="191">
        <v>1383708231</v>
      </c>
      <c r="D624" s="191"/>
      <c r="E624" s="191">
        <v>35063853.079999998</v>
      </c>
      <c r="F624" s="191">
        <v>62933320.439999998</v>
      </c>
      <c r="G624" s="191"/>
      <c r="H624" s="191"/>
      <c r="I624" s="191"/>
      <c r="J624" s="191"/>
      <c r="K624" s="191"/>
      <c r="L624" s="191"/>
      <c r="M624" s="191"/>
      <c r="N624" s="191"/>
      <c r="O624" s="191"/>
      <c r="P624" s="191"/>
      <c r="Q624" s="191">
        <f t="shared" si="9"/>
        <v>97997173.519999996</v>
      </c>
      <c r="R624" s="3"/>
      <c r="S624" s="7"/>
      <c r="T624" s="140"/>
      <c r="U624" s="140"/>
      <c r="V624" s="140"/>
      <c r="W624" s="140"/>
    </row>
    <row r="625" spans="1:34" x14ac:dyDescent="0.25">
      <c r="B625" s="149" t="s">
        <v>953</v>
      </c>
      <c r="C625" s="191">
        <v>0</v>
      </c>
      <c r="D625" s="191"/>
      <c r="E625" s="191">
        <v>0</v>
      </c>
      <c r="F625" s="191">
        <v>3832.59</v>
      </c>
      <c r="G625" s="191"/>
      <c r="H625" s="191"/>
      <c r="I625" s="191"/>
      <c r="J625" s="191"/>
      <c r="K625" s="191"/>
      <c r="L625" s="191"/>
      <c r="M625" s="191"/>
      <c r="N625" s="191"/>
      <c r="O625" s="191"/>
      <c r="P625" s="191"/>
      <c r="Q625" s="191">
        <f t="shared" si="9"/>
        <v>3832.59</v>
      </c>
      <c r="R625" s="3"/>
      <c r="S625" s="7"/>
      <c r="T625" s="140"/>
      <c r="U625" s="140"/>
      <c r="V625" s="140"/>
      <c r="W625" s="140"/>
    </row>
    <row r="626" spans="1:34" x14ac:dyDescent="0.25">
      <c r="B626" s="150" t="s">
        <v>954</v>
      </c>
      <c r="C626" s="191">
        <v>0</v>
      </c>
      <c r="D626" s="191"/>
      <c r="E626" s="191">
        <v>0</v>
      </c>
      <c r="F626" s="191">
        <v>3832.59</v>
      </c>
      <c r="G626" s="191"/>
      <c r="H626" s="191"/>
      <c r="I626" s="191"/>
      <c r="J626" s="191"/>
      <c r="K626" s="191"/>
      <c r="L626" s="191"/>
      <c r="M626" s="191"/>
      <c r="N626" s="191"/>
      <c r="O626" s="191"/>
      <c r="P626" s="191"/>
      <c r="Q626" s="191">
        <f t="shared" si="9"/>
        <v>3832.59</v>
      </c>
      <c r="R626" s="3"/>
      <c r="S626" s="7"/>
      <c r="T626" s="140"/>
      <c r="U626" s="140"/>
      <c r="V626" s="140"/>
      <c r="W626" s="140"/>
    </row>
    <row r="627" spans="1:34" x14ac:dyDescent="0.25">
      <c r="B627" s="151" t="s">
        <v>1013</v>
      </c>
      <c r="C627" s="191">
        <v>0</v>
      </c>
      <c r="D627" s="191"/>
      <c r="E627" s="191">
        <v>0</v>
      </c>
      <c r="F627" s="191"/>
      <c r="G627" s="191"/>
      <c r="H627" s="191"/>
      <c r="I627" s="191"/>
      <c r="J627" s="191"/>
      <c r="K627" s="191"/>
      <c r="L627" s="191"/>
      <c r="M627" s="191"/>
      <c r="N627" s="191"/>
      <c r="O627" s="191"/>
      <c r="P627" s="191"/>
      <c r="Q627" s="191">
        <f t="shared" si="9"/>
        <v>0</v>
      </c>
      <c r="R627" s="3"/>
      <c r="S627" s="7"/>
      <c r="T627" s="140"/>
      <c r="U627" s="140"/>
      <c r="V627" s="140"/>
      <c r="W627" s="140"/>
    </row>
    <row r="628" spans="1:34" x14ac:dyDescent="0.25">
      <c r="B628" s="151" t="s">
        <v>955</v>
      </c>
      <c r="C628" s="191">
        <v>0</v>
      </c>
      <c r="D628" s="191"/>
      <c r="E628" s="191"/>
      <c r="F628" s="191">
        <v>3832.59</v>
      </c>
      <c r="G628" s="191"/>
      <c r="H628" s="191"/>
      <c r="I628" s="191"/>
      <c r="J628" s="191"/>
      <c r="K628" s="191"/>
      <c r="L628" s="191"/>
      <c r="M628" s="191"/>
      <c r="N628" s="191"/>
      <c r="O628" s="191"/>
      <c r="P628" s="191"/>
      <c r="Q628" s="191">
        <f t="shared" si="9"/>
        <v>3832.59</v>
      </c>
      <c r="R628" s="3"/>
      <c r="S628" s="7"/>
      <c r="T628" s="140"/>
      <c r="U628" s="140"/>
      <c r="V628" s="140"/>
      <c r="W628" s="140"/>
    </row>
    <row r="629" spans="1:34" s="67" customFormat="1" x14ac:dyDescent="0.25">
      <c r="A629"/>
      <c r="B629" s="155" t="s">
        <v>68</v>
      </c>
      <c r="C629" s="132">
        <f t="shared" ref="C629:P629" si="10">C9+C83+C234+C359+C439+C459+C577+C612</f>
        <v>1622833406287</v>
      </c>
      <c r="D629" s="132">
        <f t="shared" si="10"/>
        <v>0</v>
      </c>
      <c r="E629" s="126">
        <f t="shared" si="10"/>
        <v>138510038121.54001</v>
      </c>
      <c r="F629" s="126">
        <f t="shared" si="10"/>
        <v>112663381922.07999</v>
      </c>
      <c r="G629" s="126">
        <f t="shared" si="10"/>
        <v>0</v>
      </c>
      <c r="H629" s="126">
        <f t="shared" si="10"/>
        <v>0</v>
      </c>
      <c r="I629" s="126">
        <f t="shared" si="10"/>
        <v>0</v>
      </c>
      <c r="J629" s="126">
        <f t="shared" si="10"/>
        <v>0</v>
      </c>
      <c r="K629" s="126">
        <f t="shared" si="10"/>
        <v>0</v>
      </c>
      <c r="L629" s="126">
        <f t="shared" si="10"/>
        <v>0</v>
      </c>
      <c r="M629" s="126">
        <f t="shared" si="10"/>
        <v>0</v>
      </c>
      <c r="N629" s="126">
        <f t="shared" si="10"/>
        <v>0</v>
      </c>
      <c r="O629" s="126">
        <f t="shared" si="10"/>
        <v>0</v>
      </c>
      <c r="P629" s="126">
        <f t="shared" si="10"/>
        <v>0</v>
      </c>
      <c r="Q629" s="126">
        <f>Q612+Q577+Q459+Q439+Q359+Q234+Q83+Q9</f>
        <v>251173420043.62</v>
      </c>
      <c r="R629"/>
      <c r="S629" s="7"/>
      <c r="T629" s="140"/>
      <c r="U629" s="140"/>
      <c r="V629" s="140"/>
      <c r="W629" s="140"/>
      <c r="X629"/>
      <c r="Y629"/>
      <c r="Z629"/>
      <c r="AA629"/>
      <c r="AB629"/>
      <c r="AC629"/>
      <c r="AD629"/>
      <c r="AE629"/>
      <c r="AF629"/>
      <c r="AG629"/>
      <c r="AH629"/>
    </row>
    <row r="630" spans="1:34" s="67" customFormat="1" x14ac:dyDescent="0.25">
      <c r="B630" s="24"/>
      <c r="C630" s="21"/>
      <c r="D630" s="21"/>
      <c r="E630" s="127"/>
      <c r="F630" s="127"/>
      <c r="G630" s="127"/>
      <c r="H630" s="127"/>
      <c r="I630" s="127"/>
      <c r="J630" s="127"/>
      <c r="K630" s="127"/>
      <c r="L630" s="127"/>
      <c r="M630" s="127"/>
      <c r="N630" s="127"/>
      <c r="O630" s="127"/>
      <c r="P630" s="127"/>
      <c r="Q630" s="127"/>
      <c r="R630"/>
      <c r="S630"/>
      <c r="T630" s="118"/>
      <c r="U630" s="140"/>
      <c r="V630" s="140"/>
      <c r="W630" s="140"/>
      <c r="X630"/>
      <c r="Y630"/>
      <c r="Z630"/>
      <c r="AA630"/>
      <c r="AB630"/>
      <c r="AC630"/>
      <c r="AD630"/>
      <c r="AE630"/>
      <c r="AF630"/>
      <c r="AG630"/>
      <c r="AH630"/>
    </row>
    <row r="631" spans="1:34" x14ac:dyDescent="0.25">
      <c r="B631" s="155"/>
      <c r="C631" s="22"/>
      <c r="D631" s="22"/>
      <c r="E631" s="131" t="str">
        <f t="shared" ref="E631:Q631" si="11">+E8</f>
        <v>ENERO</v>
      </c>
      <c r="F631" s="131" t="str">
        <f t="shared" si="11"/>
        <v>FEBRERO</v>
      </c>
      <c r="G631" s="131" t="str">
        <f t="shared" si="11"/>
        <v>MARZO</v>
      </c>
      <c r="H631" s="131" t="str">
        <f t="shared" si="11"/>
        <v>ABRIL</v>
      </c>
      <c r="I631" s="131" t="str">
        <f t="shared" si="11"/>
        <v>MAYO</v>
      </c>
      <c r="J631" s="131" t="str">
        <f t="shared" si="11"/>
        <v>JUNIO</v>
      </c>
      <c r="K631" s="131" t="str">
        <f t="shared" si="11"/>
        <v>JULIO</v>
      </c>
      <c r="L631" s="131" t="str">
        <f t="shared" si="11"/>
        <v>AGOSTO</v>
      </c>
      <c r="M631" s="131" t="str">
        <f t="shared" si="11"/>
        <v>SEPTIEMBRE</v>
      </c>
      <c r="N631" s="131" t="str">
        <f t="shared" si="11"/>
        <v>OCTUBRE</v>
      </c>
      <c r="O631" s="131" t="str">
        <f t="shared" si="11"/>
        <v>NOVIEMBRE</v>
      </c>
      <c r="P631" s="131" t="str">
        <f t="shared" si="11"/>
        <v>DICIEMBRE</v>
      </c>
      <c r="Q631" s="131" t="str">
        <f t="shared" si="11"/>
        <v>TOTAL</v>
      </c>
      <c r="T631" s="118"/>
      <c r="U631" s="140"/>
      <c r="V631" s="140"/>
      <c r="W631" s="140"/>
    </row>
    <row r="632" spans="1:34" x14ac:dyDescent="0.25">
      <c r="B632" s="23" t="s">
        <v>199</v>
      </c>
      <c r="C632" s="124">
        <v>5117721882</v>
      </c>
      <c r="D632" s="124"/>
      <c r="E632" s="124">
        <v>0</v>
      </c>
      <c r="F632" s="124">
        <v>143911177.19999999</v>
      </c>
      <c r="G632" s="124"/>
      <c r="H632" s="124"/>
      <c r="I632" s="124"/>
      <c r="J632" s="124"/>
      <c r="K632" s="124"/>
      <c r="L632" s="124"/>
      <c r="M632" s="124"/>
      <c r="N632" s="124"/>
      <c r="O632" s="124"/>
      <c r="P632" s="124"/>
      <c r="Q632" s="124">
        <f t="shared" ref="Q632:Q645" si="12">IF(SUM(E632,F632,G632,H632,I632,J632,K632,L632,M632,N632,O632,P632)=0, "-", SUM(E632,F632,G632,H632,I632,J632,K632,L632,M632,N632,O632,P632))</f>
        <v>143911177.19999999</v>
      </c>
      <c r="T632" s="141"/>
      <c r="U632" s="140"/>
      <c r="V632" s="140"/>
      <c r="W632" s="140"/>
    </row>
    <row r="633" spans="1:34" s="67" customFormat="1" x14ac:dyDescent="0.25">
      <c r="A633"/>
      <c r="B633" s="149" t="s">
        <v>200</v>
      </c>
      <c r="C633" s="128">
        <v>5117721882</v>
      </c>
      <c r="D633" s="128"/>
      <c r="E633" s="128">
        <v>0</v>
      </c>
      <c r="F633" s="128">
        <v>143911177.19999999</v>
      </c>
      <c r="G633" s="128"/>
      <c r="H633" s="128"/>
      <c r="I633" s="128"/>
      <c r="J633" s="128"/>
      <c r="K633" s="128"/>
      <c r="L633" s="128"/>
      <c r="M633" s="128"/>
      <c r="N633" s="128"/>
      <c r="O633" s="128"/>
      <c r="P633" s="128"/>
      <c r="Q633" s="128">
        <f t="shared" si="12"/>
        <v>143911177.19999999</v>
      </c>
      <c r="R633"/>
      <c r="S633"/>
      <c r="T633" s="118"/>
      <c r="U633" s="140"/>
      <c r="V633" s="140"/>
      <c r="W633" s="140"/>
      <c r="X633"/>
      <c r="Y633"/>
      <c r="Z633"/>
      <c r="AA633"/>
      <c r="AB633"/>
      <c r="AC633"/>
      <c r="AD633"/>
      <c r="AE633"/>
      <c r="AF633"/>
      <c r="AG633"/>
      <c r="AH633"/>
    </row>
    <row r="634" spans="1:34" ht="15" customHeight="1" x14ac:dyDescent="0.25">
      <c r="B634" s="150" t="s">
        <v>212</v>
      </c>
      <c r="C634" s="134">
        <v>5117721882</v>
      </c>
      <c r="D634" s="134"/>
      <c r="E634" s="134">
        <v>0</v>
      </c>
      <c r="F634" s="134">
        <v>143911177.19999999</v>
      </c>
      <c r="G634" s="134"/>
      <c r="H634" s="134"/>
      <c r="I634" s="134"/>
      <c r="J634" s="134"/>
      <c r="K634" s="134"/>
      <c r="L634" s="134"/>
      <c r="M634" s="134"/>
      <c r="N634" s="134"/>
      <c r="O634" s="134"/>
      <c r="P634" s="134"/>
      <c r="Q634" s="134">
        <f t="shared" si="12"/>
        <v>143911177.19999999</v>
      </c>
      <c r="T634" s="118"/>
      <c r="U634" s="118"/>
      <c r="V634" s="118"/>
      <c r="W634" s="118"/>
    </row>
    <row r="635" spans="1:34" x14ac:dyDescent="0.25">
      <c r="B635" s="151" t="s">
        <v>214</v>
      </c>
      <c r="C635" s="125">
        <v>5117721882</v>
      </c>
      <c r="D635" s="125"/>
      <c r="E635" s="125">
        <v>0</v>
      </c>
      <c r="F635" s="125">
        <v>143911177.19999999</v>
      </c>
      <c r="G635" s="125"/>
      <c r="H635" s="125"/>
      <c r="I635" s="125"/>
      <c r="J635" s="125"/>
      <c r="K635" s="125"/>
      <c r="L635" s="125"/>
      <c r="M635" s="125"/>
      <c r="N635" s="125"/>
      <c r="O635" s="125"/>
      <c r="P635" s="125"/>
      <c r="Q635" s="125">
        <f t="shared" si="12"/>
        <v>143911177.19999999</v>
      </c>
      <c r="T635" s="118"/>
      <c r="U635" s="118"/>
      <c r="V635" s="118"/>
      <c r="W635" s="118"/>
    </row>
    <row r="636" spans="1:34" x14ac:dyDescent="0.25">
      <c r="B636" s="23" t="s">
        <v>201</v>
      </c>
      <c r="C636" s="124">
        <v>116074840107</v>
      </c>
      <c r="D636" s="124"/>
      <c r="E636" s="124">
        <v>18325477529.639999</v>
      </c>
      <c r="F636" s="124">
        <v>10867415408.790001</v>
      </c>
      <c r="G636" s="124"/>
      <c r="H636" s="124"/>
      <c r="I636" s="124"/>
      <c r="J636" s="124"/>
      <c r="K636" s="124"/>
      <c r="L636" s="124"/>
      <c r="M636" s="124"/>
      <c r="N636" s="124"/>
      <c r="O636" s="124"/>
      <c r="P636" s="124"/>
      <c r="Q636" s="124">
        <f t="shared" si="12"/>
        <v>29192892938.43</v>
      </c>
      <c r="T636" s="118"/>
      <c r="U636" s="118"/>
      <c r="V636" s="118"/>
      <c r="W636" s="118"/>
    </row>
    <row r="637" spans="1:34" x14ac:dyDescent="0.25">
      <c r="B637" s="149" t="s">
        <v>202</v>
      </c>
      <c r="C637" s="128">
        <v>116074840107</v>
      </c>
      <c r="D637" s="128"/>
      <c r="E637" s="128">
        <v>18325477529.639999</v>
      </c>
      <c r="F637" s="128">
        <v>10867415408.790001</v>
      </c>
      <c r="G637" s="128"/>
      <c r="H637" s="128"/>
      <c r="I637" s="128"/>
      <c r="J637" s="128"/>
      <c r="K637" s="128"/>
      <c r="L637" s="128"/>
      <c r="M637" s="128"/>
      <c r="N637" s="128"/>
      <c r="O637" s="128"/>
      <c r="P637" s="128"/>
      <c r="Q637" s="128">
        <f t="shared" si="12"/>
        <v>29192892938.43</v>
      </c>
      <c r="U637" s="118"/>
      <c r="V637" s="118"/>
      <c r="W637" s="118"/>
    </row>
    <row r="638" spans="1:34" x14ac:dyDescent="0.25">
      <c r="B638" s="150" t="s">
        <v>217</v>
      </c>
      <c r="C638" s="128">
        <v>20000000000</v>
      </c>
      <c r="D638" s="128"/>
      <c r="E638" s="128">
        <v>0</v>
      </c>
      <c r="F638" s="128">
        <v>1981855800.1900001</v>
      </c>
      <c r="G638" s="128"/>
      <c r="H638" s="128"/>
      <c r="I638" s="128"/>
      <c r="J638" s="128"/>
      <c r="K638" s="128"/>
      <c r="L638" s="128"/>
      <c r="M638" s="128"/>
      <c r="N638" s="128"/>
      <c r="O638" s="128"/>
      <c r="P638" s="128"/>
      <c r="Q638" s="128">
        <f t="shared" si="12"/>
        <v>1981855800.1900001</v>
      </c>
      <c r="T638" s="118"/>
      <c r="U638" s="118"/>
      <c r="V638" s="118"/>
      <c r="W638" s="118"/>
    </row>
    <row r="639" spans="1:34" x14ac:dyDescent="0.25">
      <c r="B639" s="151" t="s">
        <v>893</v>
      </c>
      <c r="C639" s="125">
        <v>6000000000</v>
      </c>
      <c r="D639" s="125"/>
      <c r="E639" s="125">
        <v>0</v>
      </c>
      <c r="F639" s="125">
        <v>1538856880.1900001</v>
      </c>
      <c r="G639" s="125"/>
      <c r="H639" s="125"/>
      <c r="I639" s="125"/>
      <c r="J639" s="125"/>
      <c r="K639" s="125"/>
      <c r="L639" s="125"/>
      <c r="M639" s="130"/>
      <c r="N639" s="130"/>
      <c r="O639" s="130"/>
      <c r="P639" s="130"/>
      <c r="Q639" s="130">
        <f t="shared" si="12"/>
        <v>1538856880.1900001</v>
      </c>
      <c r="T639" s="118"/>
      <c r="U639" s="118"/>
      <c r="V639" s="118"/>
      <c r="W639" s="118"/>
    </row>
    <row r="640" spans="1:34" x14ac:dyDescent="0.25">
      <c r="B640" s="151" t="s">
        <v>271</v>
      </c>
      <c r="C640" s="130">
        <v>14000000000</v>
      </c>
      <c r="D640" s="130"/>
      <c r="E640" s="129">
        <v>0</v>
      </c>
      <c r="F640" s="129">
        <v>442998920</v>
      </c>
      <c r="G640" s="125"/>
      <c r="H640" s="125"/>
      <c r="I640" s="125"/>
      <c r="J640" s="125"/>
      <c r="K640" s="125"/>
      <c r="L640" s="125"/>
      <c r="M640" s="125"/>
      <c r="N640" s="125"/>
      <c r="O640" s="125"/>
      <c r="P640" s="125"/>
      <c r="Q640" s="125">
        <f t="shared" si="12"/>
        <v>442998920</v>
      </c>
      <c r="T640" s="118"/>
      <c r="V640" s="118"/>
      <c r="W640" s="118"/>
    </row>
    <row r="641" spans="2:23" x14ac:dyDescent="0.25">
      <c r="B641" s="150" t="s">
        <v>222</v>
      </c>
      <c r="C641" s="128">
        <v>57288226500</v>
      </c>
      <c r="D641" s="128"/>
      <c r="E641" s="128">
        <v>17208818989.200001</v>
      </c>
      <c r="F641" s="128">
        <v>7236400000</v>
      </c>
      <c r="G641" s="128"/>
      <c r="H641" s="128"/>
      <c r="I641" s="128"/>
      <c r="J641" s="128"/>
      <c r="K641" s="128"/>
      <c r="L641" s="128"/>
      <c r="M641" s="128"/>
      <c r="N641" s="128"/>
      <c r="O641" s="128"/>
      <c r="P641" s="128"/>
      <c r="Q641" s="128">
        <f t="shared" si="12"/>
        <v>24445218989.200001</v>
      </c>
      <c r="R641" s="197"/>
      <c r="S641" s="140"/>
      <c r="U641" s="118"/>
      <c r="V641" s="118"/>
      <c r="W641" s="118"/>
    </row>
    <row r="642" spans="2:23" x14ac:dyDescent="0.25">
      <c r="B642" s="151" t="s">
        <v>223</v>
      </c>
      <c r="C642" s="130">
        <v>24440840000</v>
      </c>
      <c r="D642" s="130"/>
      <c r="E642" s="130">
        <v>0</v>
      </c>
      <c r="F642" s="130">
        <v>7236400000</v>
      </c>
      <c r="G642" s="129"/>
      <c r="H642" s="129"/>
      <c r="I642" s="129"/>
      <c r="J642" s="129"/>
      <c r="K642" s="129"/>
      <c r="L642" s="129"/>
      <c r="M642" s="129"/>
      <c r="N642" s="129"/>
      <c r="O642" s="129"/>
      <c r="P642" s="129"/>
      <c r="Q642" s="129">
        <f t="shared" si="12"/>
        <v>7236400000</v>
      </c>
      <c r="R642" s="197"/>
      <c r="S642" s="140"/>
    </row>
    <row r="643" spans="2:23" x14ac:dyDescent="0.25">
      <c r="B643" s="151" t="s">
        <v>224</v>
      </c>
      <c r="C643" s="129">
        <v>32847386500</v>
      </c>
      <c r="D643" s="129"/>
      <c r="E643" s="129">
        <v>17208818989.200001</v>
      </c>
      <c r="F643" s="129"/>
      <c r="G643" s="129"/>
      <c r="H643" s="129"/>
      <c r="I643" s="129"/>
      <c r="J643" s="129"/>
      <c r="K643" s="129"/>
      <c r="L643" s="129"/>
      <c r="M643" s="129"/>
      <c r="N643" s="129"/>
      <c r="O643" s="129"/>
      <c r="P643" s="129"/>
      <c r="Q643" s="129">
        <f t="shared" si="12"/>
        <v>17208818989.200001</v>
      </c>
    </row>
    <row r="644" spans="2:23" x14ac:dyDescent="0.25">
      <c r="B644" s="150" t="s">
        <v>225</v>
      </c>
      <c r="C644" s="128">
        <v>38786613607</v>
      </c>
      <c r="D644" s="128"/>
      <c r="E644" s="128">
        <v>1116658540.4400001</v>
      </c>
      <c r="F644" s="128">
        <v>1649159608.5999999</v>
      </c>
      <c r="G644" s="128"/>
      <c r="H644" s="128"/>
      <c r="I644" s="128"/>
      <c r="J644" s="128"/>
      <c r="K644" s="128"/>
      <c r="L644" s="128"/>
      <c r="M644" s="128"/>
      <c r="N644" s="128"/>
      <c r="O644" s="128"/>
      <c r="P644" s="128"/>
      <c r="Q644" s="128">
        <f t="shared" si="12"/>
        <v>2765818149.04</v>
      </c>
      <c r="S644" s="140"/>
    </row>
    <row r="645" spans="2:23" x14ac:dyDescent="0.25">
      <c r="B645" s="151" t="s">
        <v>227</v>
      </c>
      <c r="C645" s="129">
        <v>38786613607</v>
      </c>
      <c r="D645" s="129"/>
      <c r="E645" s="129">
        <v>1116658540.4400001</v>
      </c>
      <c r="F645" s="129">
        <v>1649159608.5999999</v>
      </c>
      <c r="G645" s="129"/>
      <c r="H645" s="129"/>
      <c r="I645" s="129"/>
      <c r="J645" s="129"/>
      <c r="K645" s="129"/>
      <c r="L645" s="129"/>
      <c r="M645" s="129"/>
      <c r="N645" s="129"/>
      <c r="O645" s="129"/>
      <c r="P645" s="129"/>
      <c r="Q645" s="129">
        <f t="shared" si="12"/>
        <v>2765818149.04</v>
      </c>
    </row>
    <row r="646" spans="2:23" x14ac:dyDescent="0.25">
      <c r="B646" s="155" t="s">
        <v>77</v>
      </c>
      <c r="C646" s="132">
        <f t="shared" ref="C646:P646" si="13">C632+C636</f>
        <v>121192561989</v>
      </c>
      <c r="D646" s="132">
        <f t="shared" si="13"/>
        <v>0</v>
      </c>
      <c r="E646" s="126">
        <f t="shared" si="13"/>
        <v>18325477529.639999</v>
      </c>
      <c r="F646" s="126">
        <f t="shared" si="13"/>
        <v>11011326585.990002</v>
      </c>
      <c r="G646" s="126">
        <f t="shared" si="13"/>
        <v>0</v>
      </c>
      <c r="H646" s="126">
        <f t="shared" si="13"/>
        <v>0</v>
      </c>
      <c r="I646" s="126">
        <f t="shared" si="13"/>
        <v>0</v>
      </c>
      <c r="J646" s="126">
        <f t="shared" si="13"/>
        <v>0</v>
      </c>
      <c r="K646" s="126">
        <f t="shared" si="13"/>
        <v>0</v>
      </c>
      <c r="L646" s="126">
        <f t="shared" si="13"/>
        <v>0</v>
      </c>
      <c r="M646" s="126">
        <f t="shared" si="13"/>
        <v>0</v>
      </c>
      <c r="N646" s="126">
        <f t="shared" si="13"/>
        <v>0</v>
      </c>
      <c r="O646" s="126">
        <f t="shared" si="13"/>
        <v>0</v>
      </c>
      <c r="P646" s="126">
        <f t="shared" si="13"/>
        <v>0</v>
      </c>
      <c r="Q646" s="126">
        <f>+E646+F646+G646+H646+I646+J646+K646+L646+M646+N646+O646</f>
        <v>29336804115.630001</v>
      </c>
    </row>
    <row r="647" spans="2:23" x14ac:dyDescent="0.25">
      <c r="B647" s="24"/>
      <c r="C647" s="133"/>
      <c r="D647" s="133"/>
      <c r="E647" s="154"/>
      <c r="F647" s="154"/>
      <c r="G647" s="154"/>
      <c r="H647" s="154"/>
      <c r="I647" s="154"/>
      <c r="J647" s="154"/>
      <c r="K647" s="154"/>
      <c r="L647" s="154"/>
      <c r="M647" s="154"/>
      <c r="N647" s="154"/>
      <c r="O647" s="154"/>
      <c r="P647" s="154"/>
      <c r="Q647" s="154"/>
    </row>
    <row r="648" spans="2:23" x14ac:dyDescent="0.25">
      <c r="B648" s="155" t="s">
        <v>78</v>
      </c>
      <c r="C648" s="132">
        <f t="shared" ref="C648:P648" si="14">C629+C646</f>
        <v>1744025968276</v>
      </c>
      <c r="D648" s="132">
        <f t="shared" si="14"/>
        <v>0</v>
      </c>
      <c r="E648" s="126">
        <f t="shared" si="14"/>
        <v>156835515651.17999</v>
      </c>
      <c r="F648" s="126">
        <f t="shared" si="14"/>
        <v>123674708508.06999</v>
      </c>
      <c r="G648" s="126">
        <f t="shared" si="14"/>
        <v>0</v>
      </c>
      <c r="H648" s="126">
        <f t="shared" si="14"/>
        <v>0</v>
      </c>
      <c r="I648" s="126">
        <f t="shared" si="14"/>
        <v>0</v>
      </c>
      <c r="J648" s="126">
        <f t="shared" si="14"/>
        <v>0</v>
      </c>
      <c r="K648" s="126">
        <f t="shared" si="14"/>
        <v>0</v>
      </c>
      <c r="L648" s="126">
        <f t="shared" si="14"/>
        <v>0</v>
      </c>
      <c r="M648" s="126">
        <f t="shared" si="14"/>
        <v>0</v>
      </c>
      <c r="N648" s="126">
        <f t="shared" si="14"/>
        <v>0</v>
      </c>
      <c r="O648" s="126">
        <f t="shared" si="14"/>
        <v>0</v>
      </c>
      <c r="P648" s="126">
        <f t="shared" si="14"/>
        <v>0</v>
      </c>
      <c r="Q648" s="126">
        <f>E648+F648+G648+H648+I648+J648+K648+L648+M648+O648+N648+P648</f>
        <v>280510224159.25</v>
      </c>
    </row>
    <row r="649" spans="2:23" x14ac:dyDescent="0.25">
      <c r="B649" s="10" t="s">
        <v>909</v>
      </c>
      <c r="C649" s="137"/>
      <c r="D649" s="137"/>
      <c r="E649" s="117"/>
      <c r="Q649"/>
    </row>
    <row r="650" spans="2:23" x14ac:dyDescent="0.25">
      <c r="B650" s="10" t="s">
        <v>275</v>
      </c>
      <c r="C650" s="137"/>
      <c r="D650" s="137"/>
      <c r="E650" s="117"/>
      <c r="Q650"/>
    </row>
    <row r="651" spans="2:23" x14ac:dyDescent="0.25">
      <c r="B651" s="10" t="s">
        <v>1038</v>
      </c>
      <c r="D651" s="117"/>
      <c r="E651" s="342"/>
      <c r="F651" s="342"/>
      <c r="G651" s="342"/>
      <c r="H651" s="342"/>
      <c r="I651" s="342"/>
      <c r="J651" s="342"/>
      <c r="K651" s="342"/>
      <c r="L651" s="342"/>
      <c r="M651" s="342"/>
      <c r="N651" s="342"/>
      <c r="O651" s="342"/>
      <c r="P651" s="117"/>
      <c r="Q651" s="117"/>
    </row>
    <row r="652" spans="2:23" x14ac:dyDescent="0.25">
      <c r="B652" s="10" t="s">
        <v>238</v>
      </c>
      <c r="D652" s="117"/>
      <c r="E652" s="117"/>
      <c r="F652" s="117"/>
      <c r="G652" s="117"/>
      <c r="H652" s="117"/>
      <c r="I652" s="117"/>
      <c r="J652" s="117"/>
      <c r="K652" s="117"/>
      <c r="L652" s="117"/>
      <c r="M652" s="117"/>
      <c r="N652" s="117"/>
      <c r="O652" s="117"/>
      <c r="P652" s="117"/>
      <c r="Q652" s="117"/>
    </row>
    <row r="653" spans="2:23" ht="48" hidden="1" x14ac:dyDescent="0.25">
      <c r="B653" s="343" t="s">
        <v>1036</v>
      </c>
      <c r="D653" s="117"/>
      <c r="E653" s="117"/>
      <c r="F653" s="117"/>
      <c r="G653" s="117"/>
      <c r="H653" s="117"/>
      <c r="I653" s="117"/>
      <c r="J653" s="117"/>
      <c r="K653" s="117"/>
      <c r="L653" s="117"/>
      <c r="M653" s="117"/>
      <c r="N653" s="117"/>
      <c r="O653" s="117"/>
      <c r="P653" s="117"/>
      <c r="Q653" s="117"/>
    </row>
    <row r="654" spans="2:23" x14ac:dyDescent="0.25">
      <c r="E654" s="118"/>
      <c r="F654" s="118"/>
      <c r="G654" s="118"/>
      <c r="H654" s="118"/>
      <c r="I654" s="118"/>
      <c r="J654" s="118"/>
      <c r="K654" s="118"/>
      <c r="L654" s="118"/>
      <c r="M654" s="118"/>
      <c r="N654" s="118"/>
      <c r="O654" s="118"/>
      <c r="P654" s="118"/>
    </row>
    <row r="655" spans="2:23" x14ac:dyDescent="0.25">
      <c r="E655" s="117"/>
      <c r="F655" s="117"/>
      <c r="G655" s="117"/>
      <c r="H655" s="117"/>
      <c r="I655" s="117"/>
      <c r="J655" s="117"/>
      <c r="K655" s="117"/>
      <c r="L655" s="117"/>
      <c r="M655" s="117"/>
      <c r="N655" s="117"/>
      <c r="O655" s="117"/>
      <c r="P655" s="117"/>
      <c r="Q655" s="117"/>
    </row>
    <row r="656" spans="2:23" x14ac:dyDescent="0.25">
      <c r="E656" s="117"/>
      <c r="F656" s="117"/>
      <c r="G656" s="117"/>
      <c r="H656" s="117"/>
      <c r="I656" s="117"/>
      <c r="J656" s="117"/>
      <c r="K656" s="117"/>
      <c r="L656" s="117"/>
      <c r="M656" s="117"/>
      <c r="N656" s="117"/>
      <c r="O656" s="117"/>
      <c r="P656" s="117"/>
      <c r="Q656" s="117"/>
    </row>
    <row r="657" spans="5:17" x14ac:dyDescent="0.25">
      <c r="E657" s="117"/>
      <c r="F657" s="117"/>
      <c r="G657" s="117"/>
      <c r="H657" s="117"/>
      <c r="I657" s="117"/>
      <c r="J657" s="117"/>
      <c r="K657" s="117"/>
      <c r="L657" s="117"/>
      <c r="M657" s="117"/>
      <c r="N657" s="117"/>
      <c r="O657" s="117"/>
      <c r="P657" s="117"/>
      <c r="Q657" s="117"/>
    </row>
    <row r="658" spans="5:17" x14ac:dyDescent="0.25">
      <c r="E658" s="117"/>
      <c r="F658" s="117"/>
      <c r="G658" s="117"/>
      <c r="H658" s="117"/>
      <c r="I658" s="117"/>
      <c r="J658" s="117"/>
      <c r="K658" s="117"/>
      <c r="L658" s="117"/>
      <c r="M658" s="117"/>
      <c r="N658" s="117"/>
      <c r="O658" s="117"/>
      <c r="P658" s="117"/>
      <c r="Q658" s="117"/>
    </row>
    <row r="659" spans="5:17" x14ac:dyDescent="0.25">
      <c r="E659" s="117"/>
      <c r="F659" s="117"/>
      <c r="G659" s="117"/>
      <c r="H659" s="117"/>
      <c r="I659" s="117"/>
      <c r="J659" s="117"/>
      <c r="K659" s="117"/>
      <c r="L659" s="117"/>
      <c r="M659" s="117"/>
      <c r="N659" s="117"/>
      <c r="O659" s="117"/>
      <c r="P659" s="117"/>
      <c r="Q659" s="117"/>
    </row>
    <row r="660" spans="5:17" x14ac:dyDescent="0.25">
      <c r="E660" s="117"/>
      <c r="F660" s="117"/>
      <c r="G660" s="117"/>
      <c r="H660" s="117"/>
      <c r="I660" s="117"/>
      <c r="J660" s="117"/>
      <c r="K660" s="117"/>
      <c r="L660" s="117"/>
      <c r="M660" s="117"/>
      <c r="N660" s="117"/>
      <c r="O660" s="117"/>
      <c r="P660" s="117"/>
      <c r="Q660" s="117"/>
    </row>
    <row r="661" spans="5:17" x14ac:dyDescent="0.25">
      <c r="E661" s="117"/>
      <c r="F661" s="117"/>
      <c r="G661" s="117"/>
      <c r="H661" s="117"/>
      <c r="I661" s="117"/>
      <c r="J661" s="117"/>
      <c r="K661" s="117"/>
      <c r="L661" s="117"/>
      <c r="M661" s="117"/>
      <c r="N661" s="117"/>
      <c r="O661" s="117"/>
      <c r="P661" s="117"/>
      <c r="Q661" s="117"/>
    </row>
    <row r="662" spans="5:17" x14ac:dyDescent="0.25">
      <c r="E662" s="117"/>
      <c r="F662" s="117"/>
      <c r="G662" s="117"/>
      <c r="H662" s="117"/>
      <c r="I662" s="117"/>
      <c r="J662" s="117"/>
      <c r="K662" s="117"/>
      <c r="L662" s="117"/>
      <c r="M662" s="117"/>
      <c r="N662" s="117"/>
      <c r="O662" s="117"/>
      <c r="P662" s="117"/>
      <c r="Q662" s="117"/>
    </row>
    <row r="663" spans="5:17" x14ac:dyDescent="0.25">
      <c r="E663" s="117"/>
      <c r="F663" s="117"/>
      <c r="G663" s="117"/>
      <c r="H663" s="117"/>
      <c r="I663" s="117"/>
      <c r="J663" s="117"/>
      <c r="K663" s="117"/>
      <c r="L663" s="117"/>
      <c r="M663" s="117"/>
      <c r="N663" s="117"/>
      <c r="O663" s="117"/>
      <c r="P663" s="117"/>
      <c r="Q663" s="117"/>
    </row>
    <row r="664" spans="5:17" x14ac:dyDescent="0.25">
      <c r="E664" s="117"/>
      <c r="F664" s="117"/>
      <c r="G664" s="117"/>
      <c r="H664" s="117"/>
      <c r="I664" s="117"/>
      <c r="J664" s="117"/>
      <c r="K664" s="117"/>
      <c r="L664" s="117"/>
      <c r="M664" s="117"/>
      <c r="N664" s="117"/>
      <c r="O664" s="117"/>
      <c r="P664" s="117"/>
      <c r="Q664" s="117"/>
    </row>
    <row r="665" spans="5:17" x14ac:dyDescent="0.25">
      <c r="E665" s="117"/>
      <c r="F665" s="117"/>
      <c r="G665" s="117"/>
      <c r="H665" s="117"/>
      <c r="I665" s="117"/>
      <c r="J665" s="117"/>
      <c r="K665" s="117"/>
      <c r="L665" s="117"/>
      <c r="M665" s="117"/>
      <c r="N665" s="117"/>
      <c r="O665" s="117"/>
      <c r="P665" s="117"/>
      <c r="Q665" s="117"/>
    </row>
    <row r="666" spans="5:17" x14ac:dyDescent="0.25">
      <c r="E666" s="117"/>
      <c r="F666" s="117"/>
      <c r="G666" s="117"/>
      <c r="H666" s="117"/>
      <c r="I666" s="117"/>
      <c r="J666" s="117"/>
      <c r="K666" s="117"/>
      <c r="L666" s="117"/>
      <c r="M666" s="117"/>
      <c r="N666" s="117"/>
      <c r="O666" s="117"/>
      <c r="P666" s="117"/>
      <c r="Q666" s="117"/>
    </row>
    <row r="667" spans="5:17" x14ac:dyDescent="0.25">
      <c r="E667" s="117"/>
      <c r="F667" s="117"/>
      <c r="G667" s="117"/>
      <c r="H667" s="117"/>
      <c r="I667" s="117"/>
      <c r="J667" s="117"/>
      <c r="K667" s="117"/>
      <c r="L667" s="117"/>
      <c r="M667" s="117"/>
      <c r="N667" s="117"/>
      <c r="O667" s="117"/>
      <c r="P667" s="117"/>
      <c r="Q667" s="117"/>
    </row>
    <row r="668" spans="5:17" x14ac:dyDescent="0.25">
      <c r="E668" s="117"/>
      <c r="F668" s="117"/>
      <c r="G668" s="117"/>
      <c r="H668" s="117"/>
      <c r="I668" s="117"/>
      <c r="J668" s="117"/>
      <c r="K668" s="117"/>
      <c r="L668" s="117"/>
      <c r="M668" s="117"/>
      <c r="N668" s="117"/>
      <c r="O668" s="117"/>
      <c r="P668" s="117"/>
      <c r="Q668" s="117"/>
    </row>
    <row r="669" spans="5:17" x14ac:dyDescent="0.25">
      <c r="E669" s="117"/>
      <c r="F669" s="117"/>
      <c r="G669" s="117"/>
      <c r="H669" s="117"/>
      <c r="I669" s="117"/>
      <c r="J669" s="117"/>
      <c r="K669" s="117"/>
      <c r="L669" s="117"/>
      <c r="M669" s="117"/>
      <c r="N669" s="117"/>
      <c r="O669" s="117"/>
      <c r="P669" s="117"/>
      <c r="Q669" s="117"/>
    </row>
    <row r="670" spans="5:17" x14ac:dyDescent="0.25">
      <c r="E670" s="117"/>
      <c r="F670" s="117"/>
      <c r="G670" s="117"/>
      <c r="H670" s="117"/>
      <c r="I670" s="117"/>
      <c r="J670" s="117"/>
      <c r="K670" s="117"/>
      <c r="L670" s="117"/>
      <c r="M670" s="117"/>
      <c r="N670" s="117"/>
      <c r="O670" s="117"/>
      <c r="P670" s="117"/>
      <c r="Q670" s="117"/>
    </row>
    <row r="671" spans="5:17" x14ac:dyDescent="0.25">
      <c r="E671" s="117"/>
    </row>
    <row r="672" spans="5:17" x14ac:dyDescent="0.25">
      <c r="E672" s="117"/>
    </row>
  </sheetData>
  <mergeCells count="7">
    <mergeCell ref="B2:Q2"/>
    <mergeCell ref="B3:Q3"/>
    <mergeCell ref="B4:Q4"/>
    <mergeCell ref="B5:Q5"/>
    <mergeCell ref="B7:B8"/>
    <mergeCell ref="C7:C8"/>
    <mergeCell ref="E7:Q7"/>
  </mergeCells>
  <conditionalFormatting sqref="R1:R8 R641:R1048576">
    <cfRule type="containsText" dxfId="2" priority="2" operator="containsText" text="Missing">
      <formula>NOT(ISERROR(SEARCH("Missing",R1)))</formula>
    </cfRule>
    <cfRule type="containsText" dxfId="1" priority="3" operator="containsText" text="Missing">
      <formula>NOT(ISERROR(SEARCH("Missing",R1)))</formula>
    </cfRule>
  </conditionalFormatting>
  <conditionalFormatting sqref="R1:R628 R641:R1048576">
    <cfRule type="containsText" dxfId="0"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S78"/>
  <sheetViews>
    <sheetView showGridLines="0" topLeftCell="B1" zoomScale="89" zoomScaleNormal="89" workbookViewId="0">
      <selection activeCell="W28" sqref="W28:W29"/>
    </sheetView>
  </sheetViews>
  <sheetFormatPr defaultColWidth="11.42578125" defaultRowHeight="15" x14ac:dyDescent="0.25"/>
  <cols>
    <col min="1" max="1" width="5.7109375" customWidth="1"/>
    <col min="2" max="2" width="48.28515625" customWidth="1"/>
    <col min="3" max="4" width="16.85546875" customWidth="1"/>
    <col min="19" max="19" width="14" bestFit="1" customWidth="1"/>
  </cols>
  <sheetData>
    <row r="2" spans="2:19" ht="28.5" x14ac:dyDescent="0.25">
      <c r="B2" s="344" t="s">
        <v>0</v>
      </c>
      <c r="C2" s="345"/>
      <c r="D2" s="345"/>
      <c r="E2" s="345"/>
      <c r="F2" s="345"/>
      <c r="G2" s="345"/>
      <c r="H2" s="345"/>
      <c r="I2" s="345"/>
      <c r="J2" s="345"/>
      <c r="K2" s="345"/>
      <c r="L2" s="345"/>
      <c r="M2" s="345"/>
      <c r="N2" s="345"/>
      <c r="O2" s="345"/>
      <c r="P2" s="345"/>
      <c r="Q2" s="345"/>
    </row>
    <row r="3" spans="2:19" ht="21" x14ac:dyDescent="0.25">
      <c r="B3" s="346" t="s">
        <v>1</v>
      </c>
      <c r="C3" s="347"/>
      <c r="D3" s="347"/>
      <c r="E3" s="347"/>
      <c r="F3" s="347"/>
      <c r="G3" s="347"/>
      <c r="H3" s="347"/>
      <c r="I3" s="347"/>
      <c r="J3" s="347"/>
      <c r="K3" s="347"/>
      <c r="L3" s="347"/>
      <c r="M3" s="347"/>
      <c r="N3" s="347"/>
      <c r="O3" s="347"/>
      <c r="P3" s="347"/>
      <c r="Q3" s="347"/>
    </row>
    <row r="4" spans="2:19" ht="15.75" x14ac:dyDescent="0.25">
      <c r="B4" s="348" t="s">
        <v>2</v>
      </c>
      <c r="C4" s="349"/>
      <c r="D4" s="349"/>
      <c r="E4" s="349"/>
      <c r="F4" s="349"/>
      <c r="G4" s="349"/>
      <c r="H4" s="349"/>
      <c r="I4" s="349"/>
      <c r="J4" s="349"/>
      <c r="K4" s="349"/>
      <c r="L4" s="349"/>
      <c r="M4" s="349"/>
      <c r="N4" s="349"/>
      <c r="O4" s="349"/>
      <c r="P4" s="349"/>
      <c r="Q4" s="349"/>
    </row>
    <row r="5" spans="2:19" ht="15.75" x14ac:dyDescent="0.25">
      <c r="B5" s="348" t="s">
        <v>3</v>
      </c>
      <c r="C5" s="349"/>
      <c r="D5" s="349"/>
      <c r="E5" s="349"/>
      <c r="F5" s="349"/>
      <c r="G5" s="349"/>
      <c r="H5" s="349"/>
      <c r="I5" s="349"/>
      <c r="J5" s="349"/>
      <c r="K5" s="349"/>
      <c r="L5" s="349"/>
      <c r="M5" s="349"/>
      <c r="N5" s="349"/>
      <c r="O5" s="349"/>
      <c r="P5" s="349"/>
      <c r="Q5" s="349"/>
    </row>
    <row r="6" spans="2:19" x14ac:dyDescent="0.25">
      <c r="B6" s="44" t="s">
        <v>89</v>
      </c>
      <c r="C6" s="44"/>
      <c r="D6" s="44"/>
      <c r="E6" s="33"/>
      <c r="F6" s="33"/>
      <c r="G6" s="33"/>
      <c r="H6" s="33"/>
      <c r="I6" s="33"/>
      <c r="J6" s="33"/>
      <c r="K6" s="33"/>
      <c r="L6" s="33"/>
      <c r="M6" s="33"/>
      <c r="N6" s="33"/>
      <c r="O6" s="33"/>
      <c r="P6" s="33"/>
      <c r="Q6" s="46" t="s">
        <v>5</v>
      </c>
    </row>
    <row r="7" spans="2:19" ht="20.25" customHeight="1" x14ac:dyDescent="0.25">
      <c r="B7" s="352" t="s">
        <v>6</v>
      </c>
      <c r="C7" s="360" t="s">
        <v>7</v>
      </c>
      <c r="D7" s="360" t="s">
        <v>8</v>
      </c>
      <c r="E7" s="359" t="s">
        <v>9</v>
      </c>
      <c r="F7" s="359"/>
      <c r="G7" s="359"/>
      <c r="H7" s="359"/>
      <c r="I7" s="359"/>
      <c r="J7" s="359"/>
      <c r="K7" s="359"/>
      <c r="L7" s="359"/>
      <c r="M7" s="359"/>
      <c r="N7" s="359"/>
      <c r="O7" s="359"/>
      <c r="P7" s="359"/>
      <c r="Q7" s="359"/>
    </row>
    <row r="8" spans="2:19" ht="21.7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x14ac:dyDescent="0.25">
      <c r="B9" s="41" t="s">
        <v>23</v>
      </c>
      <c r="C9" s="223">
        <v>43378629240</v>
      </c>
      <c r="D9" s="223">
        <v>46177774684.369987</v>
      </c>
      <c r="E9" s="199">
        <v>2803510211.2399998</v>
      </c>
      <c r="F9" s="199">
        <v>3450908195.2000003</v>
      </c>
      <c r="G9" s="199">
        <v>3737010695.77</v>
      </c>
      <c r="H9" s="199">
        <v>3441728396.3000007</v>
      </c>
      <c r="I9" s="199">
        <v>3454153509.670001</v>
      </c>
      <c r="J9" s="199">
        <v>3389923636.5800014</v>
      </c>
      <c r="K9" s="199">
        <v>3438524338.7800007</v>
      </c>
      <c r="L9" s="199">
        <v>3460301048.4499993</v>
      </c>
      <c r="M9" s="199">
        <v>3532085529.2899995</v>
      </c>
      <c r="N9" s="199">
        <v>3405528287.9499998</v>
      </c>
      <c r="O9" s="199">
        <v>3485771298.5300007</v>
      </c>
      <c r="P9" s="199">
        <v>6631753182.5700006</v>
      </c>
      <c r="Q9" s="199">
        <v>44231198330.329994</v>
      </c>
      <c r="S9" s="236"/>
    </row>
    <row r="10" spans="2:19" x14ac:dyDescent="0.25">
      <c r="B10" s="39" t="s">
        <v>24</v>
      </c>
      <c r="C10" s="224">
        <v>31895732359</v>
      </c>
      <c r="D10" s="224">
        <v>31929055545.859989</v>
      </c>
      <c r="E10" s="225">
        <v>2419789840.1799998</v>
      </c>
      <c r="F10" s="225">
        <v>2854252943.3700004</v>
      </c>
      <c r="G10" s="225">
        <v>2679162313.1299992</v>
      </c>
      <c r="H10" s="225">
        <v>2663076863.4200001</v>
      </c>
      <c r="I10" s="225">
        <v>2637501290.1700006</v>
      </c>
      <c r="J10" s="225">
        <v>2651328227.250001</v>
      </c>
      <c r="K10" s="225">
        <v>2630970105.8300009</v>
      </c>
      <c r="L10" s="225">
        <v>2634220658.1199994</v>
      </c>
      <c r="M10" s="225">
        <v>2635875084.5900002</v>
      </c>
      <c r="N10" s="225">
        <v>2651124901.2199998</v>
      </c>
      <c r="O10" s="225">
        <v>2663946326.8800006</v>
      </c>
      <c r="P10" s="225">
        <v>2653610625.5200014</v>
      </c>
      <c r="Q10" s="225">
        <v>31774859179.680004</v>
      </c>
    </row>
    <row r="11" spans="2:19" x14ac:dyDescent="0.25">
      <c r="B11" s="39" t="s">
        <v>25</v>
      </c>
      <c r="C11" s="224">
        <v>3264306799</v>
      </c>
      <c r="D11" s="224">
        <v>2929751307.0600004</v>
      </c>
      <c r="E11" s="225">
        <v>62830124.31000001</v>
      </c>
      <c r="F11" s="225">
        <v>108351096.79000004</v>
      </c>
      <c r="G11" s="225">
        <v>326973976.22000003</v>
      </c>
      <c r="H11" s="225">
        <v>171606152.32999998</v>
      </c>
      <c r="I11" s="225">
        <v>230106270.58000004</v>
      </c>
      <c r="J11" s="225">
        <v>164372892.8600001</v>
      </c>
      <c r="K11" s="225">
        <v>216849915.24999997</v>
      </c>
      <c r="L11" s="225">
        <v>220434419.86000004</v>
      </c>
      <c r="M11" s="225">
        <v>248582270.34999999</v>
      </c>
      <c r="N11" s="225">
        <v>184323058.38999999</v>
      </c>
      <c r="O11" s="225">
        <v>225028638.13000005</v>
      </c>
      <c r="P11" s="225">
        <v>311223018.89999998</v>
      </c>
      <c r="Q11" s="225">
        <v>2470681833.9699993</v>
      </c>
    </row>
    <row r="12" spans="2:19" x14ac:dyDescent="0.25">
      <c r="B12" s="39" t="s">
        <v>26</v>
      </c>
      <c r="C12" s="224">
        <v>2751279770</v>
      </c>
      <c r="D12" s="224">
        <v>2939310431.3600006</v>
      </c>
      <c r="E12" s="225">
        <v>139575347.35000005</v>
      </c>
      <c r="F12" s="225">
        <v>224430874.80999997</v>
      </c>
      <c r="G12" s="225">
        <v>271594518.16000009</v>
      </c>
      <c r="H12" s="225">
        <v>240855575.85000005</v>
      </c>
      <c r="I12" s="225">
        <v>269666465.44000006</v>
      </c>
      <c r="J12" s="225">
        <v>228480086.61999992</v>
      </c>
      <c r="K12" s="225">
        <v>227361067.36999997</v>
      </c>
      <c r="L12" s="225">
        <v>232356250.42999992</v>
      </c>
      <c r="M12" s="225">
        <v>232611070.38999999</v>
      </c>
      <c r="N12" s="225">
        <v>219142810.44999999</v>
      </c>
      <c r="O12" s="225">
        <v>257756099.19000006</v>
      </c>
      <c r="P12" s="225">
        <v>352080650.92000008</v>
      </c>
      <c r="Q12" s="225">
        <v>2895910816.9800005</v>
      </c>
    </row>
    <row r="13" spans="2:19" x14ac:dyDescent="0.25">
      <c r="B13" s="39" t="s">
        <v>27</v>
      </c>
      <c r="C13" s="224">
        <v>84524183</v>
      </c>
      <c r="D13" s="224">
        <v>90666134.5</v>
      </c>
      <c r="E13" s="225">
        <v>5824309.4100000001</v>
      </c>
      <c r="F13" s="225">
        <v>8459826.6800000016</v>
      </c>
      <c r="G13" s="225">
        <v>7522397.3199999994</v>
      </c>
      <c r="H13" s="225">
        <v>7522397.2999999998</v>
      </c>
      <c r="I13" s="225">
        <v>7522396.540000001</v>
      </c>
      <c r="J13" s="225">
        <v>7521670.7400000012</v>
      </c>
      <c r="K13" s="225">
        <v>7517305.6399999997</v>
      </c>
      <c r="L13" s="225">
        <v>7517305.6399999997</v>
      </c>
      <c r="M13" s="225">
        <v>7509020.9299999997</v>
      </c>
      <c r="N13" s="225">
        <v>7505561.7300000004</v>
      </c>
      <c r="O13" s="225">
        <v>7517504.8300000001</v>
      </c>
      <c r="P13" s="225">
        <v>7534440.8300000001</v>
      </c>
      <c r="Q13" s="225">
        <v>89474137.590000018</v>
      </c>
    </row>
    <row r="14" spans="2:19" x14ac:dyDescent="0.25">
      <c r="B14" s="39" t="s">
        <v>28</v>
      </c>
      <c r="C14" s="224">
        <v>2021083378</v>
      </c>
      <c r="D14" s="224">
        <v>2141882505.6200004</v>
      </c>
      <c r="E14" s="225">
        <v>2335175.7599999993</v>
      </c>
      <c r="F14" s="225">
        <v>26860079.909999996</v>
      </c>
      <c r="G14" s="225">
        <v>130363196.22</v>
      </c>
      <c r="H14" s="225">
        <v>67501341.269999996</v>
      </c>
      <c r="I14" s="225">
        <v>41292521.579999998</v>
      </c>
      <c r="J14" s="225">
        <v>74517826.569999978</v>
      </c>
      <c r="K14" s="225">
        <v>53005629.639999993</v>
      </c>
      <c r="L14" s="225">
        <v>70579369.24000001</v>
      </c>
      <c r="M14" s="225">
        <v>94936016.579999939</v>
      </c>
      <c r="N14" s="225">
        <v>60381046.589999989</v>
      </c>
      <c r="O14" s="225">
        <v>54466983.140000008</v>
      </c>
      <c r="P14" s="225">
        <v>352634677.27999997</v>
      </c>
      <c r="Q14" s="225">
        <v>1028873863.7800002</v>
      </c>
    </row>
    <row r="15" spans="2:19" x14ac:dyDescent="0.25">
      <c r="B15" s="39" t="s">
        <v>29</v>
      </c>
      <c r="C15" s="224">
        <v>478354873</v>
      </c>
      <c r="D15" s="224">
        <v>483236063.38</v>
      </c>
      <c r="E15" s="225">
        <v>10849791.809999999</v>
      </c>
      <c r="F15" s="225">
        <v>36292419.299999997</v>
      </c>
      <c r="G15" s="225">
        <v>68313829.340000004</v>
      </c>
      <c r="H15" s="225">
        <v>45412380.099999994</v>
      </c>
      <c r="I15" s="225">
        <v>41904094.740000002</v>
      </c>
      <c r="J15" s="225">
        <v>39378683.789999999</v>
      </c>
      <c r="K15" s="225">
        <v>39337691.200000003</v>
      </c>
      <c r="L15" s="225">
        <v>39674296.389999993</v>
      </c>
      <c r="M15" s="225">
        <v>40113914.979999997</v>
      </c>
      <c r="N15" s="225">
        <v>40093555.730000004</v>
      </c>
      <c r="O15" s="225">
        <v>39988694.079999998</v>
      </c>
      <c r="P15" s="225">
        <v>40854707.900000006</v>
      </c>
      <c r="Q15" s="225">
        <v>482214059.35999995</v>
      </c>
    </row>
    <row r="16" spans="2:19" x14ac:dyDescent="0.25">
      <c r="B16" s="39" t="s">
        <v>30</v>
      </c>
      <c r="C16" s="224">
        <v>792110019</v>
      </c>
      <c r="D16" s="224">
        <v>3489179724.9899998</v>
      </c>
      <c r="E16" s="225">
        <v>17724670.670000002</v>
      </c>
      <c r="F16" s="225">
        <v>20212895.010000002</v>
      </c>
      <c r="G16" s="225">
        <v>86718057.959999993</v>
      </c>
      <c r="H16" s="225">
        <v>51847419.530000016</v>
      </c>
      <c r="I16" s="225">
        <v>64509367.969999999</v>
      </c>
      <c r="J16" s="225">
        <v>48678290.07</v>
      </c>
      <c r="K16" s="225">
        <v>85535711.410000011</v>
      </c>
      <c r="L16" s="225">
        <v>77745715.559999987</v>
      </c>
      <c r="M16" s="225">
        <v>94666644.209999993</v>
      </c>
      <c r="N16" s="225">
        <v>57286369.43</v>
      </c>
      <c r="O16" s="225">
        <v>51494876.63000001</v>
      </c>
      <c r="P16" s="225">
        <v>2735838709.0999985</v>
      </c>
      <c r="Q16" s="225">
        <v>3392258727.5499983</v>
      </c>
    </row>
    <row r="17" spans="2:17" x14ac:dyDescent="0.25">
      <c r="B17" s="39" t="s">
        <v>31</v>
      </c>
      <c r="C17" s="224">
        <v>2091237858.9999998</v>
      </c>
      <c r="D17" s="224">
        <v>2174692971.6000009</v>
      </c>
      <c r="E17" s="225">
        <v>144580951.75000006</v>
      </c>
      <c r="F17" s="225">
        <v>172048059.33000001</v>
      </c>
      <c r="G17" s="225">
        <v>166362407.42000014</v>
      </c>
      <c r="H17" s="225">
        <v>193906266.5</v>
      </c>
      <c r="I17" s="225">
        <v>161651102.65000001</v>
      </c>
      <c r="J17" s="225">
        <v>175645958.68000001</v>
      </c>
      <c r="K17" s="225">
        <v>177946912.44000006</v>
      </c>
      <c r="L17" s="225">
        <v>177773033.21000001</v>
      </c>
      <c r="M17" s="225">
        <v>177791507.26000005</v>
      </c>
      <c r="N17" s="225">
        <v>185670984.41000003</v>
      </c>
      <c r="O17" s="225">
        <v>185572175.65000001</v>
      </c>
      <c r="P17" s="225">
        <v>177976352.12000009</v>
      </c>
      <c r="Q17" s="225">
        <v>2096925711.4200001</v>
      </c>
    </row>
    <row r="18" spans="2:17" x14ac:dyDescent="0.25">
      <c r="B18" s="41" t="s">
        <v>32</v>
      </c>
      <c r="C18" s="223">
        <v>12566607732</v>
      </c>
      <c r="D18" s="223">
        <v>13384707550.939997</v>
      </c>
      <c r="E18" s="199">
        <v>157632702.15999994</v>
      </c>
      <c r="F18" s="199">
        <v>559592336.44999993</v>
      </c>
      <c r="G18" s="199">
        <v>1587242732.5299995</v>
      </c>
      <c r="H18" s="199">
        <v>1150583508.0999999</v>
      </c>
      <c r="I18" s="199">
        <v>1325716609.2799997</v>
      </c>
      <c r="J18" s="199">
        <v>1002632292.5199997</v>
      </c>
      <c r="K18" s="199">
        <v>777711914.65999985</v>
      </c>
      <c r="L18" s="199">
        <v>1128197198.7799997</v>
      </c>
      <c r="M18" s="199">
        <v>1151956307.2199998</v>
      </c>
      <c r="N18" s="199">
        <v>818706997.87999988</v>
      </c>
      <c r="O18" s="199">
        <v>1021223923.7699995</v>
      </c>
      <c r="P18" s="199">
        <v>1560220283.1999998</v>
      </c>
      <c r="Q18" s="199">
        <v>12241416806.549999</v>
      </c>
    </row>
    <row r="19" spans="2:17" x14ac:dyDescent="0.25">
      <c r="B19" s="39" t="s">
        <v>33</v>
      </c>
      <c r="C19" s="224">
        <v>1030225871.0000001</v>
      </c>
      <c r="D19" s="224">
        <v>977932499.6900003</v>
      </c>
      <c r="E19" s="225">
        <v>21274882.300000001</v>
      </c>
      <c r="F19" s="225">
        <v>76132637.890000001</v>
      </c>
      <c r="G19" s="225">
        <v>103108566.97000001</v>
      </c>
      <c r="H19" s="225">
        <v>58396228.849999994</v>
      </c>
      <c r="I19" s="225">
        <v>77429090.209999993</v>
      </c>
      <c r="J19" s="225">
        <v>73476640.35999997</v>
      </c>
      <c r="K19" s="225">
        <v>71699849.449999988</v>
      </c>
      <c r="L19" s="225">
        <v>85793356.560000002</v>
      </c>
      <c r="M19" s="225">
        <v>83803528.419999987</v>
      </c>
      <c r="N19" s="225">
        <v>74644181.509999976</v>
      </c>
      <c r="O19" s="225">
        <v>101237939.95999999</v>
      </c>
      <c r="P19" s="225">
        <v>108712912.78000002</v>
      </c>
      <c r="Q19" s="225">
        <v>935709815.25999987</v>
      </c>
    </row>
    <row r="20" spans="2:17" x14ac:dyDescent="0.25">
      <c r="B20" s="39" t="s">
        <v>34</v>
      </c>
      <c r="C20" s="224">
        <v>2075482313</v>
      </c>
      <c r="D20" s="224">
        <v>3500448233.5499997</v>
      </c>
      <c r="E20" s="225">
        <v>19687911.859999996</v>
      </c>
      <c r="F20" s="225">
        <v>48431400.489999972</v>
      </c>
      <c r="G20" s="225">
        <v>530709299.91000003</v>
      </c>
      <c r="H20" s="225">
        <v>289532072.92000002</v>
      </c>
      <c r="I20" s="225">
        <v>299902134.39999998</v>
      </c>
      <c r="J20" s="225">
        <v>298120226.34999979</v>
      </c>
      <c r="K20" s="225">
        <v>293517602.62999982</v>
      </c>
      <c r="L20" s="225">
        <v>339226076.70999986</v>
      </c>
      <c r="M20" s="225">
        <v>322430574.05000001</v>
      </c>
      <c r="N20" s="225">
        <v>309721971.43000001</v>
      </c>
      <c r="O20" s="225">
        <v>339826764.0399996</v>
      </c>
      <c r="P20" s="225">
        <v>338684849.18999994</v>
      </c>
      <c r="Q20" s="225">
        <v>3429790883.9800005</v>
      </c>
    </row>
    <row r="21" spans="2:17" x14ac:dyDescent="0.25">
      <c r="B21" s="39" t="s">
        <v>35</v>
      </c>
      <c r="C21" s="224">
        <v>1801793006</v>
      </c>
      <c r="D21" s="224">
        <v>2073232351.23</v>
      </c>
      <c r="E21" s="225">
        <v>31423080.02</v>
      </c>
      <c r="F21" s="225">
        <v>122256009.98999999</v>
      </c>
      <c r="G21" s="225">
        <v>259518167.56</v>
      </c>
      <c r="H21" s="225">
        <v>235238756.22999999</v>
      </c>
      <c r="I21" s="225">
        <v>284807502.27000004</v>
      </c>
      <c r="J21" s="225">
        <v>177179791.25000003</v>
      </c>
      <c r="K21" s="225">
        <v>93197395.300000012</v>
      </c>
      <c r="L21" s="225">
        <v>158235143.48999998</v>
      </c>
      <c r="M21" s="225">
        <v>206634796.87000003</v>
      </c>
      <c r="N21" s="225">
        <v>109578494.89000003</v>
      </c>
      <c r="O21" s="225">
        <v>122694693.20999999</v>
      </c>
      <c r="P21" s="225">
        <v>175032225.44</v>
      </c>
      <c r="Q21" s="225">
        <v>1975796056.5200002</v>
      </c>
    </row>
    <row r="22" spans="2:17" x14ac:dyDescent="0.25">
      <c r="B22" s="39" t="s">
        <v>36</v>
      </c>
      <c r="C22" s="224">
        <v>1240237123</v>
      </c>
      <c r="D22" s="224">
        <v>951628742.48000002</v>
      </c>
      <c r="E22" s="225">
        <v>15178579.079999998</v>
      </c>
      <c r="F22" s="225">
        <v>64254389.140000001</v>
      </c>
      <c r="G22" s="225">
        <v>142585699.86999997</v>
      </c>
      <c r="H22" s="225">
        <v>140012545.55000004</v>
      </c>
      <c r="I22" s="225">
        <v>111944730.21999998</v>
      </c>
      <c r="J22" s="225">
        <v>65749079.88000001</v>
      </c>
      <c r="K22" s="225">
        <v>49258134.969999984</v>
      </c>
      <c r="L22" s="225">
        <v>77109287.030000016</v>
      </c>
      <c r="M22" s="225">
        <v>60061278.210000008</v>
      </c>
      <c r="N22" s="225">
        <v>37803655.989999995</v>
      </c>
      <c r="O22" s="225">
        <v>52679198.480000004</v>
      </c>
      <c r="P22" s="225">
        <v>94229966.339999974</v>
      </c>
      <c r="Q22" s="225">
        <v>910866544.75999951</v>
      </c>
    </row>
    <row r="23" spans="2:17" x14ac:dyDescent="0.25">
      <c r="B23" s="39" t="s">
        <v>37</v>
      </c>
      <c r="C23" s="224">
        <v>344992795</v>
      </c>
      <c r="D23" s="224">
        <v>373130816.53999996</v>
      </c>
      <c r="E23" s="225">
        <v>5246624.7699999996</v>
      </c>
      <c r="F23" s="225">
        <v>13926642.76</v>
      </c>
      <c r="G23" s="225">
        <v>45626375.659999996</v>
      </c>
      <c r="H23" s="225">
        <v>31262283.719999999</v>
      </c>
      <c r="I23" s="225">
        <v>29790048.150000002</v>
      </c>
      <c r="J23" s="225">
        <v>18477865.010000002</v>
      </c>
      <c r="K23" s="225">
        <v>24197089.739999998</v>
      </c>
      <c r="L23" s="225">
        <v>32325005.739999995</v>
      </c>
      <c r="M23" s="225">
        <v>40362640.249999993</v>
      </c>
      <c r="N23" s="225">
        <v>29362190.700000003</v>
      </c>
      <c r="O23" s="225">
        <v>27674325.989999998</v>
      </c>
      <c r="P23" s="225">
        <v>51966835.870000005</v>
      </c>
      <c r="Q23" s="225">
        <v>350217928.36000007</v>
      </c>
    </row>
    <row r="24" spans="2:17" x14ac:dyDescent="0.25">
      <c r="B24" s="39" t="s">
        <v>38</v>
      </c>
      <c r="C24" s="224">
        <v>961401042</v>
      </c>
      <c r="D24" s="224">
        <v>1055379338.0200002</v>
      </c>
      <c r="E24" s="225">
        <v>13053098.559999999</v>
      </c>
      <c r="F24" s="225">
        <v>74539523.489999995</v>
      </c>
      <c r="G24" s="225">
        <v>130245531.85000002</v>
      </c>
      <c r="H24" s="225">
        <v>60618923.829999998</v>
      </c>
      <c r="I24" s="225">
        <v>123830647.96999998</v>
      </c>
      <c r="J24" s="225">
        <v>82378393.650000021</v>
      </c>
      <c r="K24" s="225">
        <v>63483325.57</v>
      </c>
      <c r="L24" s="225">
        <v>92762571.519999996</v>
      </c>
      <c r="M24" s="225">
        <v>87309144.149999991</v>
      </c>
      <c r="N24" s="225">
        <v>67540475.349999979</v>
      </c>
      <c r="O24" s="225">
        <v>54241849.639999986</v>
      </c>
      <c r="P24" s="225">
        <v>143514251.62</v>
      </c>
      <c r="Q24" s="225">
        <v>993517737.20000017</v>
      </c>
    </row>
    <row r="25" spans="2:17" x14ac:dyDescent="0.25">
      <c r="B25" s="39" t="s">
        <v>39</v>
      </c>
      <c r="C25" s="224">
        <v>1486040142</v>
      </c>
      <c r="D25" s="224">
        <v>1301226759.6800003</v>
      </c>
      <c r="E25" s="225">
        <v>26014773.949999999</v>
      </c>
      <c r="F25" s="225">
        <v>60820849.000000007</v>
      </c>
      <c r="G25" s="225">
        <v>177308622.15999997</v>
      </c>
      <c r="H25" s="225">
        <v>116578329.41000001</v>
      </c>
      <c r="I25" s="225">
        <v>103689594.98</v>
      </c>
      <c r="J25" s="225">
        <v>99075375.180000007</v>
      </c>
      <c r="K25" s="225">
        <v>82697476.719999984</v>
      </c>
      <c r="L25" s="225">
        <v>110251061.19999999</v>
      </c>
      <c r="M25" s="225">
        <v>138277873.02000001</v>
      </c>
      <c r="N25" s="225">
        <v>91695697.909999982</v>
      </c>
      <c r="O25" s="225">
        <v>112398739.60999998</v>
      </c>
      <c r="P25" s="225">
        <v>113886649.81999998</v>
      </c>
      <c r="Q25" s="225">
        <v>1232695042.96</v>
      </c>
    </row>
    <row r="26" spans="2:17" x14ac:dyDescent="0.25">
      <c r="B26" s="39" t="s">
        <v>40</v>
      </c>
      <c r="C26" s="224">
        <v>961607236</v>
      </c>
      <c r="D26" s="224">
        <v>891591422.04000032</v>
      </c>
      <c r="E26" s="225">
        <v>13436805.6</v>
      </c>
      <c r="F26" s="225">
        <v>47301037.190000005</v>
      </c>
      <c r="G26" s="225">
        <v>60449987.509999998</v>
      </c>
      <c r="H26" s="225">
        <v>96413334.060000017</v>
      </c>
      <c r="I26" s="225">
        <v>92432813.529999986</v>
      </c>
      <c r="J26" s="225">
        <v>97000514.510000005</v>
      </c>
      <c r="K26" s="225">
        <v>32718305.239999991</v>
      </c>
      <c r="L26" s="225">
        <v>72647826.11999999</v>
      </c>
      <c r="M26" s="225">
        <v>90251137.240000024</v>
      </c>
      <c r="N26" s="225">
        <v>20990120.210000001</v>
      </c>
      <c r="O26" s="225">
        <v>107312968.81</v>
      </c>
      <c r="P26" s="225">
        <v>107719222.77</v>
      </c>
      <c r="Q26" s="225">
        <v>838674072.78999984</v>
      </c>
    </row>
    <row r="27" spans="2:17" x14ac:dyDescent="0.25">
      <c r="B27" s="39" t="s">
        <v>41</v>
      </c>
      <c r="C27" s="224">
        <v>2664828204</v>
      </c>
      <c r="D27" s="224">
        <v>2260137387.7099977</v>
      </c>
      <c r="E27" s="225">
        <v>12316946.019999998</v>
      </c>
      <c r="F27" s="225">
        <v>51929846.5</v>
      </c>
      <c r="G27" s="225">
        <v>137690481.03999999</v>
      </c>
      <c r="H27" s="225">
        <v>122531033.53</v>
      </c>
      <c r="I27" s="225">
        <v>201890047.54999998</v>
      </c>
      <c r="J27" s="225">
        <v>91174406.330000013</v>
      </c>
      <c r="K27" s="225">
        <v>66942735.039999999</v>
      </c>
      <c r="L27" s="225">
        <v>159846870.41</v>
      </c>
      <c r="M27" s="225">
        <v>122825335.00999999</v>
      </c>
      <c r="N27" s="225">
        <v>77370209.890000001</v>
      </c>
      <c r="O27" s="225">
        <v>103157444.03</v>
      </c>
      <c r="P27" s="225">
        <v>426473369.37</v>
      </c>
      <c r="Q27" s="225">
        <v>1574148724.72</v>
      </c>
    </row>
    <row r="28" spans="2:17" x14ac:dyDescent="0.25">
      <c r="B28" s="41" t="s">
        <v>42</v>
      </c>
      <c r="C28" s="223">
        <v>19058006306</v>
      </c>
      <c r="D28" s="223">
        <v>17129170489.289997</v>
      </c>
      <c r="E28" s="199">
        <v>503218821.92000008</v>
      </c>
      <c r="F28" s="199">
        <v>736340632.37</v>
      </c>
      <c r="G28" s="199">
        <v>2412681896.0500007</v>
      </c>
      <c r="H28" s="199">
        <v>1324404040.9599998</v>
      </c>
      <c r="I28" s="199">
        <v>1310955648.4199998</v>
      </c>
      <c r="J28" s="199">
        <v>1071445939.3499999</v>
      </c>
      <c r="K28" s="199">
        <v>819387513.95999992</v>
      </c>
      <c r="L28" s="199">
        <v>1334477910.1500003</v>
      </c>
      <c r="M28" s="199">
        <v>1051842618.66</v>
      </c>
      <c r="N28" s="199">
        <v>829477564.16999996</v>
      </c>
      <c r="O28" s="199">
        <v>1488561883.8400002</v>
      </c>
      <c r="P28" s="199">
        <v>2623937737.5599999</v>
      </c>
      <c r="Q28" s="199">
        <v>15506732207.410006</v>
      </c>
    </row>
    <row r="29" spans="2:17" x14ac:dyDescent="0.25">
      <c r="B29" s="39" t="s">
        <v>43</v>
      </c>
      <c r="C29" s="224">
        <v>5240179998</v>
      </c>
      <c r="D29" s="224">
        <v>6119689790.2599993</v>
      </c>
      <c r="E29" s="225">
        <v>312185813.15000004</v>
      </c>
      <c r="F29" s="225">
        <v>203105136.52999997</v>
      </c>
      <c r="G29" s="225">
        <v>1151026811.04</v>
      </c>
      <c r="H29" s="225">
        <v>431916510.48999995</v>
      </c>
      <c r="I29" s="225">
        <v>494353450.19999987</v>
      </c>
      <c r="J29" s="225">
        <v>235669405.50999999</v>
      </c>
      <c r="K29" s="225">
        <v>352181426.61000001</v>
      </c>
      <c r="L29" s="225">
        <v>449017427.36999995</v>
      </c>
      <c r="M29" s="225">
        <v>241464868.88999999</v>
      </c>
      <c r="N29" s="225">
        <v>216906674.97999993</v>
      </c>
      <c r="O29" s="225">
        <v>467572029.33999997</v>
      </c>
      <c r="P29" s="225">
        <v>1124289187.1399999</v>
      </c>
      <c r="Q29" s="225">
        <v>5679688741.2500029</v>
      </c>
    </row>
    <row r="30" spans="2:17" x14ac:dyDescent="0.25">
      <c r="B30" s="39" t="s">
        <v>44</v>
      </c>
      <c r="C30" s="224">
        <v>1649085095</v>
      </c>
      <c r="D30" s="224">
        <v>1557504482.7599998</v>
      </c>
      <c r="E30" s="225">
        <v>5648326.5899999999</v>
      </c>
      <c r="F30" s="225">
        <v>11400265.020000001</v>
      </c>
      <c r="G30" s="225">
        <v>290182893.4000001</v>
      </c>
      <c r="H30" s="225">
        <v>226845698.33999997</v>
      </c>
      <c r="I30" s="225">
        <v>172052839.05000001</v>
      </c>
      <c r="J30" s="225">
        <v>157135175.4300001</v>
      </c>
      <c r="K30" s="225">
        <v>71935897.620000005</v>
      </c>
      <c r="L30" s="225">
        <v>124050648.00000006</v>
      </c>
      <c r="M30" s="225">
        <v>113820639.77</v>
      </c>
      <c r="N30" s="225">
        <v>84615259.25999999</v>
      </c>
      <c r="O30" s="225">
        <v>126998635.60000002</v>
      </c>
      <c r="P30" s="225">
        <v>125933863.98</v>
      </c>
      <c r="Q30" s="225">
        <v>1510620142.0600007</v>
      </c>
    </row>
    <row r="31" spans="2:17" x14ac:dyDescent="0.25">
      <c r="B31" s="39" t="s">
        <v>45</v>
      </c>
      <c r="C31" s="224">
        <v>1460591882</v>
      </c>
      <c r="D31" s="224">
        <v>1491889639.5000007</v>
      </c>
      <c r="E31" s="225">
        <v>40260634.860000007</v>
      </c>
      <c r="F31" s="225">
        <v>50338961.580000006</v>
      </c>
      <c r="G31" s="225">
        <v>100802652.22000001</v>
      </c>
      <c r="H31" s="225">
        <v>87197394.639999986</v>
      </c>
      <c r="I31" s="225">
        <v>86472140.050000027</v>
      </c>
      <c r="J31" s="225">
        <v>80904850.530000016</v>
      </c>
      <c r="K31" s="225">
        <v>39295656.870000005</v>
      </c>
      <c r="L31" s="225">
        <v>60539610.700000003</v>
      </c>
      <c r="M31" s="225">
        <v>61816818.18</v>
      </c>
      <c r="N31" s="225">
        <v>38084402.360000022</v>
      </c>
      <c r="O31" s="225">
        <v>211113340.78</v>
      </c>
      <c r="P31" s="225">
        <v>402723586.01999992</v>
      </c>
      <c r="Q31" s="225">
        <v>1259550048.7900002</v>
      </c>
    </row>
    <row r="32" spans="2:17" x14ac:dyDescent="0.25">
      <c r="B32" s="39" t="s">
        <v>46</v>
      </c>
      <c r="C32" s="224">
        <v>3869530881</v>
      </c>
      <c r="D32" s="224">
        <v>3925149793.5800009</v>
      </c>
      <c r="E32" s="225">
        <v>95657580.739999995</v>
      </c>
      <c r="F32" s="225">
        <v>239877019.68000001</v>
      </c>
      <c r="G32" s="225">
        <v>561181109.01999998</v>
      </c>
      <c r="H32" s="225">
        <v>333258942.20999992</v>
      </c>
      <c r="I32" s="225">
        <v>298910156.14999998</v>
      </c>
      <c r="J32" s="225">
        <v>376976008.86999995</v>
      </c>
      <c r="K32" s="225">
        <v>214013568.08000001</v>
      </c>
      <c r="L32" s="225">
        <v>293520780.36000007</v>
      </c>
      <c r="M32" s="225">
        <v>318396381.16000003</v>
      </c>
      <c r="N32" s="225">
        <v>245777383.46999997</v>
      </c>
      <c r="O32" s="225">
        <v>314976334.07999998</v>
      </c>
      <c r="P32" s="225">
        <v>539683197.47000003</v>
      </c>
      <c r="Q32" s="225">
        <v>3832228461.2900004</v>
      </c>
    </row>
    <row r="33" spans="2:17" x14ac:dyDescent="0.25">
      <c r="B33" s="39" t="s">
        <v>47</v>
      </c>
      <c r="C33" s="224">
        <v>499741878</v>
      </c>
      <c r="D33" s="224">
        <v>439470367.12000018</v>
      </c>
      <c r="E33" s="225">
        <v>16314569.66</v>
      </c>
      <c r="F33" s="225">
        <v>12564070.26</v>
      </c>
      <c r="G33" s="225">
        <v>31327486.200000003</v>
      </c>
      <c r="H33" s="225">
        <v>65500304.300000027</v>
      </c>
      <c r="I33" s="225">
        <v>44482034.890000008</v>
      </c>
      <c r="J33" s="225">
        <v>35433099.880000003</v>
      </c>
      <c r="K33" s="225">
        <v>30488349.319999993</v>
      </c>
      <c r="L33" s="225">
        <v>40149956.530000009</v>
      </c>
      <c r="M33" s="225">
        <v>51935058.639999978</v>
      </c>
      <c r="N33" s="225">
        <v>17693300.809999995</v>
      </c>
      <c r="O33" s="225">
        <v>42258616.369999997</v>
      </c>
      <c r="P33" s="225">
        <v>30160285.869999997</v>
      </c>
      <c r="Q33" s="225">
        <v>418307132.72999984</v>
      </c>
    </row>
    <row r="34" spans="2:17" x14ac:dyDescent="0.25">
      <c r="B34" s="39" t="s">
        <v>48</v>
      </c>
      <c r="C34" s="224">
        <v>303410947</v>
      </c>
      <c r="D34" s="224">
        <v>340021862.93000001</v>
      </c>
      <c r="E34" s="225">
        <v>3299839.0299999993</v>
      </c>
      <c r="F34" s="225">
        <v>11990133.229999999</v>
      </c>
      <c r="G34" s="225">
        <v>72094799.770000011</v>
      </c>
      <c r="H34" s="225">
        <v>14755541.630000001</v>
      </c>
      <c r="I34" s="225">
        <v>24464619.800000004</v>
      </c>
      <c r="J34" s="225">
        <v>25482134.329999998</v>
      </c>
      <c r="K34" s="225">
        <v>3916414.0500000007</v>
      </c>
      <c r="L34" s="225">
        <v>57210707.920000002</v>
      </c>
      <c r="M34" s="225">
        <v>17667621.640000001</v>
      </c>
      <c r="N34" s="225">
        <v>5543223.6899999995</v>
      </c>
      <c r="O34" s="225">
        <v>31694283.629999999</v>
      </c>
      <c r="P34" s="225">
        <v>54043758.719999999</v>
      </c>
      <c r="Q34" s="225">
        <v>322163077.44</v>
      </c>
    </row>
    <row r="35" spans="2:17" x14ac:dyDescent="0.25">
      <c r="B35" s="39" t="s">
        <v>90</v>
      </c>
      <c r="C35" s="224">
        <v>1899920000</v>
      </c>
      <c r="D35" s="224">
        <v>179970501.84999999</v>
      </c>
      <c r="E35" s="11">
        <v>0</v>
      </c>
      <c r="F35" s="225">
        <v>179970500.00000003</v>
      </c>
      <c r="G35" s="11">
        <v>0</v>
      </c>
      <c r="H35" s="11">
        <v>0</v>
      </c>
      <c r="I35" s="11">
        <v>0</v>
      </c>
      <c r="J35" s="11">
        <v>0</v>
      </c>
      <c r="K35" s="11">
        <v>0</v>
      </c>
      <c r="L35" s="11">
        <v>0</v>
      </c>
      <c r="M35" s="11">
        <v>0</v>
      </c>
      <c r="N35" s="11">
        <v>0</v>
      </c>
      <c r="O35" s="11">
        <v>0</v>
      </c>
      <c r="P35" s="11">
        <v>0</v>
      </c>
      <c r="Q35" s="225">
        <v>179970500.00000003</v>
      </c>
    </row>
    <row r="36" spans="2:17" x14ac:dyDescent="0.25">
      <c r="B36" s="39" t="s">
        <v>91</v>
      </c>
      <c r="C36" s="224">
        <v>229440000</v>
      </c>
      <c r="D36" s="224">
        <v>40348922.299999997</v>
      </c>
      <c r="E36" s="225">
        <v>0</v>
      </c>
      <c r="F36" s="225">
        <v>0</v>
      </c>
      <c r="G36" s="225">
        <v>0</v>
      </c>
      <c r="H36" s="225">
        <v>0</v>
      </c>
      <c r="I36" s="225">
        <v>0</v>
      </c>
      <c r="J36" s="225">
        <v>0</v>
      </c>
      <c r="K36" s="225">
        <v>0</v>
      </c>
      <c r="L36" s="225">
        <v>0</v>
      </c>
      <c r="M36" s="225">
        <v>0</v>
      </c>
      <c r="N36" s="225">
        <v>0</v>
      </c>
      <c r="O36" s="225">
        <v>0</v>
      </c>
      <c r="P36" s="225">
        <v>0</v>
      </c>
      <c r="Q36" s="225">
        <v>0</v>
      </c>
    </row>
    <row r="37" spans="2:17" x14ac:dyDescent="0.25">
      <c r="B37" s="39" t="s">
        <v>49</v>
      </c>
      <c r="C37" s="224">
        <v>3906105625</v>
      </c>
      <c r="D37" s="224">
        <v>3035125128.9899998</v>
      </c>
      <c r="E37" s="225">
        <v>29852057.890000001</v>
      </c>
      <c r="F37" s="225">
        <v>27094546.069999997</v>
      </c>
      <c r="G37" s="225">
        <v>206066144.40000004</v>
      </c>
      <c r="H37" s="225">
        <v>164929649.35000002</v>
      </c>
      <c r="I37" s="225">
        <v>190220408.28</v>
      </c>
      <c r="J37" s="225">
        <v>159845264.79999995</v>
      </c>
      <c r="K37" s="225">
        <v>107556201.40999997</v>
      </c>
      <c r="L37" s="225">
        <v>309988779.2700001</v>
      </c>
      <c r="M37" s="225">
        <v>246741230.37999994</v>
      </c>
      <c r="N37" s="225">
        <v>220857319.59999999</v>
      </c>
      <c r="O37" s="225">
        <v>293948644.04000002</v>
      </c>
      <c r="P37" s="225">
        <v>347103858.36000007</v>
      </c>
      <c r="Q37" s="225">
        <v>2304204103.8500004</v>
      </c>
    </row>
    <row r="38" spans="2:17" x14ac:dyDescent="0.25">
      <c r="B38" s="41" t="s">
        <v>50</v>
      </c>
      <c r="C38" s="223">
        <v>57146984362</v>
      </c>
      <c r="D38" s="223">
        <v>64668837985.790001</v>
      </c>
      <c r="E38" s="199">
        <v>2082798367.8600001</v>
      </c>
      <c r="F38" s="199">
        <v>4869744641.4099998</v>
      </c>
      <c r="G38" s="199">
        <v>8156171555.4100008</v>
      </c>
      <c r="H38" s="199">
        <v>3568052880.71</v>
      </c>
      <c r="I38" s="199">
        <v>5905263566.5800018</v>
      </c>
      <c r="J38" s="199">
        <v>5048546513.960001</v>
      </c>
      <c r="K38" s="199">
        <v>4524227959.8200016</v>
      </c>
      <c r="L38" s="199">
        <v>4477037853.4200001</v>
      </c>
      <c r="M38" s="199">
        <v>4839187989.8100014</v>
      </c>
      <c r="N38" s="199">
        <v>3997430458.6199989</v>
      </c>
      <c r="O38" s="199">
        <v>5031311151.8800001</v>
      </c>
      <c r="P38" s="199">
        <v>11180904110.110001</v>
      </c>
      <c r="Q38" s="199">
        <v>63680677049.589973</v>
      </c>
    </row>
    <row r="39" spans="2:17" x14ac:dyDescent="0.25">
      <c r="B39" s="39" t="s">
        <v>51</v>
      </c>
      <c r="C39" s="224">
        <v>8353597874.999999</v>
      </c>
      <c r="D39" s="224">
        <v>8596551872.7700005</v>
      </c>
      <c r="E39" s="225">
        <v>600326075.04999995</v>
      </c>
      <c r="F39" s="225">
        <v>601953009.44999993</v>
      </c>
      <c r="G39" s="225">
        <v>627712751.77999997</v>
      </c>
      <c r="H39" s="225">
        <v>632642367.05999994</v>
      </c>
      <c r="I39" s="225">
        <v>633482330.02999997</v>
      </c>
      <c r="J39" s="225">
        <v>659920784.4799999</v>
      </c>
      <c r="K39" s="225">
        <v>659353919.21999991</v>
      </c>
      <c r="L39" s="225">
        <v>674595969.19999993</v>
      </c>
      <c r="M39" s="225">
        <v>704539555.61000001</v>
      </c>
      <c r="N39" s="225">
        <v>679319894.30999982</v>
      </c>
      <c r="O39" s="225">
        <v>692105505.33000004</v>
      </c>
      <c r="P39" s="225">
        <v>1351161912.29</v>
      </c>
      <c r="Q39" s="225">
        <v>8517114073.8100023</v>
      </c>
    </row>
    <row r="40" spans="2:17" x14ac:dyDescent="0.25">
      <c r="B40" s="39" t="s">
        <v>52</v>
      </c>
      <c r="C40" s="224">
        <v>8333959503</v>
      </c>
      <c r="D40" s="224">
        <v>11324689107.760002</v>
      </c>
      <c r="E40" s="225">
        <v>637490297.50999999</v>
      </c>
      <c r="F40" s="225">
        <v>755100872.66999984</v>
      </c>
      <c r="G40" s="225">
        <v>1607813972.6500003</v>
      </c>
      <c r="H40" s="225">
        <v>750174906.2900002</v>
      </c>
      <c r="I40" s="225">
        <v>860460479.73000014</v>
      </c>
      <c r="J40" s="225">
        <v>792026770.11000013</v>
      </c>
      <c r="K40" s="225">
        <v>527001083.09000003</v>
      </c>
      <c r="L40" s="225">
        <v>807265832.58999991</v>
      </c>
      <c r="M40" s="225">
        <v>1123236929</v>
      </c>
      <c r="N40" s="225">
        <v>411772711.27999997</v>
      </c>
      <c r="O40" s="225">
        <v>1045023555.7300003</v>
      </c>
      <c r="P40" s="225">
        <v>1864088203.9600005</v>
      </c>
      <c r="Q40" s="225">
        <v>11181455614.609995</v>
      </c>
    </row>
    <row r="41" spans="2:17" x14ac:dyDescent="0.25">
      <c r="B41" s="39" t="s">
        <v>53</v>
      </c>
      <c r="C41" s="224">
        <v>40277108566</v>
      </c>
      <c r="D41" s="224">
        <v>44609921524.660004</v>
      </c>
      <c r="E41" s="225">
        <v>843775328.70000017</v>
      </c>
      <c r="F41" s="225">
        <v>3490151592.6899996</v>
      </c>
      <c r="G41" s="225">
        <v>5919691701.5500002</v>
      </c>
      <c r="H41" s="225">
        <v>2148499331.5299997</v>
      </c>
      <c r="I41" s="225">
        <v>4409780238.7200022</v>
      </c>
      <c r="J41" s="225">
        <v>3595798959.3700008</v>
      </c>
      <c r="K41" s="225">
        <v>3322707513.0400019</v>
      </c>
      <c r="L41" s="225">
        <v>2978502168.9100003</v>
      </c>
      <c r="M41" s="225">
        <v>3002569998.2300005</v>
      </c>
      <c r="N41" s="225">
        <v>2889884331.7299991</v>
      </c>
      <c r="O41" s="225">
        <v>3279419291.6599998</v>
      </c>
      <c r="P41" s="225">
        <v>7963883410.0700016</v>
      </c>
      <c r="Q41" s="225">
        <v>43844663866.199974</v>
      </c>
    </row>
    <row r="42" spans="2:17" x14ac:dyDescent="0.25">
      <c r="B42" s="39" t="s">
        <v>54</v>
      </c>
      <c r="C42" s="224">
        <v>182318418</v>
      </c>
      <c r="D42" s="224">
        <v>137675480.59999999</v>
      </c>
      <c r="E42" s="225">
        <v>1206666.6000000001</v>
      </c>
      <c r="F42" s="225">
        <v>22539166.600000001</v>
      </c>
      <c r="G42" s="225">
        <v>953129.43</v>
      </c>
      <c r="H42" s="225">
        <v>36736275.829999998</v>
      </c>
      <c r="I42" s="225">
        <v>1540518.1</v>
      </c>
      <c r="J42" s="225">
        <v>800000</v>
      </c>
      <c r="K42" s="225">
        <v>15165444.470000001</v>
      </c>
      <c r="L42" s="225">
        <v>16673882.720000003</v>
      </c>
      <c r="M42" s="225">
        <v>8841506.9699999988</v>
      </c>
      <c r="N42" s="225">
        <v>16453521.299999999</v>
      </c>
      <c r="O42" s="225">
        <v>14762799.16</v>
      </c>
      <c r="P42" s="225">
        <v>1770583.79</v>
      </c>
      <c r="Q42" s="225">
        <v>137443494.97</v>
      </c>
    </row>
    <row r="43" spans="2:17" x14ac:dyDescent="0.25">
      <c r="B43" s="41" t="s">
        <v>55</v>
      </c>
      <c r="C43" s="223">
        <v>18901560931</v>
      </c>
      <c r="D43" s="223">
        <v>26272785601.969997</v>
      </c>
      <c r="E43" s="199">
        <v>0</v>
      </c>
      <c r="F43" s="199">
        <v>479930740.06999999</v>
      </c>
      <c r="G43" s="199">
        <v>1496252651.2999997</v>
      </c>
      <c r="H43" s="199">
        <v>1674211054.3400004</v>
      </c>
      <c r="I43" s="199">
        <v>1121741208.7</v>
      </c>
      <c r="J43" s="199">
        <v>530440480.51999992</v>
      </c>
      <c r="K43" s="199">
        <v>729985845.44000006</v>
      </c>
      <c r="L43" s="199">
        <v>1218643770.29</v>
      </c>
      <c r="M43" s="199">
        <v>958197828.63999987</v>
      </c>
      <c r="N43" s="199">
        <v>571486778.90999997</v>
      </c>
      <c r="O43" s="199">
        <v>1105453839.97</v>
      </c>
      <c r="P43" s="199">
        <v>7398850449.4700012</v>
      </c>
      <c r="Q43" s="199">
        <v>17285194647.650002</v>
      </c>
    </row>
    <row r="44" spans="2:17" x14ac:dyDescent="0.25">
      <c r="B44" s="39" t="s">
        <v>56</v>
      </c>
      <c r="C44" s="224">
        <v>2000000</v>
      </c>
      <c r="D44" s="224">
        <v>3166666.66</v>
      </c>
      <c r="E44" s="11">
        <v>0</v>
      </c>
      <c r="F44" s="11">
        <v>0</v>
      </c>
      <c r="G44" s="225">
        <v>1500000</v>
      </c>
      <c r="H44" s="225">
        <v>1000000</v>
      </c>
      <c r="I44" s="11">
        <v>0</v>
      </c>
      <c r="J44" s="11">
        <v>0</v>
      </c>
      <c r="K44" s="11">
        <v>0</v>
      </c>
      <c r="L44" s="11">
        <v>0</v>
      </c>
      <c r="M44" s="11">
        <v>0</v>
      </c>
      <c r="N44" s="11">
        <v>0</v>
      </c>
      <c r="O44" s="225">
        <v>666666.66</v>
      </c>
      <c r="P44" s="11">
        <v>0</v>
      </c>
      <c r="Q44" s="225">
        <v>3166666.66</v>
      </c>
    </row>
    <row r="45" spans="2:17" x14ac:dyDescent="0.25">
      <c r="B45" s="39" t="s">
        <v>57</v>
      </c>
      <c r="C45" s="224">
        <v>18899560931</v>
      </c>
      <c r="D45" s="224">
        <v>26269618935.309998</v>
      </c>
      <c r="E45" s="11">
        <v>0</v>
      </c>
      <c r="F45" s="225">
        <v>479930740.06999999</v>
      </c>
      <c r="G45" s="225">
        <v>1494752651.2999997</v>
      </c>
      <c r="H45" s="225">
        <v>1673211054.3400004</v>
      </c>
      <c r="I45" s="225">
        <v>1121741208.7</v>
      </c>
      <c r="J45" s="225">
        <v>530440480.51999992</v>
      </c>
      <c r="K45" s="225">
        <v>729985845.44000006</v>
      </c>
      <c r="L45" s="225">
        <v>1218643770.29</v>
      </c>
      <c r="M45" s="225">
        <v>958197828.63999987</v>
      </c>
      <c r="N45" s="225">
        <v>571486778.90999997</v>
      </c>
      <c r="O45" s="225">
        <v>1104787173.3100002</v>
      </c>
      <c r="P45" s="225">
        <v>7398850449.4700012</v>
      </c>
      <c r="Q45" s="225">
        <v>17282027980.990002</v>
      </c>
    </row>
    <row r="46" spans="2:17" x14ac:dyDescent="0.25">
      <c r="B46" s="41" t="s">
        <v>58</v>
      </c>
      <c r="C46" s="223">
        <v>25291892889</v>
      </c>
      <c r="D46" s="223">
        <v>27623802656.210003</v>
      </c>
      <c r="E46" s="199">
        <v>520649971.06999999</v>
      </c>
      <c r="F46" s="199">
        <v>1221299079.8100002</v>
      </c>
      <c r="G46" s="199">
        <v>3123147275.4300003</v>
      </c>
      <c r="H46" s="199">
        <v>2757898703.7199988</v>
      </c>
      <c r="I46" s="199">
        <v>1563671334.8099999</v>
      </c>
      <c r="J46" s="199">
        <v>1138550380.6399999</v>
      </c>
      <c r="K46" s="199">
        <v>1412182398.4399998</v>
      </c>
      <c r="L46" s="199">
        <v>1760920756.9099998</v>
      </c>
      <c r="M46" s="199">
        <v>1478546044.5699997</v>
      </c>
      <c r="N46" s="199">
        <v>2188044011.7699995</v>
      </c>
      <c r="O46" s="199">
        <v>1667088497.95</v>
      </c>
      <c r="P46" s="199">
        <v>2076273150</v>
      </c>
      <c r="Q46" s="199">
        <v>20908271605.120003</v>
      </c>
    </row>
    <row r="47" spans="2:17" x14ac:dyDescent="0.25">
      <c r="B47" s="39" t="s">
        <v>59</v>
      </c>
      <c r="C47" s="224">
        <v>2874083848</v>
      </c>
      <c r="D47" s="224">
        <v>3197115982.710001</v>
      </c>
      <c r="E47" s="225">
        <v>40172642.399999999</v>
      </c>
      <c r="F47" s="225">
        <v>12611756.479999997</v>
      </c>
      <c r="G47" s="225">
        <v>219076116.93000001</v>
      </c>
      <c r="H47" s="225">
        <v>183190150.17999995</v>
      </c>
      <c r="I47" s="225">
        <v>208596551.90999997</v>
      </c>
      <c r="J47" s="225">
        <v>221631395.58999994</v>
      </c>
      <c r="K47" s="225">
        <v>69703593.730000004</v>
      </c>
      <c r="L47" s="225">
        <v>210525303.96000007</v>
      </c>
      <c r="M47" s="225">
        <v>167223553.88000005</v>
      </c>
      <c r="N47" s="225">
        <v>73692616.789999992</v>
      </c>
      <c r="O47" s="225">
        <v>282616245.76000005</v>
      </c>
      <c r="P47" s="225">
        <v>548226640.95999992</v>
      </c>
      <c r="Q47" s="225">
        <v>2237266568.5699997</v>
      </c>
    </row>
    <row r="48" spans="2:17" x14ac:dyDescent="0.25">
      <c r="B48" s="39" t="s">
        <v>60</v>
      </c>
      <c r="C48" s="224">
        <v>205474480</v>
      </c>
      <c r="D48" s="224">
        <v>286840000</v>
      </c>
      <c r="E48" s="11">
        <v>0</v>
      </c>
      <c r="F48" s="225">
        <v>0</v>
      </c>
      <c r="G48" s="225">
        <v>95661666.670000002</v>
      </c>
      <c r="H48" s="225">
        <v>86332666.670000002</v>
      </c>
      <c r="I48" s="225">
        <v>4633333.33</v>
      </c>
      <c r="J48" s="225">
        <v>3333333.33</v>
      </c>
      <c r="K48" s="225">
        <v>18333333.329999998</v>
      </c>
      <c r="L48" s="225">
        <v>3333333.33</v>
      </c>
      <c r="M48" s="225">
        <v>23402853.329999998</v>
      </c>
      <c r="N48" s="225">
        <v>29833333.329999998</v>
      </c>
      <c r="O48" s="225">
        <v>5833333.3300000001</v>
      </c>
      <c r="P48" s="225">
        <v>7333333.3500000006</v>
      </c>
      <c r="Q48" s="225">
        <v>278030520</v>
      </c>
    </row>
    <row r="49" spans="2:19" x14ac:dyDescent="0.25">
      <c r="B49" s="39" t="s">
        <v>61</v>
      </c>
      <c r="C49" s="224">
        <v>17986116398</v>
      </c>
      <c r="D49" s="224">
        <v>22365964795.009998</v>
      </c>
      <c r="E49" s="225">
        <v>480000000</v>
      </c>
      <c r="F49" s="225">
        <v>490429994.66000003</v>
      </c>
      <c r="G49" s="225">
        <v>2628601674.7399998</v>
      </c>
      <c r="H49" s="225">
        <v>2441777809.3699994</v>
      </c>
      <c r="I49" s="225">
        <v>1284735053.51</v>
      </c>
      <c r="J49" s="225">
        <v>879115085.6099999</v>
      </c>
      <c r="K49" s="225">
        <v>1314275859.0999999</v>
      </c>
      <c r="L49" s="225">
        <v>1470581809.46</v>
      </c>
      <c r="M49" s="225">
        <v>1198831516.2599995</v>
      </c>
      <c r="N49" s="225">
        <v>2065907805.1799998</v>
      </c>
      <c r="O49" s="225">
        <v>1313216370.2300003</v>
      </c>
      <c r="P49" s="225">
        <v>1355423031.28</v>
      </c>
      <c r="Q49" s="225">
        <v>16922896009.400007</v>
      </c>
    </row>
    <row r="50" spans="2:19" x14ac:dyDescent="0.25">
      <c r="B50" s="39" t="s">
        <v>62</v>
      </c>
      <c r="C50" s="224">
        <v>3299880000</v>
      </c>
      <c r="D50" s="224">
        <v>715000001.05999994</v>
      </c>
      <c r="E50" s="11">
        <v>0</v>
      </c>
      <c r="F50" s="225">
        <v>715000000</v>
      </c>
      <c r="G50" s="11">
        <v>0</v>
      </c>
      <c r="H50" s="11">
        <v>0</v>
      </c>
      <c r="I50" s="11">
        <v>0</v>
      </c>
      <c r="J50" s="11">
        <v>0</v>
      </c>
      <c r="K50" s="11">
        <v>0</v>
      </c>
      <c r="L50" s="11">
        <v>0</v>
      </c>
      <c r="M50" s="11">
        <v>0</v>
      </c>
      <c r="N50" s="11">
        <v>0</v>
      </c>
      <c r="O50" s="11">
        <v>0</v>
      </c>
      <c r="P50" s="11">
        <v>0</v>
      </c>
      <c r="Q50" s="225">
        <v>715000000</v>
      </c>
    </row>
    <row r="51" spans="2:19" x14ac:dyDescent="0.25">
      <c r="B51" s="39" t="s">
        <v>92</v>
      </c>
      <c r="C51" s="224">
        <v>344160000</v>
      </c>
      <c r="D51" s="224">
        <v>180160000</v>
      </c>
      <c r="E51" s="11">
        <v>0</v>
      </c>
      <c r="F51" s="11">
        <v>0</v>
      </c>
      <c r="G51" s="11">
        <v>0</v>
      </c>
      <c r="H51" s="11">
        <v>0</v>
      </c>
      <c r="I51" s="11">
        <v>0</v>
      </c>
      <c r="J51" s="11">
        <v>0</v>
      </c>
      <c r="K51" s="11">
        <v>0</v>
      </c>
      <c r="L51" s="11">
        <v>0</v>
      </c>
      <c r="M51" s="11">
        <v>0</v>
      </c>
      <c r="N51" s="11">
        <v>0</v>
      </c>
      <c r="O51" s="11">
        <v>0</v>
      </c>
      <c r="P51" s="11">
        <v>0</v>
      </c>
      <c r="Q51" s="225">
        <v>0</v>
      </c>
    </row>
    <row r="52" spans="2:19" x14ac:dyDescent="0.25">
      <c r="B52" s="39" t="s">
        <v>63</v>
      </c>
      <c r="C52" s="224">
        <v>582178163</v>
      </c>
      <c r="D52" s="224">
        <v>878721877.42999995</v>
      </c>
      <c r="E52" s="225">
        <v>477328.67</v>
      </c>
      <c r="F52" s="225">
        <v>3257328.67</v>
      </c>
      <c r="G52" s="225">
        <v>179807817.08999997</v>
      </c>
      <c r="H52" s="225">
        <v>46598077.499999993</v>
      </c>
      <c r="I52" s="225">
        <v>65706396.060000002</v>
      </c>
      <c r="J52" s="225">
        <v>34470566.109999999</v>
      </c>
      <c r="K52" s="225">
        <v>9869612.2799999993</v>
      </c>
      <c r="L52" s="225">
        <v>76480310.159999982</v>
      </c>
      <c r="M52" s="225">
        <v>89088121.099999979</v>
      </c>
      <c r="N52" s="225">
        <v>18610256.469999999</v>
      </c>
      <c r="O52" s="225">
        <v>65422548.629999995</v>
      </c>
      <c r="P52" s="225">
        <v>165290144.41</v>
      </c>
      <c r="Q52" s="225">
        <v>755078507.14999986</v>
      </c>
    </row>
    <row r="53" spans="2:19" x14ac:dyDescent="0.25">
      <c r="B53" s="41" t="s">
        <v>64</v>
      </c>
      <c r="C53" s="223">
        <v>17841966733</v>
      </c>
      <c r="D53" s="223">
        <v>17458066886.170002</v>
      </c>
      <c r="E53" s="199">
        <v>907868500.63000011</v>
      </c>
      <c r="F53" s="199">
        <v>1080181092.1800001</v>
      </c>
      <c r="G53" s="199">
        <v>1948468810.24</v>
      </c>
      <c r="H53" s="199">
        <v>1344743741.9399998</v>
      </c>
      <c r="I53" s="199">
        <v>309183110.53999996</v>
      </c>
      <c r="J53" s="199">
        <v>1043070028.8600001</v>
      </c>
      <c r="K53" s="199">
        <v>1104105385.6099999</v>
      </c>
      <c r="L53" s="199">
        <v>994879472.67999995</v>
      </c>
      <c r="M53" s="199">
        <v>1310550247.26</v>
      </c>
      <c r="N53" s="199">
        <v>1891682858.5999999</v>
      </c>
      <c r="O53" s="199">
        <v>601517094.24999988</v>
      </c>
      <c r="P53" s="199">
        <v>972331292.04000008</v>
      </c>
      <c r="Q53" s="199">
        <v>13508581634.83</v>
      </c>
    </row>
    <row r="54" spans="2:19" x14ac:dyDescent="0.25">
      <c r="B54" s="39" t="s">
        <v>65</v>
      </c>
      <c r="C54" s="224">
        <v>5250988026</v>
      </c>
      <c r="D54" s="224">
        <v>4587709328.5600004</v>
      </c>
      <c r="E54" s="225">
        <v>318624073.93000001</v>
      </c>
      <c r="F54" s="225">
        <v>272963842.08999997</v>
      </c>
      <c r="G54" s="225">
        <v>759032280.5</v>
      </c>
      <c r="H54" s="225">
        <v>416496998.75999999</v>
      </c>
      <c r="I54" s="225">
        <v>309077540.82999998</v>
      </c>
      <c r="J54" s="225">
        <v>282021431.69</v>
      </c>
      <c r="K54" s="225">
        <v>280346924.60000002</v>
      </c>
      <c r="L54" s="225">
        <v>271190455.76000005</v>
      </c>
      <c r="M54" s="225">
        <v>481181597.47000003</v>
      </c>
      <c r="N54" s="225">
        <v>384525753.03999996</v>
      </c>
      <c r="O54" s="225">
        <v>269692965</v>
      </c>
      <c r="P54" s="225">
        <v>252425554.30000001</v>
      </c>
      <c r="Q54" s="225">
        <v>4297579417.9700003</v>
      </c>
    </row>
    <row r="55" spans="2:19" x14ac:dyDescent="0.25">
      <c r="B55" s="39" t="s">
        <v>66</v>
      </c>
      <c r="C55" s="224">
        <v>12146267710</v>
      </c>
      <c r="D55" s="224">
        <v>12329572343.84</v>
      </c>
      <c r="E55" s="225">
        <v>589244426.70000005</v>
      </c>
      <c r="F55" s="225">
        <v>807217250.09000003</v>
      </c>
      <c r="G55" s="225">
        <v>1172857651.0799999</v>
      </c>
      <c r="H55" s="225">
        <v>826117589.54999995</v>
      </c>
      <c r="I55" s="11">
        <v>0</v>
      </c>
      <c r="J55" s="225">
        <v>723475923.89999998</v>
      </c>
      <c r="K55" s="225">
        <v>814813742.75</v>
      </c>
      <c r="L55" s="225">
        <v>717548516.14999998</v>
      </c>
      <c r="M55" s="225">
        <v>814391496.75999999</v>
      </c>
      <c r="N55" s="225">
        <v>1452094571.01</v>
      </c>
      <c r="O55" s="225">
        <v>330655937.69</v>
      </c>
      <c r="P55" s="225">
        <v>690937304</v>
      </c>
      <c r="Q55" s="225">
        <v>8939354409.6800003</v>
      </c>
    </row>
    <row r="56" spans="2:19" x14ac:dyDescent="0.25">
      <c r="B56" s="39" t="s">
        <v>67</v>
      </c>
      <c r="C56" s="224">
        <v>444710997</v>
      </c>
      <c r="D56" s="224">
        <v>540785213.76999998</v>
      </c>
      <c r="E56" s="11">
        <v>0</v>
      </c>
      <c r="F56" s="11">
        <v>0</v>
      </c>
      <c r="G56" s="225">
        <v>16578878.66</v>
      </c>
      <c r="H56" s="225">
        <v>102129153.63</v>
      </c>
      <c r="I56" s="225">
        <v>105569.71</v>
      </c>
      <c r="J56" s="225">
        <v>37572673.270000003</v>
      </c>
      <c r="K56" s="225">
        <v>8944718.2599999998</v>
      </c>
      <c r="L56" s="225">
        <v>6140500.7699999996</v>
      </c>
      <c r="M56" s="225">
        <v>14977153.029999999</v>
      </c>
      <c r="N56" s="225">
        <v>55062534.549999997</v>
      </c>
      <c r="O56" s="225">
        <v>1168191.56</v>
      </c>
      <c r="P56" s="225">
        <v>28968433.739999998</v>
      </c>
      <c r="Q56" s="225">
        <v>271647807.18000001</v>
      </c>
    </row>
    <row r="57" spans="2:19" x14ac:dyDescent="0.25">
      <c r="B57" s="155" t="s">
        <v>68</v>
      </c>
      <c r="C57" s="227">
        <v>194185648193</v>
      </c>
      <c r="D57" s="228">
        <v>212715145854.73996</v>
      </c>
      <c r="E57" s="229">
        <v>6975678574.8800001</v>
      </c>
      <c r="F57" s="230">
        <v>12397996717.490002</v>
      </c>
      <c r="G57" s="231">
        <v>22460975616.730003</v>
      </c>
      <c r="H57" s="229">
        <v>15261622326.069998</v>
      </c>
      <c r="I57" s="230">
        <v>14990684988.000002</v>
      </c>
      <c r="J57" s="231">
        <v>13224609272.43</v>
      </c>
      <c r="K57" s="229">
        <v>12806125356.710003</v>
      </c>
      <c r="L57" s="230">
        <v>14374458010.679998</v>
      </c>
      <c r="M57" s="231">
        <v>14322366565.450001</v>
      </c>
      <c r="N57" s="229">
        <v>13702356957.899998</v>
      </c>
      <c r="O57" s="230">
        <v>14400927690.190001</v>
      </c>
      <c r="P57" s="231">
        <v>32444270204.950001</v>
      </c>
      <c r="Q57" s="232">
        <v>187362072281.48001</v>
      </c>
      <c r="S57" s="7"/>
    </row>
    <row r="58" spans="2:19" x14ac:dyDescent="0.25">
      <c r="C58" s="225"/>
      <c r="D58" s="225"/>
      <c r="E58" s="225"/>
      <c r="F58" s="225"/>
      <c r="G58" s="225"/>
      <c r="H58" s="225"/>
      <c r="I58" s="225"/>
      <c r="J58" s="225"/>
      <c r="K58" s="225"/>
      <c r="L58" s="225"/>
      <c r="M58" s="225"/>
      <c r="N58" s="225"/>
      <c r="O58" s="225"/>
      <c r="P58" s="225"/>
      <c r="Q58" s="225"/>
    </row>
    <row r="59" spans="2:19" x14ac:dyDescent="0.25">
      <c r="B59" s="155" t="s">
        <v>69</v>
      </c>
      <c r="C59" s="227"/>
      <c r="D59" s="228"/>
      <c r="E59" s="229"/>
      <c r="F59" s="230"/>
      <c r="G59" s="231"/>
      <c r="H59" s="229"/>
      <c r="I59" s="230"/>
      <c r="J59" s="231"/>
      <c r="K59" s="229"/>
      <c r="L59" s="230"/>
      <c r="M59" s="231"/>
      <c r="N59" s="229"/>
      <c r="O59" s="230"/>
      <c r="P59" s="231"/>
      <c r="Q59" s="232"/>
      <c r="S59" s="7"/>
    </row>
    <row r="60" spans="2:19" x14ac:dyDescent="0.25">
      <c r="B60" s="41" t="s">
        <v>70</v>
      </c>
      <c r="C60" s="223">
        <v>802322421</v>
      </c>
      <c r="D60" s="223">
        <v>1348362500</v>
      </c>
      <c r="E60" s="222">
        <v>0</v>
      </c>
      <c r="F60" s="222">
        <v>0</v>
      </c>
      <c r="G60" s="222">
        <v>0</v>
      </c>
      <c r="H60" s="222">
        <v>0</v>
      </c>
      <c r="I60" s="222">
        <v>0</v>
      </c>
      <c r="J60" s="222">
        <v>0</v>
      </c>
      <c r="K60" s="222">
        <v>0</v>
      </c>
      <c r="L60" s="222">
        <v>0</v>
      </c>
      <c r="M60" s="222">
        <v>0</v>
      </c>
      <c r="N60" s="222">
        <v>0</v>
      </c>
      <c r="O60" s="199">
        <v>272038310.62</v>
      </c>
      <c r="P60" s="199">
        <v>265809283.12000003</v>
      </c>
      <c r="Q60" s="199">
        <v>537847593.74000001</v>
      </c>
    </row>
    <row r="61" spans="2:19" x14ac:dyDescent="0.25">
      <c r="B61" s="39" t="s">
        <v>71</v>
      </c>
      <c r="C61" s="224">
        <v>3722421</v>
      </c>
      <c r="D61" s="224">
        <v>0</v>
      </c>
      <c r="E61" s="11">
        <v>0</v>
      </c>
      <c r="F61" s="11">
        <v>0</v>
      </c>
      <c r="G61" s="11">
        <v>0</v>
      </c>
      <c r="H61" s="11">
        <v>0</v>
      </c>
      <c r="I61" s="11">
        <v>0</v>
      </c>
      <c r="J61" s="11">
        <v>0</v>
      </c>
      <c r="K61" s="11">
        <v>0</v>
      </c>
      <c r="L61" s="11">
        <v>0</v>
      </c>
      <c r="M61" s="11">
        <v>0</v>
      </c>
      <c r="N61" s="11">
        <v>0</v>
      </c>
      <c r="O61" s="11">
        <v>0</v>
      </c>
      <c r="P61" s="11">
        <v>0</v>
      </c>
      <c r="Q61" s="11">
        <v>0</v>
      </c>
    </row>
    <row r="62" spans="2:19" x14ac:dyDescent="0.25">
      <c r="B62" s="39" t="s">
        <v>87</v>
      </c>
      <c r="C62" s="224">
        <v>0</v>
      </c>
      <c r="D62" s="224">
        <v>549762500</v>
      </c>
      <c r="E62" s="11">
        <v>0</v>
      </c>
      <c r="F62" s="11">
        <v>0</v>
      </c>
      <c r="G62" s="11">
        <v>0</v>
      </c>
      <c r="H62" s="11">
        <v>0</v>
      </c>
      <c r="I62" s="11">
        <v>0</v>
      </c>
      <c r="J62" s="11">
        <v>0</v>
      </c>
      <c r="K62" s="11">
        <v>0</v>
      </c>
      <c r="L62" s="11">
        <v>0</v>
      </c>
      <c r="M62" s="11">
        <v>0</v>
      </c>
      <c r="N62" s="11">
        <v>0</v>
      </c>
      <c r="O62" s="225">
        <v>272038310.62</v>
      </c>
      <c r="P62" s="225">
        <v>265809283.12000003</v>
      </c>
      <c r="Q62" s="225">
        <v>537847593.74000001</v>
      </c>
    </row>
    <row r="63" spans="2:19" x14ac:dyDescent="0.25">
      <c r="B63" s="39" t="s">
        <v>72</v>
      </c>
      <c r="C63" s="224">
        <v>798600000</v>
      </c>
      <c r="D63" s="224">
        <v>798600000</v>
      </c>
      <c r="E63" s="11">
        <v>0</v>
      </c>
      <c r="F63" s="11">
        <v>0</v>
      </c>
      <c r="G63" s="11">
        <v>0</v>
      </c>
      <c r="H63" s="11">
        <v>0</v>
      </c>
      <c r="I63" s="11">
        <v>0</v>
      </c>
      <c r="J63" s="11">
        <v>0</v>
      </c>
      <c r="K63" s="11">
        <v>0</v>
      </c>
      <c r="L63" s="11">
        <v>0</v>
      </c>
      <c r="M63" s="11">
        <v>0</v>
      </c>
      <c r="N63" s="11">
        <v>0</v>
      </c>
      <c r="O63" s="11">
        <v>0</v>
      </c>
      <c r="P63" s="11">
        <v>0</v>
      </c>
      <c r="Q63" s="11">
        <v>0</v>
      </c>
    </row>
    <row r="64" spans="2:19" x14ac:dyDescent="0.25">
      <c r="B64" s="41" t="s">
        <v>73</v>
      </c>
      <c r="C64" s="223">
        <v>44442786721</v>
      </c>
      <c r="D64" s="223">
        <v>44213645370.389999</v>
      </c>
      <c r="E64" s="199">
        <v>893933916.99000013</v>
      </c>
      <c r="F64" s="199">
        <v>1660003708.5700002</v>
      </c>
      <c r="G64" s="199">
        <v>2224307088.4599996</v>
      </c>
      <c r="H64" s="199">
        <v>1710168024.8899999</v>
      </c>
      <c r="I64" s="199">
        <v>648830874.62</v>
      </c>
      <c r="J64" s="199">
        <v>2928137066.7700005</v>
      </c>
      <c r="K64" s="199">
        <v>1736738960.03</v>
      </c>
      <c r="L64" s="199">
        <v>2480758513.9000001</v>
      </c>
      <c r="M64" s="199">
        <v>2401502135.5</v>
      </c>
      <c r="N64" s="199">
        <v>12468828984.629999</v>
      </c>
      <c r="O64" s="199">
        <v>1047363425.41</v>
      </c>
      <c r="P64" s="199">
        <v>2517823811.8299994</v>
      </c>
      <c r="Q64" s="199">
        <v>32718396511.599998</v>
      </c>
    </row>
    <row r="65" spans="2:19" x14ac:dyDescent="0.25">
      <c r="B65" s="39" t="s">
        <v>74</v>
      </c>
      <c r="C65" s="224">
        <v>10325920389</v>
      </c>
      <c r="D65" s="224">
        <v>8626340848.7299995</v>
      </c>
      <c r="E65" s="225">
        <v>589860142.71000016</v>
      </c>
      <c r="F65" s="225">
        <v>623594831.6500001</v>
      </c>
      <c r="G65" s="225">
        <v>534269016.86999995</v>
      </c>
      <c r="H65" s="225">
        <v>587670430.17999995</v>
      </c>
      <c r="I65" s="225">
        <v>600424605.13999999</v>
      </c>
      <c r="J65" s="225">
        <v>813094473.46000004</v>
      </c>
      <c r="K65" s="225">
        <v>704940717.33000004</v>
      </c>
      <c r="L65" s="225">
        <v>703153937.25</v>
      </c>
      <c r="M65" s="225">
        <v>704891226.26999998</v>
      </c>
      <c r="N65" s="225">
        <v>715126375.01999998</v>
      </c>
      <c r="O65" s="225">
        <v>0</v>
      </c>
      <c r="P65" s="225">
        <v>-654058878.97000003</v>
      </c>
      <c r="Q65" s="225">
        <v>5922966876.9099998</v>
      </c>
    </row>
    <row r="66" spans="2:19" x14ac:dyDescent="0.25">
      <c r="B66" s="39" t="s">
        <v>75</v>
      </c>
      <c r="C66" s="224">
        <v>29494376723</v>
      </c>
      <c r="D66" s="224">
        <v>30327997872.389999</v>
      </c>
      <c r="E66" s="225">
        <v>295807790.80000001</v>
      </c>
      <c r="F66" s="225">
        <v>1028142893.4400001</v>
      </c>
      <c r="G66" s="225">
        <v>1391945145.1600001</v>
      </c>
      <c r="H66" s="225">
        <v>1072140008.55</v>
      </c>
      <c r="I66" s="225">
        <v>0</v>
      </c>
      <c r="J66" s="225">
        <v>2096503106.8299999</v>
      </c>
      <c r="K66" s="225">
        <v>1007979355.64</v>
      </c>
      <c r="L66" s="225">
        <v>1112105728.95</v>
      </c>
      <c r="M66" s="225">
        <v>1661945862.01</v>
      </c>
      <c r="N66" s="225">
        <v>11734872386.15</v>
      </c>
      <c r="O66" s="225">
        <v>1021570432.74</v>
      </c>
      <c r="P66" s="225">
        <v>2720238053.8200002</v>
      </c>
      <c r="Q66" s="225">
        <v>25143250764.09</v>
      </c>
    </row>
    <row r="67" spans="2:19" x14ac:dyDescent="0.25">
      <c r="B67" s="39" t="s">
        <v>76</v>
      </c>
      <c r="C67" s="224">
        <v>4619480234</v>
      </c>
      <c r="D67" s="224">
        <v>5256297274.2700005</v>
      </c>
      <c r="E67" s="225">
        <v>8265983.4800000004</v>
      </c>
      <c r="F67" s="225">
        <v>8265983.4800000004</v>
      </c>
      <c r="G67" s="225">
        <v>298092926.42999995</v>
      </c>
      <c r="H67" s="225">
        <v>50357586.159999996</v>
      </c>
      <c r="I67" s="225">
        <v>48406269.480000004</v>
      </c>
      <c r="J67" s="225">
        <v>18539486.48</v>
      </c>
      <c r="K67" s="225">
        <v>23818887.060000002</v>
      </c>
      <c r="L67" s="225">
        <v>665498847.70000017</v>
      </c>
      <c r="M67" s="225">
        <v>34665047.219999999</v>
      </c>
      <c r="N67" s="225">
        <v>18830223.460000001</v>
      </c>
      <c r="O67" s="225">
        <v>25792992.670000002</v>
      </c>
      <c r="P67" s="225">
        <v>451644636.97999984</v>
      </c>
      <c r="Q67" s="225">
        <v>1652178870.5999997</v>
      </c>
    </row>
    <row r="68" spans="2:19" x14ac:dyDescent="0.25">
      <c r="B68" s="39" t="s">
        <v>88</v>
      </c>
      <c r="C68" s="224">
        <v>3009375</v>
      </c>
      <c r="D68" s="224">
        <v>3009375</v>
      </c>
      <c r="E68" s="11">
        <v>0</v>
      </c>
      <c r="F68" s="11">
        <v>0</v>
      </c>
      <c r="G68" s="11">
        <v>0</v>
      </c>
      <c r="H68" s="11">
        <v>0</v>
      </c>
      <c r="I68" s="11">
        <v>0</v>
      </c>
      <c r="J68" s="11">
        <v>0</v>
      </c>
      <c r="K68" s="11">
        <v>0</v>
      </c>
      <c r="L68" s="11">
        <v>0</v>
      </c>
      <c r="M68" s="11">
        <v>0</v>
      </c>
      <c r="N68" s="11">
        <v>0</v>
      </c>
      <c r="O68" s="11">
        <v>0</v>
      </c>
      <c r="P68" s="11">
        <v>0</v>
      </c>
      <c r="Q68" s="11">
        <v>0</v>
      </c>
    </row>
    <row r="69" spans="2:19" x14ac:dyDescent="0.25">
      <c r="B69" s="155" t="s">
        <v>77</v>
      </c>
      <c r="C69" s="227">
        <v>45245109141.999992</v>
      </c>
      <c r="D69" s="228">
        <v>45562007870.389999</v>
      </c>
      <c r="E69" s="229">
        <v>893933916.99000013</v>
      </c>
      <c r="F69" s="230">
        <v>1660003708.5700002</v>
      </c>
      <c r="G69" s="231">
        <v>2224307088.4599996</v>
      </c>
      <c r="H69" s="229">
        <v>1710168024.8899999</v>
      </c>
      <c r="I69" s="230">
        <v>648830874.62</v>
      </c>
      <c r="J69" s="231">
        <v>2928137066.7700005</v>
      </c>
      <c r="K69" s="229">
        <v>1736738960.03</v>
      </c>
      <c r="L69" s="230">
        <v>2480758513.9000001</v>
      </c>
      <c r="M69" s="231">
        <v>2401502135.5</v>
      </c>
      <c r="N69" s="229">
        <v>12468828984.629999</v>
      </c>
      <c r="O69" s="230">
        <v>1319401736.03</v>
      </c>
      <c r="P69" s="231">
        <v>2783633094.9499998</v>
      </c>
      <c r="Q69" s="232">
        <v>33256244105.340004</v>
      </c>
      <c r="S69" s="7"/>
    </row>
    <row r="70" spans="2:19" x14ac:dyDescent="0.25">
      <c r="C70" s="235"/>
      <c r="D70" s="225"/>
      <c r="E70" s="225"/>
      <c r="F70" s="225"/>
      <c r="G70" s="225"/>
      <c r="H70" s="225"/>
      <c r="I70" s="225"/>
      <c r="J70" s="225"/>
      <c r="K70" s="225"/>
      <c r="L70" s="225"/>
      <c r="M70" s="225"/>
      <c r="N70" s="225"/>
      <c r="O70" s="225"/>
      <c r="P70" s="225"/>
      <c r="Q70" s="225"/>
    </row>
    <row r="71" spans="2:19" x14ac:dyDescent="0.25">
      <c r="B71" s="155" t="s">
        <v>78</v>
      </c>
      <c r="C71" s="227">
        <v>239430757335</v>
      </c>
      <c r="D71" s="228">
        <v>258277153725.12997</v>
      </c>
      <c r="E71" s="229">
        <v>7869612491.8700008</v>
      </c>
      <c r="F71" s="230">
        <v>14058000426.060001</v>
      </c>
      <c r="G71" s="231">
        <v>24685282705.190002</v>
      </c>
      <c r="H71" s="229">
        <v>16971790350.959997</v>
      </c>
      <c r="I71" s="230">
        <v>15639515862.620003</v>
      </c>
      <c r="J71" s="231">
        <v>16152746339.199999</v>
      </c>
      <c r="K71" s="229">
        <v>14542864316.740002</v>
      </c>
      <c r="L71" s="230">
        <v>16855216524.579998</v>
      </c>
      <c r="M71" s="231">
        <v>16723868700.949999</v>
      </c>
      <c r="N71" s="229">
        <v>26171185942.529999</v>
      </c>
      <c r="O71" s="230">
        <v>15720329426.220001</v>
      </c>
      <c r="P71" s="231">
        <v>35227903299.899994</v>
      </c>
      <c r="Q71" s="232">
        <v>220618316386.82001</v>
      </c>
      <c r="S71" s="7"/>
    </row>
    <row r="72" spans="2:19" x14ac:dyDescent="0.25">
      <c r="B72" s="31" t="s">
        <v>79</v>
      </c>
      <c r="C72" s="31"/>
      <c r="D72" s="31"/>
      <c r="E72" s="34"/>
      <c r="F72" s="34"/>
      <c r="G72" s="34"/>
    </row>
    <row r="73" spans="2:19" x14ac:dyDescent="0.25">
      <c r="B73" s="45" t="s">
        <v>80</v>
      </c>
      <c r="C73" s="45"/>
      <c r="D73" s="45"/>
      <c r="E73" s="34"/>
      <c r="F73" s="34"/>
      <c r="G73" s="34"/>
    </row>
    <row r="74" spans="2:19" x14ac:dyDescent="0.25">
      <c r="B74" s="45" t="s">
        <v>81</v>
      </c>
      <c r="C74" s="45"/>
      <c r="D74" s="45"/>
      <c r="E74" s="34"/>
      <c r="F74" s="34"/>
      <c r="G74" s="34"/>
    </row>
    <row r="75" spans="2:19" x14ac:dyDescent="0.25">
      <c r="B75" s="45" t="s">
        <v>82</v>
      </c>
      <c r="C75" s="45"/>
      <c r="D75" s="45"/>
      <c r="E75" s="34"/>
      <c r="F75" s="34"/>
      <c r="G75" s="34"/>
    </row>
    <row r="76" spans="2:19" x14ac:dyDescent="0.25">
      <c r="B76" s="45" t="s">
        <v>83</v>
      </c>
      <c r="C76" s="45"/>
      <c r="D76" s="45"/>
      <c r="E76" s="33"/>
      <c r="F76" s="33"/>
      <c r="G76" s="33"/>
    </row>
    <row r="77" spans="2:19" x14ac:dyDescent="0.25">
      <c r="B77" s="45" t="s">
        <v>84</v>
      </c>
      <c r="C77" s="45"/>
      <c r="D77" s="45"/>
      <c r="E77" s="32"/>
      <c r="F77" s="32"/>
      <c r="G77" s="32"/>
    </row>
    <row r="78" spans="2:19" x14ac:dyDescent="0.25">
      <c r="B78" s="45" t="s">
        <v>85</v>
      </c>
      <c r="C78" s="45"/>
      <c r="D78" s="45"/>
    </row>
  </sheetData>
  <mergeCells count="8">
    <mergeCell ref="B2:Q2"/>
    <mergeCell ref="B3:Q3"/>
    <mergeCell ref="B4:Q4"/>
    <mergeCell ref="B7:B8"/>
    <mergeCell ref="E7:Q7"/>
    <mergeCell ref="B5:Q5"/>
    <mergeCell ref="C7:C8"/>
    <mergeCell ref="D7:D8"/>
  </mergeCells>
  <printOptions horizontalCentered="1"/>
  <pageMargins left="0.32" right="0.23" top="0.26" bottom="0.37" header="0.3" footer="0.3"/>
  <pageSetup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1:Q76"/>
  <sheetViews>
    <sheetView showGridLines="0" zoomScale="89" zoomScaleNormal="89" workbookViewId="0">
      <selection activeCell="C59" sqref="C59:C62"/>
    </sheetView>
  </sheetViews>
  <sheetFormatPr defaultColWidth="11.42578125" defaultRowHeight="15" x14ac:dyDescent="0.25"/>
  <cols>
    <col min="1" max="1" width="6.42578125" customWidth="1"/>
    <col min="2" max="2" width="48.28515625" customWidth="1"/>
    <col min="3" max="4" width="15.85546875" customWidth="1"/>
  </cols>
  <sheetData>
    <row r="1" spans="2:17" ht="28.5" x14ac:dyDescent="0.25">
      <c r="B1" s="344" t="s">
        <v>0</v>
      </c>
      <c r="C1" s="345"/>
      <c r="D1" s="345"/>
      <c r="E1" s="345"/>
      <c r="F1" s="345"/>
      <c r="G1" s="345"/>
      <c r="H1" s="345"/>
      <c r="I1" s="345"/>
      <c r="J1" s="345"/>
      <c r="K1" s="345"/>
      <c r="L1" s="345"/>
      <c r="M1" s="345"/>
      <c r="N1" s="345"/>
      <c r="O1" s="345"/>
      <c r="P1" s="345"/>
      <c r="Q1" s="345"/>
    </row>
    <row r="2" spans="2:17" ht="21" x14ac:dyDescent="0.25">
      <c r="B2" s="346" t="s">
        <v>1</v>
      </c>
      <c r="C2" s="347"/>
      <c r="D2" s="347"/>
      <c r="E2" s="347"/>
      <c r="F2" s="347"/>
      <c r="G2" s="347"/>
      <c r="H2" s="347"/>
      <c r="I2" s="347"/>
      <c r="J2" s="347"/>
      <c r="K2" s="347"/>
      <c r="L2" s="347"/>
      <c r="M2" s="347"/>
      <c r="N2" s="347"/>
      <c r="O2" s="347"/>
      <c r="P2" s="347"/>
      <c r="Q2" s="347"/>
    </row>
    <row r="3" spans="2:17" ht="15.75" x14ac:dyDescent="0.25">
      <c r="B3" s="348" t="s">
        <v>2</v>
      </c>
      <c r="C3" s="349"/>
      <c r="D3" s="349"/>
      <c r="E3" s="349"/>
      <c r="F3" s="349"/>
      <c r="G3" s="349"/>
      <c r="H3" s="349"/>
      <c r="I3" s="349"/>
      <c r="J3" s="349"/>
      <c r="K3" s="349"/>
      <c r="L3" s="349"/>
      <c r="M3" s="349"/>
      <c r="N3" s="349"/>
      <c r="O3" s="349"/>
      <c r="P3" s="349"/>
      <c r="Q3" s="349"/>
    </row>
    <row r="4" spans="2:17" ht="15.75" x14ac:dyDescent="0.25">
      <c r="B4" s="348" t="s">
        <v>3</v>
      </c>
      <c r="C4" s="349"/>
      <c r="D4" s="349"/>
      <c r="E4" s="349"/>
      <c r="F4" s="349"/>
      <c r="G4" s="349"/>
      <c r="H4" s="349"/>
      <c r="I4" s="349"/>
      <c r="J4" s="349"/>
      <c r="K4" s="349"/>
      <c r="L4" s="349"/>
      <c r="M4" s="349"/>
      <c r="N4" s="349"/>
      <c r="O4" s="349"/>
      <c r="P4" s="349"/>
      <c r="Q4" s="349"/>
    </row>
    <row r="5" spans="2:17" x14ac:dyDescent="0.25">
      <c r="B5" s="44" t="s">
        <v>93</v>
      </c>
      <c r="C5" s="44"/>
      <c r="D5" s="44"/>
      <c r="E5" s="33"/>
      <c r="F5" s="33"/>
      <c r="G5" s="33"/>
      <c r="H5" s="33"/>
      <c r="I5" s="33"/>
      <c r="J5" s="33"/>
      <c r="K5" s="33"/>
      <c r="L5" s="33"/>
      <c r="M5" s="33"/>
      <c r="N5" s="33"/>
      <c r="O5" s="33"/>
      <c r="P5" s="33"/>
      <c r="Q5" s="46" t="s">
        <v>5</v>
      </c>
    </row>
    <row r="6" spans="2:17" ht="24" customHeight="1" x14ac:dyDescent="0.25">
      <c r="B6" s="352" t="s">
        <v>6</v>
      </c>
      <c r="C6" s="360" t="s">
        <v>94</v>
      </c>
      <c r="D6" s="360" t="s">
        <v>95</v>
      </c>
      <c r="E6" s="359" t="s">
        <v>9</v>
      </c>
      <c r="F6" s="359"/>
      <c r="G6" s="359"/>
      <c r="H6" s="359"/>
      <c r="I6" s="359"/>
      <c r="J6" s="359"/>
      <c r="K6" s="359"/>
      <c r="L6" s="359"/>
      <c r="M6" s="359"/>
      <c r="N6" s="359"/>
      <c r="O6" s="359"/>
      <c r="P6" s="359"/>
      <c r="Q6" s="359"/>
    </row>
    <row r="7" spans="2:17" ht="24.75" customHeight="1" x14ac:dyDescent="0.25">
      <c r="B7" s="358"/>
      <c r="C7" s="361"/>
      <c r="D7" s="361"/>
      <c r="E7" s="38" t="s">
        <v>10</v>
      </c>
      <c r="F7" s="37" t="s">
        <v>11</v>
      </c>
      <c r="G7" s="36" t="s">
        <v>12</v>
      </c>
      <c r="H7" s="38" t="s">
        <v>13</v>
      </c>
      <c r="I7" s="37" t="s">
        <v>14</v>
      </c>
      <c r="J7" s="36" t="s">
        <v>15</v>
      </c>
      <c r="K7" s="38" t="s">
        <v>16</v>
      </c>
      <c r="L7" s="37" t="s">
        <v>17</v>
      </c>
      <c r="M7" s="36" t="s">
        <v>18</v>
      </c>
      <c r="N7" s="38" t="s">
        <v>19</v>
      </c>
      <c r="O7" s="37" t="s">
        <v>20</v>
      </c>
      <c r="P7" s="36" t="s">
        <v>21</v>
      </c>
      <c r="Q7" s="35" t="s">
        <v>22</v>
      </c>
    </row>
    <row r="8" spans="2:17" x14ac:dyDescent="0.25">
      <c r="B8" s="41" t="s">
        <v>23</v>
      </c>
      <c r="C8" s="223">
        <v>47953131080</v>
      </c>
      <c r="D8" s="223">
        <v>48947768732.979996</v>
      </c>
      <c r="E8" s="199">
        <v>3076913111.79</v>
      </c>
      <c r="F8" s="199">
        <v>3527897288.6900001</v>
      </c>
      <c r="G8" s="199">
        <v>3536669042.5800004</v>
      </c>
      <c r="H8" s="199">
        <v>3821385460.5300012</v>
      </c>
      <c r="I8" s="199">
        <v>3691990650.9500022</v>
      </c>
      <c r="J8" s="199">
        <v>3674633658.3800011</v>
      </c>
      <c r="K8" s="199">
        <v>3761408631.7500014</v>
      </c>
      <c r="L8" s="199">
        <v>3869236448.1700025</v>
      </c>
      <c r="M8" s="199">
        <v>3838348604.7400002</v>
      </c>
      <c r="N8" s="199">
        <v>3878154082.7600002</v>
      </c>
      <c r="O8" s="199">
        <v>4092668977.5099993</v>
      </c>
      <c r="P8" s="199">
        <v>7721117540.5799999</v>
      </c>
      <c r="Q8" s="199">
        <v>48490423498.429985</v>
      </c>
    </row>
    <row r="9" spans="2:17" x14ac:dyDescent="0.25">
      <c r="B9" s="39" t="s">
        <v>24</v>
      </c>
      <c r="C9" s="224">
        <v>32405600964</v>
      </c>
      <c r="D9" s="224">
        <v>34427248256.759995</v>
      </c>
      <c r="E9" s="225">
        <v>2491596391.4100003</v>
      </c>
      <c r="F9" s="225">
        <v>2705596733.4200001</v>
      </c>
      <c r="G9" s="225">
        <v>2814900808.1500006</v>
      </c>
      <c r="H9" s="225">
        <v>2934507385.4100008</v>
      </c>
      <c r="I9" s="225">
        <v>2908917298.0800014</v>
      </c>
      <c r="J9" s="225">
        <v>2884039405.5300002</v>
      </c>
      <c r="K9" s="225">
        <v>2955297483.6700015</v>
      </c>
      <c r="L9" s="225">
        <v>2882685643.8300023</v>
      </c>
      <c r="M9" s="225">
        <v>2930300375.4599996</v>
      </c>
      <c r="N9" s="225">
        <v>2972973168.7999997</v>
      </c>
      <c r="O9" s="225">
        <v>2914777145.1199999</v>
      </c>
      <c r="P9" s="225">
        <v>2995195365.4500012</v>
      </c>
      <c r="Q9" s="225">
        <v>34390787204.329994</v>
      </c>
    </row>
    <row r="10" spans="2:17" x14ac:dyDescent="0.25">
      <c r="B10" s="39" t="s">
        <v>25</v>
      </c>
      <c r="C10" s="224">
        <v>3458063860</v>
      </c>
      <c r="D10" s="224">
        <v>2935981221.5299993</v>
      </c>
      <c r="E10" s="225">
        <v>123898243.10000001</v>
      </c>
      <c r="F10" s="225">
        <v>242133927.83000001</v>
      </c>
      <c r="G10" s="225">
        <v>179393301.91</v>
      </c>
      <c r="H10" s="225">
        <v>307332112.00999993</v>
      </c>
      <c r="I10" s="225">
        <v>191790961.81999999</v>
      </c>
      <c r="J10" s="225">
        <v>234700023.57000005</v>
      </c>
      <c r="K10" s="225">
        <v>215441821.18999997</v>
      </c>
      <c r="L10" s="225">
        <v>251155727.28000003</v>
      </c>
      <c r="M10" s="225">
        <v>249644631.76000005</v>
      </c>
      <c r="N10" s="225">
        <v>183133845.58000001</v>
      </c>
      <c r="O10" s="225">
        <v>335783635.7100001</v>
      </c>
      <c r="P10" s="225">
        <v>358375856.81</v>
      </c>
      <c r="Q10" s="225">
        <v>2872784088.5699997</v>
      </c>
    </row>
    <row r="11" spans="2:17" x14ac:dyDescent="0.25">
      <c r="B11" s="39" t="s">
        <v>26</v>
      </c>
      <c r="C11" s="224">
        <v>3005728727</v>
      </c>
      <c r="D11" s="224">
        <v>3324322515.3900008</v>
      </c>
      <c r="E11" s="225">
        <v>218472351.77000004</v>
      </c>
      <c r="F11" s="225">
        <v>248236667.97</v>
      </c>
      <c r="G11" s="225">
        <v>255480721.81999987</v>
      </c>
      <c r="H11" s="225">
        <v>249481581.34000006</v>
      </c>
      <c r="I11" s="225">
        <v>275049865.92999995</v>
      </c>
      <c r="J11" s="225">
        <v>264568034.32999998</v>
      </c>
      <c r="K11" s="225">
        <v>263041979.10000005</v>
      </c>
      <c r="L11" s="225">
        <v>262498077.65999997</v>
      </c>
      <c r="M11" s="225">
        <v>242397715.52999994</v>
      </c>
      <c r="N11" s="225">
        <v>270948181.30000007</v>
      </c>
      <c r="O11" s="225">
        <v>290965050.63999999</v>
      </c>
      <c r="P11" s="225">
        <v>464583969.58999991</v>
      </c>
      <c r="Q11" s="225">
        <v>3305724196.98</v>
      </c>
    </row>
    <row r="12" spans="2:17" x14ac:dyDescent="0.25">
      <c r="B12" s="39" t="s">
        <v>27</v>
      </c>
      <c r="C12" s="224">
        <v>94370342</v>
      </c>
      <c r="D12" s="224">
        <v>50211294.829999998</v>
      </c>
      <c r="E12" s="225">
        <v>6244368.1100000003</v>
      </c>
      <c r="F12" s="225">
        <v>8324103.7999999998</v>
      </c>
      <c r="G12" s="225">
        <v>3406398.17</v>
      </c>
      <c r="H12" s="225">
        <v>2942672.8400000003</v>
      </c>
      <c r="I12" s="225">
        <v>3057228.77</v>
      </c>
      <c r="J12" s="225">
        <v>3165176.91</v>
      </c>
      <c r="K12" s="225">
        <v>3802710.14</v>
      </c>
      <c r="L12" s="225">
        <v>2947297.15</v>
      </c>
      <c r="M12" s="225">
        <v>3504884.88</v>
      </c>
      <c r="N12" s="225">
        <v>3205153.02</v>
      </c>
      <c r="O12" s="225">
        <v>4786668.95</v>
      </c>
      <c r="P12" s="225">
        <v>4711118.9499999993</v>
      </c>
      <c r="Q12" s="225">
        <v>50097781.689999998</v>
      </c>
    </row>
    <row r="13" spans="2:17" x14ac:dyDescent="0.25">
      <c r="B13" s="39" t="s">
        <v>28</v>
      </c>
      <c r="C13" s="224">
        <v>1660306085</v>
      </c>
      <c r="D13" s="224">
        <v>1231528118.0700002</v>
      </c>
      <c r="E13" s="225">
        <v>24750257.410000004</v>
      </c>
      <c r="F13" s="225">
        <v>38076838.159999996</v>
      </c>
      <c r="G13" s="225">
        <v>40617478.709999993</v>
      </c>
      <c r="H13" s="225">
        <v>23567910.48</v>
      </c>
      <c r="I13" s="225">
        <v>40849781.549999997</v>
      </c>
      <c r="J13" s="225">
        <v>32142743.580000002</v>
      </c>
      <c r="K13" s="225">
        <v>27107486.900000002</v>
      </c>
      <c r="L13" s="225">
        <v>31033303.460000001</v>
      </c>
      <c r="M13" s="225">
        <v>20945683.710000005</v>
      </c>
      <c r="N13" s="225">
        <v>27368341.59</v>
      </c>
      <c r="O13" s="225">
        <v>96366376.63000004</v>
      </c>
      <c r="P13" s="225">
        <v>553624960.7099998</v>
      </c>
      <c r="Q13" s="225">
        <v>956451162.8900001</v>
      </c>
    </row>
    <row r="14" spans="2:17" x14ac:dyDescent="0.25">
      <c r="B14" s="39" t="s">
        <v>29</v>
      </c>
      <c r="C14" s="224">
        <v>469700540</v>
      </c>
      <c r="D14" s="224">
        <v>533370213.68000001</v>
      </c>
      <c r="E14" s="225">
        <v>14332009.99</v>
      </c>
      <c r="F14" s="225">
        <v>68719164.310000002</v>
      </c>
      <c r="G14" s="225">
        <v>15141006.600000001</v>
      </c>
      <c r="H14" s="225">
        <v>70348433.069999993</v>
      </c>
      <c r="I14" s="225">
        <v>43031279.18</v>
      </c>
      <c r="J14" s="225">
        <v>16534603.289999999</v>
      </c>
      <c r="K14" s="225">
        <v>44492902.409999996</v>
      </c>
      <c r="L14" s="225">
        <v>75086502.969999999</v>
      </c>
      <c r="M14" s="225">
        <v>16831209.170000002</v>
      </c>
      <c r="N14" s="225">
        <v>44517699.939999998</v>
      </c>
      <c r="O14" s="225">
        <v>45079314.259999998</v>
      </c>
      <c r="P14" s="225">
        <v>78629607.010000005</v>
      </c>
      <c r="Q14" s="225">
        <v>532743732.20000005</v>
      </c>
    </row>
    <row r="15" spans="2:17" x14ac:dyDescent="0.25">
      <c r="B15" s="39" t="s">
        <v>30</v>
      </c>
      <c r="C15" s="224">
        <v>3556507171</v>
      </c>
      <c r="D15" s="224">
        <v>3477892396.8300009</v>
      </c>
      <c r="E15" s="225">
        <v>35216753.389999993</v>
      </c>
      <c r="F15" s="225">
        <v>37809960.449999996</v>
      </c>
      <c r="G15" s="225">
        <v>39481140.119999997</v>
      </c>
      <c r="H15" s="225">
        <v>47060984.350000001</v>
      </c>
      <c r="I15" s="225">
        <v>45622809.599999994</v>
      </c>
      <c r="J15" s="225">
        <v>48056759.330000006</v>
      </c>
      <c r="K15" s="225">
        <v>52797028.110000007</v>
      </c>
      <c r="L15" s="225">
        <v>47547332.050000004</v>
      </c>
      <c r="M15" s="225">
        <v>49463102.18999999</v>
      </c>
      <c r="N15" s="225">
        <v>46304470.810000002</v>
      </c>
      <c r="O15" s="225">
        <v>70712000.010000005</v>
      </c>
      <c r="P15" s="225">
        <v>2923638473.079999</v>
      </c>
      <c r="Q15" s="225">
        <v>3443710813.4899998</v>
      </c>
    </row>
    <row r="16" spans="2:17" x14ac:dyDescent="0.25">
      <c r="B16" s="39" t="s">
        <v>31</v>
      </c>
      <c r="C16" s="224">
        <v>3302853391</v>
      </c>
      <c r="D16" s="224">
        <v>2967214715.8900008</v>
      </c>
      <c r="E16" s="225">
        <v>162402736.61000007</v>
      </c>
      <c r="F16" s="225">
        <v>178999892.75000006</v>
      </c>
      <c r="G16" s="225">
        <v>188248187.10000005</v>
      </c>
      <c r="H16" s="225">
        <v>186144381.03</v>
      </c>
      <c r="I16" s="225">
        <v>183671426.01999998</v>
      </c>
      <c r="J16" s="225">
        <v>191426911.84000006</v>
      </c>
      <c r="K16" s="225">
        <v>199427220.22999996</v>
      </c>
      <c r="L16" s="225">
        <v>316282563.77000004</v>
      </c>
      <c r="M16" s="225">
        <v>325261002.04000014</v>
      </c>
      <c r="N16" s="225">
        <v>329703221.71999991</v>
      </c>
      <c r="O16" s="225">
        <v>334198786.18999994</v>
      </c>
      <c r="P16" s="225">
        <v>342358188.97999984</v>
      </c>
      <c r="Q16" s="225">
        <v>2938124518.2799997</v>
      </c>
    </row>
    <row r="17" spans="2:17" x14ac:dyDescent="0.25">
      <c r="B17" s="41" t="s">
        <v>32</v>
      </c>
      <c r="C17" s="223">
        <v>15608940795</v>
      </c>
      <c r="D17" s="223">
        <v>16380383566.91</v>
      </c>
      <c r="E17" s="199">
        <v>454684388.22000003</v>
      </c>
      <c r="F17" s="199">
        <v>947247646.92999971</v>
      </c>
      <c r="G17" s="199">
        <v>1206785114.1000001</v>
      </c>
      <c r="H17" s="199">
        <v>1074220560.9799998</v>
      </c>
      <c r="I17" s="199">
        <v>1431017294.6099999</v>
      </c>
      <c r="J17" s="199">
        <v>1078178019.3099999</v>
      </c>
      <c r="K17" s="199">
        <v>1144865721.47</v>
      </c>
      <c r="L17" s="199">
        <v>1147852083.4200001</v>
      </c>
      <c r="M17" s="199">
        <v>935351746.97999966</v>
      </c>
      <c r="N17" s="199">
        <v>1038726856.62</v>
      </c>
      <c r="O17" s="199">
        <v>1304850396.4200001</v>
      </c>
      <c r="P17" s="199">
        <v>3295139407.4500003</v>
      </c>
      <c r="Q17" s="199">
        <v>15058919236.509998</v>
      </c>
    </row>
    <row r="18" spans="2:17" x14ac:dyDescent="0.25">
      <c r="B18" s="39" t="s">
        <v>33</v>
      </c>
      <c r="C18" s="224">
        <v>1005223168</v>
      </c>
      <c r="D18" s="224">
        <v>920959623.35000002</v>
      </c>
      <c r="E18" s="225">
        <v>30308012.969999999</v>
      </c>
      <c r="F18" s="225">
        <v>80823806.420000002</v>
      </c>
      <c r="G18" s="225">
        <v>84985808.510000005</v>
      </c>
      <c r="H18" s="225">
        <v>68217162.840000004</v>
      </c>
      <c r="I18" s="225">
        <v>90729816.599999994</v>
      </c>
      <c r="J18" s="225">
        <v>78603416.390000015</v>
      </c>
      <c r="K18" s="225">
        <v>61401932.179999992</v>
      </c>
      <c r="L18" s="225">
        <v>80754922.349999979</v>
      </c>
      <c r="M18" s="225">
        <v>68674565.729999989</v>
      </c>
      <c r="N18" s="225">
        <v>72346900.810000002</v>
      </c>
      <c r="O18" s="225">
        <v>88341032.550000012</v>
      </c>
      <c r="P18" s="225">
        <v>90938381.840000033</v>
      </c>
      <c r="Q18" s="225">
        <v>896125759.18999994</v>
      </c>
    </row>
    <row r="19" spans="2:17" x14ac:dyDescent="0.25">
      <c r="B19" s="39" t="s">
        <v>34</v>
      </c>
      <c r="C19" s="224">
        <v>3710288980</v>
      </c>
      <c r="D19" s="224">
        <v>3884504328.4599996</v>
      </c>
      <c r="E19" s="225">
        <v>269770880.79000002</v>
      </c>
      <c r="F19" s="225">
        <v>317816412.70999986</v>
      </c>
      <c r="G19" s="225">
        <v>296296824.23999983</v>
      </c>
      <c r="H19" s="225">
        <v>310978808.0999999</v>
      </c>
      <c r="I19" s="225">
        <v>313767796.22999984</v>
      </c>
      <c r="J19" s="225">
        <v>325401614.51999998</v>
      </c>
      <c r="K19" s="225">
        <v>322382929.67000008</v>
      </c>
      <c r="L19" s="225">
        <v>301678781.32000011</v>
      </c>
      <c r="M19" s="225">
        <v>338393431.1699999</v>
      </c>
      <c r="N19" s="225">
        <v>347354591.09000003</v>
      </c>
      <c r="O19" s="225">
        <v>356848578.88000005</v>
      </c>
      <c r="P19" s="225">
        <v>369949500.30999976</v>
      </c>
      <c r="Q19" s="225">
        <v>3870640149.0299988</v>
      </c>
    </row>
    <row r="20" spans="2:17" x14ac:dyDescent="0.25">
      <c r="B20" s="39" t="s">
        <v>35</v>
      </c>
      <c r="C20" s="224">
        <v>1824605512</v>
      </c>
      <c r="D20" s="224">
        <v>2344914948.2600002</v>
      </c>
      <c r="E20" s="225">
        <v>28067329.170000002</v>
      </c>
      <c r="F20" s="225">
        <v>155639650.98999998</v>
      </c>
      <c r="G20" s="225">
        <v>241002271.70000002</v>
      </c>
      <c r="H20" s="225">
        <v>147359134.31000003</v>
      </c>
      <c r="I20" s="225">
        <v>332176515.50999993</v>
      </c>
      <c r="J20" s="225">
        <v>192231600.62999994</v>
      </c>
      <c r="K20" s="225">
        <v>186672721.60999998</v>
      </c>
      <c r="L20" s="225">
        <v>188171322.98999998</v>
      </c>
      <c r="M20" s="225">
        <v>134054104.41000004</v>
      </c>
      <c r="N20" s="225">
        <v>126835861.52</v>
      </c>
      <c r="O20" s="225">
        <v>195019823.86000004</v>
      </c>
      <c r="P20" s="225">
        <v>383627807.98999995</v>
      </c>
      <c r="Q20" s="225">
        <v>2310858144.6899996</v>
      </c>
    </row>
    <row r="21" spans="2:17" x14ac:dyDescent="0.25">
      <c r="B21" s="39" t="s">
        <v>36</v>
      </c>
      <c r="C21" s="224">
        <v>816497875</v>
      </c>
      <c r="D21" s="224">
        <v>873616600.76000011</v>
      </c>
      <c r="E21" s="225">
        <v>21202805.300000001</v>
      </c>
      <c r="F21" s="225">
        <v>55792504.780000001</v>
      </c>
      <c r="G21" s="225">
        <v>63297630.36999999</v>
      </c>
      <c r="H21" s="225">
        <v>43991929.389999993</v>
      </c>
      <c r="I21" s="225">
        <v>76089830.650000006</v>
      </c>
      <c r="J21" s="225">
        <v>66350029.750000007</v>
      </c>
      <c r="K21" s="225">
        <v>60653235.539999984</v>
      </c>
      <c r="L21" s="225">
        <v>68489535.019999996</v>
      </c>
      <c r="M21" s="225">
        <v>63732073.120000027</v>
      </c>
      <c r="N21" s="225">
        <v>96533689.739999995</v>
      </c>
      <c r="O21" s="225">
        <v>70763277.75999999</v>
      </c>
      <c r="P21" s="225">
        <v>164101303.40000001</v>
      </c>
      <c r="Q21" s="225">
        <v>850997844.82000005</v>
      </c>
    </row>
    <row r="22" spans="2:17" x14ac:dyDescent="0.25">
      <c r="B22" s="39" t="s">
        <v>37</v>
      </c>
      <c r="C22" s="224">
        <v>381057808</v>
      </c>
      <c r="D22" s="224">
        <v>400210661.48000002</v>
      </c>
      <c r="E22" s="225">
        <v>6079761.3399999989</v>
      </c>
      <c r="F22" s="225">
        <v>30301826.359999999</v>
      </c>
      <c r="G22" s="225">
        <v>30375011.290000003</v>
      </c>
      <c r="H22" s="225">
        <v>12975728.819999998</v>
      </c>
      <c r="I22" s="225">
        <v>26399094.160000004</v>
      </c>
      <c r="J22" s="225">
        <v>19848800.689999998</v>
      </c>
      <c r="K22" s="225">
        <v>30539320.469999999</v>
      </c>
      <c r="L22" s="225">
        <v>39508522.209999993</v>
      </c>
      <c r="M22" s="225">
        <v>41439288.919999994</v>
      </c>
      <c r="N22" s="225">
        <v>31933493.820000004</v>
      </c>
      <c r="O22" s="225">
        <v>20033153.050000004</v>
      </c>
      <c r="P22" s="225">
        <v>96094104.960000008</v>
      </c>
      <c r="Q22" s="225">
        <v>385528106.09000003</v>
      </c>
    </row>
    <row r="23" spans="2:17" x14ac:dyDescent="0.25">
      <c r="B23" s="39" t="s">
        <v>38</v>
      </c>
      <c r="C23" s="224">
        <v>999190377</v>
      </c>
      <c r="D23" s="224">
        <v>1282556809.27</v>
      </c>
      <c r="E23" s="225">
        <v>12654769.08</v>
      </c>
      <c r="F23" s="225">
        <v>69953008.419999987</v>
      </c>
      <c r="G23" s="225">
        <v>88612488.669999987</v>
      </c>
      <c r="H23" s="225">
        <v>138830719.47</v>
      </c>
      <c r="I23" s="225">
        <v>125692315.84000002</v>
      </c>
      <c r="J23" s="225">
        <v>59995277.320000015</v>
      </c>
      <c r="K23" s="225">
        <v>106623419.37</v>
      </c>
      <c r="L23" s="225">
        <v>138300303.34000003</v>
      </c>
      <c r="M23" s="225">
        <v>54056115.070000008</v>
      </c>
      <c r="N23" s="225">
        <v>107432991.09000003</v>
      </c>
      <c r="O23" s="225">
        <v>113208466.27000001</v>
      </c>
      <c r="P23" s="225">
        <v>210790217.92999995</v>
      </c>
      <c r="Q23" s="225">
        <v>1226150091.8700001</v>
      </c>
    </row>
    <row r="24" spans="2:17" x14ac:dyDescent="0.25">
      <c r="B24" s="39" t="s">
        <v>39</v>
      </c>
      <c r="C24" s="224">
        <v>1081795004</v>
      </c>
      <c r="D24" s="224">
        <v>1218811581.1000001</v>
      </c>
      <c r="E24" s="225">
        <v>42162444.079999998</v>
      </c>
      <c r="F24" s="225">
        <v>110782581.19</v>
      </c>
      <c r="G24" s="225">
        <v>142992714.52000001</v>
      </c>
      <c r="H24" s="225">
        <v>108560574.79000002</v>
      </c>
      <c r="I24" s="225">
        <v>114973664.11999997</v>
      </c>
      <c r="J24" s="225">
        <v>120566713.68999998</v>
      </c>
      <c r="K24" s="225">
        <v>107787418.12999995</v>
      </c>
      <c r="L24" s="225">
        <v>114591073.41000003</v>
      </c>
      <c r="M24" s="225">
        <v>76230461.549999997</v>
      </c>
      <c r="N24" s="225">
        <v>68509850.610000014</v>
      </c>
      <c r="O24" s="225">
        <v>75636138.829999998</v>
      </c>
      <c r="P24" s="225">
        <v>102160305.49999999</v>
      </c>
      <c r="Q24" s="225">
        <v>1184953940.4200003</v>
      </c>
    </row>
    <row r="25" spans="2:17" x14ac:dyDescent="0.25">
      <c r="B25" s="39" t="s">
        <v>40</v>
      </c>
      <c r="C25" s="224">
        <v>974124227</v>
      </c>
      <c r="D25" s="224">
        <v>1339221568.3999996</v>
      </c>
      <c r="E25" s="225">
        <v>13304347.32</v>
      </c>
      <c r="F25" s="225">
        <v>34269472.839999996</v>
      </c>
      <c r="G25" s="225">
        <v>94429564.239999995</v>
      </c>
      <c r="H25" s="225">
        <v>81607774.209999979</v>
      </c>
      <c r="I25" s="225">
        <v>116678102.73000002</v>
      </c>
      <c r="J25" s="225">
        <v>96145293.829999968</v>
      </c>
      <c r="K25" s="225">
        <v>117358990.97000003</v>
      </c>
      <c r="L25" s="225">
        <v>86561882.840000004</v>
      </c>
      <c r="M25" s="225">
        <v>87666465.349999979</v>
      </c>
      <c r="N25" s="225">
        <v>96212601.709999964</v>
      </c>
      <c r="O25" s="225">
        <v>95087463.920000002</v>
      </c>
      <c r="P25" s="225">
        <v>381984645.32999998</v>
      </c>
      <c r="Q25" s="225">
        <v>1301306605.2900004</v>
      </c>
    </row>
    <row r="26" spans="2:17" x14ac:dyDescent="0.25">
      <c r="B26" s="39" t="s">
        <v>41</v>
      </c>
      <c r="C26" s="224">
        <v>4816157844</v>
      </c>
      <c r="D26" s="224">
        <v>4115587445.8299994</v>
      </c>
      <c r="E26" s="225">
        <v>31134038.169999998</v>
      </c>
      <c r="F26" s="225">
        <v>91868383.219999984</v>
      </c>
      <c r="G26" s="225">
        <v>164792800.56000003</v>
      </c>
      <c r="H26" s="225">
        <v>161698729.05000001</v>
      </c>
      <c r="I26" s="225">
        <v>234510158.77000001</v>
      </c>
      <c r="J26" s="225">
        <v>119035272.49000001</v>
      </c>
      <c r="K26" s="225">
        <v>151445753.53000003</v>
      </c>
      <c r="L26" s="225">
        <v>129795739.94000003</v>
      </c>
      <c r="M26" s="225">
        <v>71105241.659999996</v>
      </c>
      <c r="N26" s="225">
        <v>91566876.229999989</v>
      </c>
      <c r="O26" s="225">
        <v>289912461.30000001</v>
      </c>
      <c r="P26" s="225">
        <v>1495493140.1900003</v>
      </c>
      <c r="Q26" s="225">
        <v>3032358595.1099997</v>
      </c>
    </row>
    <row r="27" spans="2:17" x14ac:dyDescent="0.25">
      <c r="B27" s="41" t="s">
        <v>42</v>
      </c>
      <c r="C27" s="223">
        <v>19005468256</v>
      </c>
      <c r="D27" s="223">
        <v>18855241267.230003</v>
      </c>
      <c r="E27" s="199">
        <v>274731528.50999999</v>
      </c>
      <c r="F27" s="199">
        <v>817553716.13000011</v>
      </c>
      <c r="G27" s="199">
        <v>1515785113.7799997</v>
      </c>
      <c r="H27" s="199">
        <v>1168969861.6399999</v>
      </c>
      <c r="I27" s="199">
        <v>1822365710.72</v>
      </c>
      <c r="J27" s="199">
        <v>1290971228.46</v>
      </c>
      <c r="K27" s="199">
        <v>1281968928.7999997</v>
      </c>
      <c r="L27" s="199">
        <v>1238867638.1100001</v>
      </c>
      <c r="M27" s="199">
        <v>1038573352.7499999</v>
      </c>
      <c r="N27" s="199">
        <v>1248204466.52</v>
      </c>
      <c r="O27" s="199">
        <v>1427852759.1699998</v>
      </c>
      <c r="P27" s="199">
        <v>5005614836.3400011</v>
      </c>
      <c r="Q27" s="199">
        <v>18131459140.929996</v>
      </c>
    </row>
    <row r="28" spans="2:17" x14ac:dyDescent="0.25">
      <c r="B28" s="39" t="s">
        <v>43</v>
      </c>
      <c r="C28" s="224">
        <v>5520329212</v>
      </c>
      <c r="D28" s="224">
        <v>7831287436.1800032</v>
      </c>
      <c r="E28" s="225">
        <v>58852343.759999998</v>
      </c>
      <c r="F28" s="225">
        <v>294876293.07000011</v>
      </c>
      <c r="G28" s="225">
        <v>402625694.13999993</v>
      </c>
      <c r="H28" s="225">
        <v>395848875.93000001</v>
      </c>
      <c r="I28" s="225">
        <v>669043976.39999998</v>
      </c>
      <c r="J28" s="225">
        <v>525308005.36999995</v>
      </c>
      <c r="K28" s="225">
        <v>517732232.08999991</v>
      </c>
      <c r="L28" s="225">
        <v>435629942.34999996</v>
      </c>
      <c r="M28" s="225">
        <v>356733570.83999997</v>
      </c>
      <c r="N28" s="225">
        <v>349218268.31999993</v>
      </c>
      <c r="O28" s="225">
        <v>442110967.82999992</v>
      </c>
      <c r="P28" s="225">
        <v>3094028773.1400003</v>
      </c>
      <c r="Q28" s="225">
        <v>7542008943.2399998</v>
      </c>
    </row>
    <row r="29" spans="2:17" x14ac:dyDescent="0.25">
      <c r="B29" s="39" t="s">
        <v>44</v>
      </c>
      <c r="C29" s="224">
        <v>1186224590</v>
      </c>
      <c r="D29" s="224">
        <v>1170665088.4499996</v>
      </c>
      <c r="E29" s="225">
        <v>47586115</v>
      </c>
      <c r="F29" s="225">
        <v>50181691.390000008</v>
      </c>
      <c r="G29" s="225">
        <v>107592119.25999999</v>
      </c>
      <c r="H29" s="225">
        <v>118238323.82000001</v>
      </c>
      <c r="I29" s="225">
        <v>145729436.12</v>
      </c>
      <c r="J29" s="225">
        <v>104371988.48999999</v>
      </c>
      <c r="K29" s="225">
        <v>86681761.38000001</v>
      </c>
      <c r="L29" s="225">
        <v>70063499.589999989</v>
      </c>
      <c r="M29" s="225">
        <v>47150730.039999999</v>
      </c>
      <c r="N29" s="225">
        <v>65799964.540000007</v>
      </c>
      <c r="O29" s="225">
        <v>128343889.86999997</v>
      </c>
      <c r="P29" s="225">
        <v>186647477.75999993</v>
      </c>
      <c r="Q29" s="225">
        <v>1158386997.26</v>
      </c>
    </row>
    <row r="30" spans="2:17" x14ac:dyDescent="0.25">
      <c r="B30" s="39" t="s">
        <v>45</v>
      </c>
      <c r="C30" s="224">
        <v>1705503155</v>
      </c>
      <c r="D30" s="224">
        <v>1492245449.2600002</v>
      </c>
      <c r="E30" s="225">
        <v>15946472.569999998</v>
      </c>
      <c r="F30" s="225">
        <v>76405914.860000014</v>
      </c>
      <c r="G30" s="225">
        <v>73001325.930000022</v>
      </c>
      <c r="H30" s="225">
        <v>119485351.76000001</v>
      </c>
      <c r="I30" s="225">
        <v>132946419.16999996</v>
      </c>
      <c r="J30" s="225">
        <v>124091484.99999997</v>
      </c>
      <c r="K30" s="225">
        <v>122309059.75</v>
      </c>
      <c r="L30" s="225">
        <v>94292623.610000014</v>
      </c>
      <c r="M30" s="225">
        <v>146911209.21999994</v>
      </c>
      <c r="N30" s="225">
        <v>142279392.74999997</v>
      </c>
      <c r="O30" s="225">
        <v>115542844.8</v>
      </c>
      <c r="P30" s="225">
        <v>297034793.28000009</v>
      </c>
      <c r="Q30" s="225">
        <v>1460246892.7000003</v>
      </c>
    </row>
    <row r="31" spans="2:17" x14ac:dyDescent="0.25">
      <c r="B31" s="39" t="s">
        <v>46</v>
      </c>
      <c r="C31" s="224">
        <v>4225428089</v>
      </c>
      <c r="D31" s="224">
        <v>4882469450.2000017</v>
      </c>
      <c r="E31" s="225">
        <v>37651514.909999996</v>
      </c>
      <c r="F31" s="225">
        <v>240180656.70000008</v>
      </c>
      <c r="G31" s="225">
        <v>542271156.45999992</v>
      </c>
      <c r="H31" s="225">
        <v>311591164.11999995</v>
      </c>
      <c r="I31" s="225">
        <v>491028925.25999999</v>
      </c>
      <c r="J31" s="225">
        <v>297133044.72000009</v>
      </c>
      <c r="K31" s="225">
        <v>342047129.98999989</v>
      </c>
      <c r="L31" s="225">
        <v>404931916.49000001</v>
      </c>
      <c r="M31" s="225">
        <v>295240415.68999988</v>
      </c>
      <c r="N31" s="225">
        <v>376884608.86000001</v>
      </c>
      <c r="O31" s="225">
        <v>425292229.52999997</v>
      </c>
      <c r="P31" s="225">
        <v>886421204.83000064</v>
      </c>
      <c r="Q31" s="225">
        <v>4650673967.5599995</v>
      </c>
    </row>
    <row r="32" spans="2:17" x14ac:dyDescent="0.25">
      <c r="B32" s="39" t="s">
        <v>47</v>
      </c>
      <c r="C32" s="224">
        <v>497563221</v>
      </c>
      <c r="D32" s="224">
        <v>395716304.19999969</v>
      </c>
      <c r="E32" s="225">
        <v>13359692.1</v>
      </c>
      <c r="F32" s="225">
        <v>23132722.580000002</v>
      </c>
      <c r="G32" s="225">
        <v>63226577.899999999</v>
      </c>
      <c r="H32" s="225">
        <v>19303376.360000007</v>
      </c>
      <c r="I32" s="225">
        <v>37147652.61999999</v>
      </c>
      <c r="J32" s="225">
        <v>22962577.780000001</v>
      </c>
      <c r="K32" s="225">
        <v>22532279.619999997</v>
      </c>
      <c r="L32" s="225">
        <v>18166832.27</v>
      </c>
      <c r="M32" s="225">
        <v>21900924.259999998</v>
      </c>
      <c r="N32" s="225">
        <v>19872622.359999996</v>
      </c>
      <c r="O32" s="225">
        <v>40679491.550000019</v>
      </c>
      <c r="P32" s="225">
        <v>74257366.180000007</v>
      </c>
      <c r="Q32" s="225">
        <v>376542115.57999998</v>
      </c>
    </row>
    <row r="33" spans="2:17" x14ac:dyDescent="0.25">
      <c r="B33" s="39" t="s">
        <v>48</v>
      </c>
      <c r="C33" s="224">
        <v>287975118</v>
      </c>
      <c r="D33" s="224">
        <v>374111040.41000003</v>
      </c>
      <c r="E33" s="225">
        <v>6652615.5899999999</v>
      </c>
      <c r="F33" s="225">
        <v>15892700.59</v>
      </c>
      <c r="G33" s="225">
        <v>36927013.04999999</v>
      </c>
      <c r="H33" s="225">
        <v>22655664.530000005</v>
      </c>
      <c r="I33" s="225">
        <v>75120442.650000021</v>
      </c>
      <c r="J33" s="225">
        <v>27231503.939999998</v>
      </c>
      <c r="K33" s="225">
        <v>26167887.370000001</v>
      </c>
      <c r="L33" s="225">
        <v>25921066.390000004</v>
      </c>
      <c r="M33" s="225">
        <v>21200959.899999999</v>
      </c>
      <c r="N33" s="225">
        <v>22210068.79999999</v>
      </c>
      <c r="O33" s="225">
        <v>21853199.729999993</v>
      </c>
      <c r="P33" s="225">
        <v>62953873.75</v>
      </c>
      <c r="Q33" s="225">
        <v>364786996.29000002</v>
      </c>
    </row>
    <row r="34" spans="2:17" x14ac:dyDescent="0.25">
      <c r="B34" s="39" t="s">
        <v>90</v>
      </c>
      <c r="C34" s="224">
        <v>2079920000</v>
      </c>
      <c r="D34" s="224">
        <v>9.9999904632568359E-3</v>
      </c>
      <c r="E34" s="11">
        <v>0</v>
      </c>
      <c r="F34" s="11">
        <v>0</v>
      </c>
      <c r="G34" s="11">
        <v>0</v>
      </c>
      <c r="H34" s="11">
        <v>0</v>
      </c>
      <c r="I34" s="11">
        <v>0</v>
      </c>
      <c r="J34" s="11">
        <v>0</v>
      </c>
      <c r="K34" s="11">
        <v>0</v>
      </c>
      <c r="L34" s="11">
        <v>0</v>
      </c>
      <c r="M34" s="11">
        <v>0</v>
      </c>
      <c r="N34" s="11">
        <v>0</v>
      </c>
      <c r="O34" s="11">
        <v>0</v>
      </c>
      <c r="P34" s="11">
        <v>0</v>
      </c>
      <c r="Q34" s="11">
        <v>0</v>
      </c>
    </row>
    <row r="35" spans="2:17" x14ac:dyDescent="0.25">
      <c r="B35" s="39" t="s">
        <v>91</v>
      </c>
      <c r="C35" s="224">
        <v>229440000</v>
      </c>
      <c r="D35" s="224">
        <v>2912500</v>
      </c>
      <c r="E35" s="11">
        <v>0</v>
      </c>
      <c r="F35" s="11">
        <v>0</v>
      </c>
      <c r="G35" s="11">
        <v>0</v>
      </c>
      <c r="H35" s="11">
        <v>0</v>
      </c>
      <c r="I35" s="11">
        <v>0</v>
      </c>
      <c r="J35" s="11">
        <v>0</v>
      </c>
      <c r="K35" s="11">
        <v>0</v>
      </c>
      <c r="L35" s="11">
        <v>0</v>
      </c>
      <c r="M35" s="11">
        <v>0</v>
      </c>
      <c r="N35" s="11">
        <v>0</v>
      </c>
      <c r="O35" s="11">
        <v>0</v>
      </c>
      <c r="P35" s="11">
        <v>0</v>
      </c>
      <c r="Q35" s="11">
        <v>0</v>
      </c>
    </row>
    <row r="36" spans="2:17" x14ac:dyDescent="0.25">
      <c r="B36" s="39" t="s">
        <v>49</v>
      </c>
      <c r="C36" s="224">
        <v>3273084870.9999995</v>
      </c>
      <c r="D36" s="224">
        <v>2705833998.52</v>
      </c>
      <c r="E36" s="225">
        <v>94682774.579999998</v>
      </c>
      <c r="F36" s="225">
        <v>116883736.94000001</v>
      </c>
      <c r="G36" s="225">
        <v>290141227.04000002</v>
      </c>
      <c r="H36" s="225">
        <v>181847105.11999995</v>
      </c>
      <c r="I36" s="225">
        <v>271348858.49999994</v>
      </c>
      <c r="J36" s="225">
        <v>189872623.16000009</v>
      </c>
      <c r="K36" s="225">
        <v>164498578.59999996</v>
      </c>
      <c r="L36" s="225">
        <v>189861757.41000003</v>
      </c>
      <c r="M36" s="225">
        <v>149435542.80000004</v>
      </c>
      <c r="N36" s="225">
        <v>271939540.88999999</v>
      </c>
      <c r="O36" s="225">
        <v>254030135.86000007</v>
      </c>
      <c r="P36" s="225">
        <v>404271347.4000001</v>
      </c>
      <c r="Q36" s="225">
        <v>2578813228.2999992</v>
      </c>
    </row>
    <row r="37" spans="2:17" x14ac:dyDescent="0.25">
      <c r="B37" s="41" t="s">
        <v>50</v>
      </c>
      <c r="C37" s="223">
        <v>63267215573</v>
      </c>
      <c r="D37" s="223">
        <v>78210303877.999969</v>
      </c>
      <c r="E37" s="199">
        <v>2972225342.29</v>
      </c>
      <c r="F37" s="199">
        <v>6750299714.7999983</v>
      </c>
      <c r="G37" s="199">
        <v>7805886959.3999977</v>
      </c>
      <c r="H37" s="199">
        <v>5454125067.1199989</v>
      </c>
      <c r="I37" s="199">
        <v>5769829103.5400009</v>
      </c>
      <c r="J37" s="199">
        <v>6256863697.0899992</v>
      </c>
      <c r="K37" s="199">
        <v>5731440555.2299995</v>
      </c>
      <c r="L37" s="199">
        <v>4597029468.420001</v>
      </c>
      <c r="M37" s="199">
        <v>6514366700.3599997</v>
      </c>
      <c r="N37" s="199">
        <v>5067209066.1500006</v>
      </c>
      <c r="O37" s="199">
        <v>7080788379.5999985</v>
      </c>
      <c r="P37" s="199">
        <v>13954608551.039997</v>
      </c>
      <c r="Q37" s="199">
        <v>77954672605.039993</v>
      </c>
    </row>
    <row r="38" spans="2:17" x14ac:dyDescent="0.25">
      <c r="B38" s="39" t="s">
        <v>51</v>
      </c>
      <c r="C38" s="224">
        <v>9761970858</v>
      </c>
      <c r="D38" s="224">
        <v>9736336948.8500004</v>
      </c>
      <c r="E38" s="225">
        <v>607728343.09000003</v>
      </c>
      <c r="F38" s="225">
        <v>752316364.14999998</v>
      </c>
      <c r="G38" s="225">
        <v>737924380.0200001</v>
      </c>
      <c r="H38" s="225">
        <v>728575169.55999982</v>
      </c>
      <c r="I38" s="225">
        <v>744900577.25</v>
      </c>
      <c r="J38" s="225">
        <v>726731686.67000008</v>
      </c>
      <c r="K38" s="225">
        <v>726223445.28000009</v>
      </c>
      <c r="L38" s="225">
        <v>740746470.95000005</v>
      </c>
      <c r="M38" s="225">
        <v>734557962.94000006</v>
      </c>
      <c r="N38" s="225">
        <v>771106011.52999997</v>
      </c>
      <c r="O38" s="225">
        <v>761342991.26999998</v>
      </c>
      <c r="P38" s="225">
        <v>1628084075.49</v>
      </c>
      <c r="Q38" s="225">
        <v>9660237478.2000008</v>
      </c>
    </row>
    <row r="39" spans="2:17" x14ac:dyDescent="0.25">
      <c r="B39" s="39" t="s">
        <v>52</v>
      </c>
      <c r="C39" s="224">
        <v>7389865681</v>
      </c>
      <c r="D39" s="224">
        <v>11496877214.970001</v>
      </c>
      <c r="E39" s="225">
        <v>443460793.76999998</v>
      </c>
      <c r="F39" s="225">
        <v>913622691.27999997</v>
      </c>
      <c r="G39" s="225">
        <v>940858960.95000005</v>
      </c>
      <c r="H39" s="225">
        <v>880809699.47999978</v>
      </c>
      <c r="I39" s="225">
        <v>831643601.26999974</v>
      </c>
      <c r="J39" s="225">
        <v>769913366.39999986</v>
      </c>
      <c r="K39" s="225">
        <v>690891757.47000027</v>
      </c>
      <c r="L39" s="225">
        <v>608259586.99000025</v>
      </c>
      <c r="M39" s="225">
        <v>1425433418.4199998</v>
      </c>
      <c r="N39" s="225">
        <v>815824890.05999982</v>
      </c>
      <c r="O39" s="225">
        <v>929446436.61000049</v>
      </c>
      <c r="P39" s="225">
        <v>2197099950.4999995</v>
      </c>
      <c r="Q39" s="225">
        <v>11447265153.200003</v>
      </c>
    </row>
    <row r="40" spans="2:17" x14ac:dyDescent="0.25">
      <c r="B40" s="39" t="s">
        <v>53</v>
      </c>
      <c r="C40" s="224">
        <v>45934399340</v>
      </c>
      <c r="D40" s="224">
        <v>56797516328.109955</v>
      </c>
      <c r="E40" s="225">
        <v>1905825649.9300001</v>
      </c>
      <c r="F40" s="225">
        <v>5083600103.8699989</v>
      </c>
      <c r="G40" s="225">
        <v>6124682062.9299974</v>
      </c>
      <c r="H40" s="225">
        <v>3828741330.0799999</v>
      </c>
      <c r="I40" s="225">
        <v>4179401959.3600006</v>
      </c>
      <c r="J40" s="225">
        <v>4726908541.1299982</v>
      </c>
      <c r="K40" s="225">
        <v>4299238496.9799995</v>
      </c>
      <c r="L40" s="225">
        <v>3230092640.8600001</v>
      </c>
      <c r="M40" s="225">
        <v>4352619434.4099998</v>
      </c>
      <c r="N40" s="225">
        <v>3446994319.9900007</v>
      </c>
      <c r="O40" s="225">
        <v>5371492458.8199987</v>
      </c>
      <c r="P40" s="225">
        <v>10118895522.389997</v>
      </c>
      <c r="Q40" s="225">
        <v>56668492520.749992</v>
      </c>
    </row>
    <row r="41" spans="2:17" x14ac:dyDescent="0.25">
      <c r="B41" s="39" t="s">
        <v>54</v>
      </c>
      <c r="C41" s="224">
        <v>180979694</v>
      </c>
      <c r="D41" s="224">
        <v>179573386.06999999</v>
      </c>
      <c r="E41" s="225">
        <v>15210555.5</v>
      </c>
      <c r="F41" s="225">
        <v>760555.5</v>
      </c>
      <c r="G41" s="225">
        <v>2421555.5</v>
      </c>
      <c r="H41" s="225">
        <v>15998868.000000002</v>
      </c>
      <c r="I41" s="225">
        <v>13882965.66</v>
      </c>
      <c r="J41" s="225">
        <v>33310102.890000004</v>
      </c>
      <c r="K41" s="225">
        <v>15086855.5</v>
      </c>
      <c r="L41" s="225">
        <v>17930769.620000001</v>
      </c>
      <c r="M41" s="225">
        <v>1755884.5899999999</v>
      </c>
      <c r="N41" s="225">
        <v>33283844.570000008</v>
      </c>
      <c r="O41" s="225">
        <v>18506492.899999995</v>
      </c>
      <c r="P41" s="225">
        <v>10529002.660000002</v>
      </c>
      <c r="Q41" s="225">
        <v>178677452.89000002</v>
      </c>
    </row>
    <row r="42" spans="2:17" x14ac:dyDescent="0.25">
      <c r="B42" s="41" t="s">
        <v>55</v>
      </c>
      <c r="C42" s="223">
        <v>15363074066.25</v>
      </c>
      <c r="D42" s="223">
        <v>23476809568.239994</v>
      </c>
      <c r="E42" s="199">
        <v>36374999.670000002</v>
      </c>
      <c r="F42" s="199">
        <v>1594365073.0100002</v>
      </c>
      <c r="G42" s="199">
        <v>1199052238.4399998</v>
      </c>
      <c r="H42" s="199">
        <v>992018189.63999999</v>
      </c>
      <c r="I42" s="199">
        <v>1287062701.6599998</v>
      </c>
      <c r="J42" s="199">
        <v>1538681530.6600001</v>
      </c>
      <c r="K42" s="199">
        <v>1273848636.3200002</v>
      </c>
      <c r="L42" s="199">
        <v>787214136.43000019</v>
      </c>
      <c r="M42" s="199">
        <v>794597976.75</v>
      </c>
      <c r="N42" s="199">
        <v>875664577.05000007</v>
      </c>
      <c r="O42" s="199">
        <v>3215990525.5599995</v>
      </c>
      <c r="P42" s="199">
        <v>8902640879.0599995</v>
      </c>
      <c r="Q42" s="199">
        <v>22497511464.249996</v>
      </c>
    </row>
    <row r="43" spans="2:17" x14ac:dyDescent="0.25">
      <c r="B43" s="39" t="s">
        <v>56</v>
      </c>
      <c r="C43" s="226">
        <v>0</v>
      </c>
      <c r="D43" s="224">
        <v>23500000</v>
      </c>
      <c r="E43" s="11">
        <v>0</v>
      </c>
      <c r="F43" s="11">
        <v>0</v>
      </c>
      <c r="G43" s="11">
        <v>0</v>
      </c>
      <c r="H43" s="225">
        <v>3500000</v>
      </c>
      <c r="I43" s="11">
        <v>0</v>
      </c>
      <c r="J43" s="11">
        <v>0</v>
      </c>
      <c r="K43" s="11">
        <v>0</v>
      </c>
      <c r="L43" s="11">
        <v>0</v>
      </c>
      <c r="M43" s="11">
        <v>0</v>
      </c>
      <c r="N43" s="11">
        <v>0</v>
      </c>
      <c r="O43" s="225">
        <v>20000000</v>
      </c>
      <c r="P43" s="11">
        <v>0</v>
      </c>
      <c r="Q43" s="225">
        <v>23500000</v>
      </c>
    </row>
    <row r="44" spans="2:17" x14ac:dyDescent="0.25">
      <c r="B44" s="39" t="s">
        <v>57</v>
      </c>
      <c r="C44" s="224">
        <v>15363074066.25</v>
      </c>
      <c r="D44" s="224">
        <v>23453309568.239994</v>
      </c>
      <c r="E44" s="225">
        <v>36374999.670000002</v>
      </c>
      <c r="F44" s="225">
        <v>1594365073.0100002</v>
      </c>
      <c r="G44" s="225">
        <v>1199052238.4399998</v>
      </c>
      <c r="H44" s="225">
        <v>988518189.63999999</v>
      </c>
      <c r="I44" s="225">
        <v>1287062701.6599998</v>
      </c>
      <c r="J44" s="225">
        <v>1538681530.6600001</v>
      </c>
      <c r="K44" s="225">
        <v>1273848636.3200002</v>
      </c>
      <c r="L44" s="225">
        <v>787214136.43000019</v>
      </c>
      <c r="M44" s="225">
        <v>794597976.75</v>
      </c>
      <c r="N44" s="225">
        <v>875664577.05000007</v>
      </c>
      <c r="O44" s="225">
        <v>3195990525.5599995</v>
      </c>
      <c r="P44" s="225">
        <v>8902640879.0599995</v>
      </c>
      <c r="Q44" s="225">
        <v>22474011464.249996</v>
      </c>
    </row>
    <row r="45" spans="2:17" x14ac:dyDescent="0.25">
      <c r="B45" s="41" t="s">
        <v>58</v>
      </c>
      <c r="C45" s="223">
        <v>36379667443.599998</v>
      </c>
      <c r="D45" s="223">
        <v>37798031013.589973</v>
      </c>
      <c r="E45" s="199">
        <v>775499816.31000006</v>
      </c>
      <c r="F45" s="199">
        <v>2097617765.2400002</v>
      </c>
      <c r="G45" s="199">
        <v>3225936728.9899983</v>
      </c>
      <c r="H45" s="199">
        <v>3071694105.6999993</v>
      </c>
      <c r="I45" s="199">
        <v>1894097784.3100002</v>
      </c>
      <c r="J45" s="199">
        <v>1917767548.8000002</v>
      </c>
      <c r="K45" s="199">
        <v>2470281638.4099998</v>
      </c>
      <c r="L45" s="199">
        <v>1167095875.3</v>
      </c>
      <c r="M45" s="199">
        <v>1949643447.0900002</v>
      </c>
      <c r="N45" s="199">
        <v>1703004240.8200002</v>
      </c>
      <c r="O45" s="199">
        <v>3018164646.3200006</v>
      </c>
      <c r="P45" s="199">
        <v>11685042105.709999</v>
      </c>
      <c r="Q45" s="199">
        <v>34975845703</v>
      </c>
    </row>
    <row r="46" spans="2:17" x14ac:dyDescent="0.25">
      <c r="B46" s="39" t="s">
        <v>59</v>
      </c>
      <c r="C46" s="224">
        <v>12948398803</v>
      </c>
      <c r="D46" s="224">
        <v>3007359983.8499985</v>
      </c>
      <c r="E46" s="225">
        <v>44681730.899999999</v>
      </c>
      <c r="F46" s="225">
        <v>48347965.780000001</v>
      </c>
      <c r="G46" s="225">
        <v>215466532.93999994</v>
      </c>
      <c r="H46" s="225">
        <v>140531419</v>
      </c>
      <c r="I46" s="225">
        <v>206708506.31999999</v>
      </c>
      <c r="J46" s="225">
        <v>137107374.07000002</v>
      </c>
      <c r="K46" s="225">
        <v>371998503.02999991</v>
      </c>
      <c r="L46" s="225">
        <v>180307091.02000004</v>
      </c>
      <c r="M46" s="225">
        <v>122259576.07999998</v>
      </c>
      <c r="N46" s="225">
        <v>208208541.88000005</v>
      </c>
      <c r="O46" s="225">
        <v>229818571.75999993</v>
      </c>
      <c r="P46" s="225">
        <v>802653648.6699996</v>
      </c>
      <c r="Q46" s="225">
        <v>2708089461.4499993</v>
      </c>
    </row>
    <row r="47" spans="2:17" x14ac:dyDescent="0.25">
      <c r="B47" s="39" t="s">
        <v>60</v>
      </c>
      <c r="C47" s="224">
        <v>190000000</v>
      </c>
      <c r="D47" s="224">
        <v>254699386.72999999</v>
      </c>
      <c r="E47" s="225">
        <v>5333333.33</v>
      </c>
      <c r="F47" s="225">
        <v>10167767.33</v>
      </c>
      <c r="G47" s="225">
        <v>10101217.569999998</v>
      </c>
      <c r="H47" s="225">
        <v>12906972.070000002</v>
      </c>
      <c r="I47" s="225">
        <v>4695971.6700000009</v>
      </c>
      <c r="J47" s="225">
        <v>11081779.59</v>
      </c>
      <c r="K47" s="225">
        <v>6397833.3300000001</v>
      </c>
      <c r="L47" s="225">
        <v>8234778.0299999993</v>
      </c>
      <c r="M47" s="225">
        <v>39711633.329999998</v>
      </c>
      <c r="N47" s="225">
        <v>10856477.33</v>
      </c>
      <c r="O47" s="225">
        <v>22573333.329999998</v>
      </c>
      <c r="P47" s="225">
        <v>104821637.40000001</v>
      </c>
      <c r="Q47" s="225">
        <v>246882734.31000003</v>
      </c>
    </row>
    <row r="48" spans="2:17" x14ac:dyDescent="0.25">
      <c r="B48" s="39" t="s">
        <v>61</v>
      </c>
      <c r="C48" s="224">
        <v>19165242491.599998</v>
      </c>
      <c r="D48" s="224">
        <v>33962540643.059975</v>
      </c>
      <c r="E48" s="225">
        <v>706224208.57999992</v>
      </c>
      <c r="F48" s="225">
        <v>2024800394.0699997</v>
      </c>
      <c r="G48" s="225">
        <v>2951151518.2599988</v>
      </c>
      <c r="H48" s="225">
        <v>2871952116.1299996</v>
      </c>
      <c r="I48" s="225">
        <v>1639529078.9000001</v>
      </c>
      <c r="J48" s="225">
        <v>1727899302.1400001</v>
      </c>
      <c r="K48" s="225">
        <v>2086294368.1499996</v>
      </c>
      <c r="L48" s="225">
        <v>890915401.41999984</v>
      </c>
      <c r="M48" s="225">
        <v>1770875576.7500002</v>
      </c>
      <c r="N48" s="225">
        <v>1399152000.1700003</v>
      </c>
      <c r="O48" s="225">
        <v>2683273032.5700002</v>
      </c>
      <c r="P48" s="225">
        <v>10710652515.139999</v>
      </c>
      <c r="Q48" s="225">
        <v>31462719512.280003</v>
      </c>
    </row>
    <row r="49" spans="2:17" x14ac:dyDescent="0.25">
      <c r="B49" s="39" t="s">
        <v>62</v>
      </c>
      <c r="C49" s="224">
        <v>3119880000</v>
      </c>
      <c r="D49" s="224">
        <v>12002228.879999995</v>
      </c>
      <c r="E49" s="11">
        <v>0</v>
      </c>
      <c r="F49" s="11">
        <v>0</v>
      </c>
      <c r="G49" s="11">
        <v>0</v>
      </c>
      <c r="H49" s="11">
        <v>0</v>
      </c>
      <c r="I49" s="11">
        <v>0</v>
      </c>
      <c r="J49" s="11">
        <v>0</v>
      </c>
      <c r="K49" s="11">
        <v>0</v>
      </c>
      <c r="L49" s="11">
        <v>0</v>
      </c>
      <c r="M49" s="11">
        <v>0</v>
      </c>
      <c r="N49" s="11">
        <v>0</v>
      </c>
      <c r="O49" s="11">
        <v>0</v>
      </c>
      <c r="P49" s="11">
        <v>0</v>
      </c>
      <c r="Q49" s="11">
        <v>0</v>
      </c>
    </row>
    <row r="50" spans="2:17" x14ac:dyDescent="0.25">
      <c r="B50" s="39" t="s">
        <v>92</v>
      </c>
      <c r="C50" s="224">
        <v>344160000</v>
      </c>
      <c r="D50" s="226">
        <v>0</v>
      </c>
      <c r="E50" s="11">
        <v>0</v>
      </c>
      <c r="F50" s="11">
        <v>0</v>
      </c>
      <c r="G50" s="11">
        <v>0</v>
      </c>
      <c r="H50" s="11">
        <v>0</v>
      </c>
      <c r="I50" s="11">
        <v>0</v>
      </c>
      <c r="J50" s="11">
        <v>0</v>
      </c>
      <c r="K50" s="11">
        <v>0</v>
      </c>
      <c r="L50" s="11">
        <v>0</v>
      </c>
      <c r="M50" s="11">
        <v>0</v>
      </c>
      <c r="N50" s="11">
        <v>0</v>
      </c>
      <c r="O50" s="11">
        <v>0</v>
      </c>
      <c r="P50" s="11">
        <v>0</v>
      </c>
      <c r="Q50" s="11">
        <v>0</v>
      </c>
    </row>
    <row r="51" spans="2:17" x14ac:dyDescent="0.25">
      <c r="B51" s="39" t="s">
        <v>63</v>
      </c>
      <c r="C51" s="224">
        <v>611986149</v>
      </c>
      <c r="D51" s="224">
        <v>561428771.07000005</v>
      </c>
      <c r="E51" s="225">
        <v>19260543.499999996</v>
      </c>
      <c r="F51" s="225">
        <v>14301638.059999999</v>
      </c>
      <c r="G51" s="225">
        <v>49217460.219999999</v>
      </c>
      <c r="H51" s="225">
        <v>46303598.5</v>
      </c>
      <c r="I51" s="225">
        <v>43164227.419999994</v>
      </c>
      <c r="J51" s="225">
        <v>41679093</v>
      </c>
      <c r="K51" s="225">
        <v>5590933.8999999994</v>
      </c>
      <c r="L51" s="225">
        <v>87638604.829999998</v>
      </c>
      <c r="M51" s="225">
        <v>16796660.929999996</v>
      </c>
      <c r="N51" s="225">
        <v>84787221.440000013</v>
      </c>
      <c r="O51" s="225">
        <v>82499708.660000011</v>
      </c>
      <c r="P51" s="225">
        <v>66914304.5</v>
      </c>
      <c r="Q51" s="225">
        <v>558153994.95999992</v>
      </c>
    </row>
    <row r="52" spans="2:17" x14ac:dyDescent="0.25">
      <c r="B52" s="41" t="s">
        <v>64</v>
      </c>
      <c r="C52" s="223">
        <v>19558140140</v>
      </c>
      <c r="D52" s="223">
        <v>15707337936.23</v>
      </c>
      <c r="E52" s="199">
        <v>1860012594.0700002</v>
      </c>
      <c r="F52" s="199">
        <v>1013429722.8399999</v>
      </c>
      <c r="G52" s="199">
        <v>1758847609.1299999</v>
      </c>
      <c r="H52" s="199">
        <v>1683533068.74</v>
      </c>
      <c r="I52" s="199">
        <v>638733458.82000005</v>
      </c>
      <c r="J52" s="199">
        <v>1081863353.8400002</v>
      </c>
      <c r="K52" s="199">
        <v>1657153012.1900001</v>
      </c>
      <c r="L52" s="199">
        <v>907493093.16000009</v>
      </c>
      <c r="M52" s="199">
        <v>1849223992.4300001</v>
      </c>
      <c r="N52" s="199">
        <v>1526133879.7699997</v>
      </c>
      <c r="O52" s="199">
        <v>1399239998.5300002</v>
      </c>
      <c r="P52" s="199">
        <v>324979902.31</v>
      </c>
      <c r="Q52" s="199">
        <v>15700643685.829998</v>
      </c>
    </row>
    <row r="53" spans="2:17" x14ac:dyDescent="0.25">
      <c r="B53" s="39" t="s">
        <v>65</v>
      </c>
      <c r="C53" s="224">
        <v>5556340140</v>
      </c>
      <c r="D53" s="224">
        <v>3535924210.23</v>
      </c>
      <c r="E53" s="225">
        <v>350184577.23000002</v>
      </c>
      <c r="F53" s="225">
        <v>239290076.36000001</v>
      </c>
      <c r="G53" s="225">
        <v>471228424.03000003</v>
      </c>
      <c r="H53" s="225">
        <v>424469217.70999998</v>
      </c>
      <c r="I53" s="225">
        <v>187616233.03000003</v>
      </c>
      <c r="J53" s="225">
        <v>198672630.22</v>
      </c>
      <c r="K53" s="225">
        <v>210576110.15000001</v>
      </c>
      <c r="L53" s="225">
        <v>211894077.03</v>
      </c>
      <c r="M53" s="225">
        <v>584342521.49000013</v>
      </c>
      <c r="N53" s="225">
        <v>267568197.22</v>
      </c>
      <c r="O53" s="225">
        <v>191373945.29999998</v>
      </c>
      <c r="P53" s="225">
        <v>196725625.81</v>
      </c>
      <c r="Q53" s="225">
        <v>3533941635.5799999</v>
      </c>
    </row>
    <row r="54" spans="2:17" x14ac:dyDescent="0.25">
      <c r="B54" s="39" t="s">
        <v>66</v>
      </c>
      <c r="C54" s="224">
        <v>13672350000</v>
      </c>
      <c r="D54" s="224">
        <v>11882891587</v>
      </c>
      <c r="E54" s="225">
        <v>1497119327.3900001</v>
      </c>
      <c r="F54" s="225">
        <v>772382157.92999995</v>
      </c>
      <c r="G54" s="225">
        <v>1284224632.26</v>
      </c>
      <c r="H54" s="225">
        <v>1227085318.4300001</v>
      </c>
      <c r="I54" s="225">
        <v>449699237.19</v>
      </c>
      <c r="J54" s="225">
        <v>838083258.69000006</v>
      </c>
      <c r="K54" s="225">
        <v>1439928343.3900001</v>
      </c>
      <c r="L54" s="225">
        <v>648920310.06000006</v>
      </c>
      <c r="M54" s="225">
        <v>1263168995.8599999</v>
      </c>
      <c r="N54" s="225">
        <v>1251959624.1299999</v>
      </c>
      <c r="O54" s="225">
        <v>1095023640.55</v>
      </c>
      <c r="P54" s="225">
        <v>110808585.06999999</v>
      </c>
      <c r="Q54" s="225">
        <v>11878403430.949999</v>
      </c>
    </row>
    <row r="55" spans="2:17" x14ac:dyDescent="0.25">
      <c r="B55" s="39" t="s">
        <v>67</v>
      </c>
      <c r="C55" s="224">
        <v>329450000</v>
      </c>
      <c r="D55" s="224">
        <v>288522139</v>
      </c>
      <c r="E55" s="225">
        <v>12708689.449999999</v>
      </c>
      <c r="F55" s="225">
        <v>1757488.55</v>
      </c>
      <c r="G55" s="225">
        <v>3394552.84</v>
      </c>
      <c r="H55" s="225">
        <v>31978532.600000001</v>
      </c>
      <c r="I55" s="225">
        <v>1417988.6</v>
      </c>
      <c r="J55" s="225">
        <v>45107464.93</v>
      </c>
      <c r="K55" s="225">
        <v>6648558.6500000004</v>
      </c>
      <c r="L55" s="225">
        <v>46678706.07</v>
      </c>
      <c r="M55" s="225">
        <v>1712475.08</v>
      </c>
      <c r="N55" s="225">
        <v>6606058.4199999999</v>
      </c>
      <c r="O55" s="225">
        <v>112842412.67999999</v>
      </c>
      <c r="P55" s="225">
        <v>17445691.43</v>
      </c>
      <c r="Q55" s="225">
        <v>288298619.30000001</v>
      </c>
    </row>
    <row r="56" spans="2:17" x14ac:dyDescent="0.25">
      <c r="B56" s="155" t="s">
        <v>68</v>
      </c>
      <c r="C56" s="227">
        <v>217135637353.85001</v>
      </c>
      <c r="D56" s="228">
        <v>239375875963.17993</v>
      </c>
      <c r="E56" s="229">
        <v>9450441780.8599987</v>
      </c>
      <c r="F56" s="230">
        <v>16748410927.639997</v>
      </c>
      <c r="G56" s="231">
        <v>20248962806.419998</v>
      </c>
      <c r="H56" s="229">
        <v>17265946314.349995</v>
      </c>
      <c r="I56" s="230">
        <v>16535096704.610001</v>
      </c>
      <c r="J56" s="231">
        <v>16838959036.539999</v>
      </c>
      <c r="K56" s="229">
        <v>17320967124.170002</v>
      </c>
      <c r="L56" s="230">
        <v>13714788743.010004</v>
      </c>
      <c r="M56" s="231">
        <v>16920105821.099998</v>
      </c>
      <c r="N56" s="229">
        <v>15337097169.690001</v>
      </c>
      <c r="O56" s="230">
        <v>21539555683.110001</v>
      </c>
      <c r="P56" s="231">
        <v>50889143222.489998</v>
      </c>
      <c r="Q56" s="232">
        <v>232809475333.98999</v>
      </c>
    </row>
    <row r="57" spans="2:17" x14ac:dyDescent="0.25">
      <c r="C57" s="235"/>
      <c r="D57" s="225"/>
      <c r="E57" s="225"/>
      <c r="F57" s="225"/>
      <c r="G57" s="225"/>
      <c r="H57" s="225"/>
      <c r="I57" s="225"/>
      <c r="J57" s="225"/>
      <c r="K57" s="225"/>
      <c r="L57" s="225"/>
      <c r="M57" s="225"/>
      <c r="N57" s="225"/>
      <c r="O57" s="225"/>
      <c r="P57" s="225"/>
      <c r="Q57" s="225"/>
    </row>
    <row r="58" spans="2:17" x14ac:dyDescent="0.25">
      <c r="B58" s="155" t="s">
        <v>69</v>
      </c>
      <c r="C58" s="227"/>
      <c r="D58" s="228"/>
      <c r="E58" s="229"/>
      <c r="F58" s="230"/>
      <c r="G58" s="231"/>
      <c r="H58" s="229"/>
      <c r="I58" s="230"/>
      <c r="J58" s="231"/>
      <c r="K58" s="229"/>
      <c r="L58" s="230"/>
      <c r="M58" s="231"/>
      <c r="N58" s="229"/>
      <c r="O58" s="230"/>
      <c r="P58" s="231"/>
      <c r="Q58" s="232"/>
    </row>
    <row r="59" spans="2:17" x14ac:dyDescent="0.25">
      <c r="B59" s="41" t="s">
        <v>70</v>
      </c>
      <c r="C59" s="223">
        <v>188967</v>
      </c>
      <c r="D59" s="223">
        <v>2375632717</v>
      </c>
      <c r="E59" s="222">
        <v>0</v>
      </c>
      <c r="F59" s="222">
        <v>0</v>
      </c>
      <c r="G59" s="222">
        <v>0</v>
      </c>
      <c r="H59" s="222">
        <v>0</v>
      </c>
      <c r="I59" s="222">
        <v>0</v>
      </c>
      <c r="J59" s="222">
        <v>0</v>
      </c>
      <c r="K59" s="222">
        <v>0</v>
      </c>
      <c r="L59" s="199">
        <v>530438667.49999994</v>
      </c>
      <c r="M59" s="222">
        <v>0</v>
      </c>
      <c r="N59" s="222">
        <v>0</v>
      </c>
      <c r="O59" s="222">
        <v>0</v>
      </c>
      <c r="P59" s="222">
        <v>0</v>
      </c>
      <c r="Q59" s="199">
        <v>530438667.49999994</v>
      </c>
    </row>
    <row r="60" spans="2:17" x14ac:dyDescent="0.25">
      <c r="B60" s="39" t="s">
        <v>71</v>
      </c>
      <c r="C60" s="244">
        <v>188967</v>
      </c>
      <c r="D60" s="244">
        <v>188967</v>
      </c>
      <c r="E60" s="245">
        <v>0</v>
      </c>
      <c r="F60" s="245">
        <v>0</v>
      </c>
      <c r="G60" s="245">
        <v>0</v>
      </c>
      <c r="H60" s="245">
        <v>0</v>
      </c>
      <c r="I60" s="245">
        <v>0</v>
      </c>
      <c r="J60" s="245">
        <v>0</v>
      </c>
      <c r="K60" s="245">
        <v>0</v>
      </c>
      <c r="L60" s="245">
        <v>0</v>
      </c>
      <c r="M60" s="245">
        <v>0</v>
      </c>
      <c r="N60" s="245">
        <v>0</v>
      </c>
      <c r="O60" s="245">
        <v>0</v>
      </c>
      <c r="P60" s="245">
        <v>0</v>
      </c>
      <c r="Q60" s="245">
        <v>0</v>
      </c>
    </row>
    <row r="61" spans="2:17" x14ac:dyDescent="0.25">
      <c r="B61" s="39" t="s">
        <v>87</v>
      </c>
      <c r="C61" s="246">
        <v>0</v>
      </c>
      <c r="D61" s="244">
        <v>541443750</v>
      </c>
      <c r="E61" s="245">
        <v>0</v>
      </c>
      <c r="F61" s="245">
        <v>0</v>
      </c>
      <c r="G61" s="245">
        <v>0</v>
      </c>
      <c r="H61" s="245">
        <v>0</v>
      </c>
      <c r="I61" s="245">
        <v>0</v>
      </c>
      <c r="J61" s="245">
        <v>0</v>
      </c>
      <c r="K61" s="245">
        <v>0</v>
      </c>
      <c r="L61" s="225">
        <v>530438667.49999994</v>
      </c>
      <c r="M61" s="11">
        <v>0</v>
      </c>
      <c r="N61" s="11">
        <v>0</v>
      </c>
      <c r="O61" s="11">
        <v>0</v>
      </c>
      <c r="P61" s="11">
        <v>0</v>
      </c>
      <c r="Q61" s="225">
        <v>530438667.49999994</v>
      </c>
    </row>
    <row r="62" spans="2:17" x14ac:dyDescent="0.25">
      <c r="B62" s="39" t="s">
        <v>72</v>
      </c>
      <c r="C62" s="246">
        <v>0</v>
      </c>
      <c r="D62" s="244">
        <v>1834000000</v>
      </c>
      <c r="E62" s="245">
        <v>0</v>
      </c>
      <c r="F62" s="245">
        <v>0</v>
      </c>
      <c r="G62" s="245">
        <v>0</v>
      </c>
      <c r="H62" s="245">
        <v>0</v>
      </c>
      <c r="I62" s="245">
        <v>0</v>
      </c>
      <c r="J62" s="245">
        <v>0</v>
      </c>
      <c r="K62" s="245">
        <v>0</v>
      </c>
      <c r="L62" s="11">
        <v>0</v>
      </c>
      <c r="M62" s="11">
        <v>0</v>
      </c>
      <c r="N62" s="11">
        <v>0</v>
      </c>
      <c r="O62" s="11">
        <v>0</v>
      </c>
      <c r="P62" s="11">
        <v>0</v>
      </c>
      <c r="Q62" s="11">
        <v>0</v>
      </c>
    </row>
    <row r="63" spans="2:17" x14ac:dyDescent="0.25">
      <c r="B63" s="41" t="s">
        <v>73</v>
      </c>
      <c r="C63" s="223">
        <v>41343720209</v>
      </c>
      <c r="D63" s="223">
        <v>39985462051.879997</v>
      </c>
      <c r="E63" s="199">
        <v>2042114778.0200002</v>
      </c>
      <c r="F63" s="199">
        <v>3990920157.4999995</v>
      </c>
      <c r="G63" s="199">
        <v>3941349756.7799997</v>
      </c>
      <c r="H63" s="199">
        <v>1908601876.96</v>
      </c>
      <c r="I63" s="199">
        <v>1706334232.9100001</v>
      </c>
      <c r="J63" s="199">
        <v>3500231018.2799993</v>
      </c>
      <c r="K63" s="199">
        <v>2667569406.9299998</v>
      </c>
      <c r="L63" s="199">
        <v>2624069075.6400003</v>
      </c>
      <c r="M63" s="199">
        <v>3595841032.3399997</v>
      </c>
      <c r="N63" s="199">
        <v>2681504300.1599998</v>
      </c>
      <c r="O63" s="199">
        <v>3866199162.0700002</v>
      </c>
      <c r="P63" s="199">
        <v>4754323614.1599998</v>
      </c>
      <c r="Q63" s="199">
        <v>37279058411.75</v>
      </c>
    </row>
    <row r="64" spans="2:17" x14ac:dyDescent="0.25">
      <c r="B64" s="39" t="s">
        <v>74</v>
      </c>
      <c r="C64" s="224">
        <v>8747803032</v>
      </c>
      <c r="D64" s="224">
        <v>9192023124.8799992</v>
      </c>
      <c r="E64" s="225">
        <v>861677575.60000002</v>
      </c>
      <c r="F64" s="225">
        <v>1194843802.6099999</v>
      </c>
      <c r="G64" s="225">
        <v>885309510.65999997</v>
      </c>
      <c r="H64" s="225">
        <v>235411394.88</v>
      </c>
      <c r="I64" s="225">
        <v>236565642.28</v>
      </c>
      <c r="J64" s="225">
        <v>235776045.91</v>
      </c>
      <c r="K64" s="225">
        <v>235869217.84999999</v>
      </c>
      <c r="L64" s="225">
        <v>251075424.38999999</v>
      </c>
      <c r="M64" s="225">
        <v>272371549.23999995</v>
      </c>
      <c r="N64" s="225">
        <v>271909712.02000004</v>
      </c>
      <c r="O64" s="225">
        <v>272285604.40000004</v>
      </c>
      <c r="P64" s="225">
        <v>4238392098.27</v>
      </c>
      <c r="Q64" s="225">
        <v>9191487578.1100006</v>
      </c>
    </row>
    <row r="65" spans="2:17" x14ac:dyDescent="0.25">
      <c r="B65" s="39" t="s">
        <v>75</v>
      </c>
      <c r="C65" s="224">
        <v>27200496349</v>
      </c>
      <c r="D65" s="224">
        <v>25463461849</v>
      </c>
      <c r="E65" s="225">
        <v>1170250713.76</v>
      </c>
      <c r="F65" s="225">
        <v>2584829216.1700001</v>
      </c>
      <c r="G65" s="225">
        <v>2990190484.6300001</v>
      </c>
      <c r="H65" s="225">
        <v>1158237397.8999999</v>
      </c>
      <c r="I65" s="225">
        <v>1332398215.5599999</v>
      </c>
      <c r="J65" s="225">
        <v>3187023841.7699995</v>
      </c>
      <c r="K65" s="225">
        <v>2298023995.7399998</v>
      </c>
      <c r="L65" s="225">
        <v>2193844819.5700002</v>
      </c>
      <c r="M65" s="225">
        <v>2909248531.9499998</v>
      </c>
      <c r="N65" s="225">
        <v>1304980977.54</v>
      </c>
      <c r="O65" s="225">
        <v>3032694646.9499998</v>
      </c>
      <c r="P65" s="225">
        <v>434086158.50999999</v>
      </c>
      <c r="Q65" s="225">
        <v>24595809000.050003</v>
      </c>
    </row>
    <row r="66" spans="2:17" x14ac:dyDescent="0.25">
      <c r="B66" s="39" t="s">
        <v>76</v>
      </c>
      <c r="C66" s="224">
        <v>5395420828</v>
      </c>
      <c r="D66" s="224">
        <v>5329977078</v>
      </c>
      <c r="E66" s="225">
        <v>10186488.66</v>
      </c>
      <c r="F66" s="225">
        <v>211247138.72</v>
      </c>
      <c r="G66" s="225">
        <v>65849761.489999995</v>
      </c>
      <c r="H66" s="225">
        <v>514953084.18000001</v>
      </c>
      <c r="I66" s="225">
        <v>137370375.07000002</v>
      </c>
      <c r="J66" s="225">
        <v>77431130.600000009</v>
      </c>
      <c r="K66" s="225">
        <v>133676193.34</v>
      </c>
      <c r="L66" s="225">
        <v>179148831.68000001</v>
      </c>
      <c r="M66" s="225">
        <v>414220951.15000004</v>
      </c>
      <c r="N66" s="225">
        <v>1104613610.6000001</v>
      </c>
      <c r="O66" s="225">
        <v>561218910.71999991</v>
      </c>
      <c r="P66" s="225">
        <v>81845357.379999995</v>
      </c>
      <c r="Q66" s="225">
        <v>3491761833.5900002</v>
      </c>
    </row>
    <row r="67" spans="2:17" x14ac:dyDescent="0.25">
      <c r="B67" s="155" t="s">
        <v>77</v>
      </c>
      <c r="C67" s="227">
        <v>41343909176</v>
      </c>
      <c r="D67" s="228">
        <v>42361094768.879997</v>
      </c>
      <c r="E67" s="229">
        <v>2042114778.0200002</v>
      </c>
      <c r="F67" s="230">
        <v>3990920157.4999995</v>
      </c>
      <c r="G67" s="231">
        <v>3941349756.7799997</v>
      </c>
      <c r="H67" s="229">
        <v>1908601876.96</v>
      </c>
      <c r="I67" s="230">
        <v>1706334232.9100001</v>
      </c>
      <c r="J67" s="231">
        <v>3500231018.2799993</v>
      </c>
      <c r="K67" s="229">
        <v>2667569406.9299998</v>
      </c>
      <c r="L67" s="230">
        <v>3154507743.1400003</v>
      </c>
      <c r="M67" s="231">
        <v>3595841032.3399997</v>
      </c>
      <c r="N67" s="229">
        <v>2681504300.1599998</v>
      </c>
      <c r="O67" s="230">
        <v>3866199162.0700002</v>
      </c>
      <c r="P67" s="231">
        <v>4754323614.1599998</v>
      </c>
      <c r="Q67" s="232">
        <v>37809497079.249992</v>
      </c>
    </row>
    <row r="68" spans="2:17" x14ac:dyDescent="0.25">
      <c r="C68" s="225"/>
      <c r="D68" s="225"/>
      <c r="E68" s="225"/>
      <c r="F68" s="225"/>
      <c r="G68" s="225"/>
      <c r="H68" s="225"/>
      <c r="I68" s="225"/>
      <c r="J68" s="225"/>
      <c r="K68" s="225"/>
      <c r="L68" s="225"/>
      <c r="M68" s="225"/>
      <c r="N68" s="225"/>
      <c r="O68" s="225"/>
      <c r="P68" s="225"/>
      <c r="Q68" s="225"/>
    </row>
    <row r="69" spans="2:17" x14ac:dyDescent="0.25">
      <c r="B69" s="155" t="s">
        <v>78</v>
      </c>
      <c r="C69" s="227">
        <v>258479546529.85001</v>
      </c>
      <c r="D69" s="228">
        <v>281736970732.05994</v>
      </c>
      <c r="E69" s="229">
        <v>11492556558.879999</v>
      </c>
      <c r="F69" s="230">
        <v>20739331085.139999</v>
      </c>
      <c r="G69" s="231">
        <v>24190312563.199997</v>
      </c>
      <c r="H69" s="229">
        <v>19174548191.309998</v>
      </c>
      <c r="I69" s="230">
        <v>18241430937.520004</v>
      </c>
      <c r="J69" s="231">
        <v>20339190054.82</v>
      </c>
      <c r="K69" s="229">
        <v>19988536531.100002</v>
      </c>
      <c r="L69" s="230">
        <v>16869296486.150003</v>
      </c>
      <c r="M69" s="231">
        <v>20515946853.439995</v>
      </c>
      <c r="N69" s="229">
        <v>18018601469.849998</v>
      </c>
      <c r="O69" s="230">
        <v>25405754845.18</v>
      </c>
      <c r="P69" s="231">
        <v>55643466836.649994</v>
      </c>
      <c r="Q69" s="232">
        <v>270618972413.23999</v>
      </c>
    </row>
    <row r="70" spans="2:17" ht="15.75" x14ac:dyDescent="0.3">
      <c r="B70" s="47" t="s">
        <v>79</v>
      </c>
      <c r="C70" s="47"/>
      <c r="D70" s="47"/>
      <c r="E70" s="34"/>
      <c r="F70" s="34"/>
      <c r="G70" s="34"/>
    </row>
    <row r="71" spans="2:17" ht="15.75" x14ac:dyDescent="0.3">
      <c r="B71" s="47" t="s">
        <v>96</v>
      </c>
      <c r="C71" s="47"/>
      <c r="D71" s="47"/>
      <c r="E71" s="34"/>
      <c r="F71" s="34"/>
      <c r="G71" s="34"/>
    </row>
    <row r="72" spans="2:17" ht="15.75" x14ac:dyDescent="0.3">
      <c r="B72" s="47" t="s">
        <v>81</v>
      </c>
      <c r="C72" s="47"/>
      <c r="D72" s="47"/>
      <c r="E72" s="34"/>
      <c r="F72" s="34"/>
      <c r="G72" s="34"/>
    </row>
    <row r="73" spans="2:17" ht="15.75" x14ac:dyDescent="0.3">
      <c r="B73" s="47" t="s">
        <v>82</v>
      </c>
      <c r="C73" s="47"/>
      <c r="D73" s="47"/>
      <c r="E73" s="34"/>
      <c r="F73" s="34"/>
      <c r="G73" s="34"/>
    </row>
    <row r="74" spans="2:17" ht="15.75" x14ac:dyDescent="0.3">
      <c r="B74" s="47" t="s">
        <v>83</v>
      </c>
      <c r="C74" s="47"/>
      <c r="D74" s="47"/>
      <c r="E74" s="33"/>
      <c r="F74" s="33"/>
      <c r="G74" s="33"/>
    </row>
    <row r="75" spans="2:17" ht="15.75" x14ac:dyDescent="0.3">
      <c r="B75" s="47" t="s">
        <v>84</v>
      </c>
      <c r="C75" s="47"/>
      <c r="D75" s="47"/>
      <c r="E75" s="32"/>
      <c r="F75" s="32"/>
      <c r="G75" s="32"/>
    </row>
    <row r="76" spans="2:17" ht="15.75" x14ac:dyDescent="0.3">
      <c r="B76" s="47" t="s">
        <v>85</v>
      </c>
      <c r="C76" s="47"/>
      <c r="D76" s="47"/>
    </row>
  </sheetData>
  <mergeCells count="8">
    <mergeCell ref="B1:Q1"/>
    <mergeCell ref="B2:Q2"/>
    <mergeCell ref="B3:Q3"/>
    <mergeCell ref="E6:Q6"/>
    <mergeCell ref="B6:B7"/>
    <mergeCell ref="B4:Q4"/>
    <mergeCell ref="C6:C7"/>
    <mergeCell ref="D6:D7"/>
  </mergeCells>
  <printOptions horizontalCentered="1"/>
  <pageMargins left="0.28999999999999998" right="0.28000000000000003" top="0.31" bottom="0.33" header="0.3" footer="0.3"/>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2:S75"/>
  <sheetViews>
    <sheetView showGridLines="0" topLeftCell="B1" zoomScale="89" zoomScaleNormal="89" workbookViewId="0">
      <selection activeCell="C9" sqref="C9"/>
    </sheetView>
  </sheetViews>
  <sheetFormatPr defaultColWidth="11.42578125" defaultRowHeight="15" x14ac:dyDescent="0.25"/>
  <cols>
    <col min="1" max="1" width="6.7109375" customWidth="1"/>
    <col min="2" max="2" width="48.28515625" customWidth="1"/>
    <col min="3" max="4" width="17.42578125" customWidth="1"/>
    <col min="5" max="16" width="11.42578125" bestFit="1" customWidth="1"/>
    <col min="17" max="17" width="12.42578125" bestFit="1"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ht="23.25" customHeight="1" x14ac:dyDescent="0.25">
      <c r="B6" s="44" t="s">
        <v>97</v>
      </c>
      <c r="C6" s="44"/>
      <c r="D6" s="44"/>
      <c r="E6" s="33"/>
      <c r="F6" s="33"/>
      <c r="G6" s="33"/>
      <c r="H6" s="33"/>
      <c r="I6" s="33"/>
      <c r="J6" s="33"/>
      <c r="K6" s="33"/>
      <c r="L6" s="33"/>
      <c r="M6" s="33"/>
      <c r="N6" s="33"/>
      <c r="O6" s="33"/>
      <c r="P6" s="33"/>
      <c r="Q6" s="46" t="s">
        <v>5</v>
      </c>
    </row>
    <row r="7" spans="2:17" ht="20.25" customHeight="1" x14ac:dyDescent="0.25">
      <c r="B7" s="352" t="s">
        <v>6</v>
      </c>
      <c r="C7" s="360" t="s">
        <v>7</v>
      </c>
      <c r="D7" s="360" t="s">
        <v>8</v>
      </c>
      <c r="E7" s="359" t="s">
        <v>9</v>
      </c>
      <c r="F7" s="359"/>
      <c r="G7" s="359"/>
      <c r="H7" s="359"/>
      <c r="I7" s="359"/>
      <c r="J7" s="359"/>
      <c r="K7" s="359"/>
      <c r="L7" s="359"/>
      <c r="M7" s="359"/>
      <c r="N7" s="359"/>
      <c r="O7" s="359"/>
      <c r="P7" s="359"/>
      <c r="Q7" s="359"/>
    </row>
    <row r="8" spans="2:17" ht="27.7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52532888611</v>
      </c>
      <c r="D9" s="223">
        <v>59566921235.459991</v>
      </c>
      <c r="E9" s="199">
        <v>4158086619.25</v>
      </c>
      <c r="F9" s="199">
        <v>4362597169.3999996</v>
      </c>
      <c r="G9" s="199">
        <v>4580461579.7000008</v>
      </c>
      <c r="H9" s="199">
        <v>4282418391.6500006</v>
      </c>
      <c r="I9" s="199">
        <v>4314675707.8900003</v>
      </c>
      <c r="J9" s="199">
        <v>4373665063.5699997</v>
      </c>
      <c r="K9" s="199">
        <v>4219557415.1100016</v>
      </c>
      <c r="L9" s="199">
        <v>4740190576.6200008</v>
      </c>
      <c r="M9" s="199">
        <v>5164063729.2700005</v>
      </c>
      <c r="N9" s="199">
        <v>5125663177.7700005</v>
      </c>
      <c r="O9" s="199">
        <v>5171707871.46</v>
      </c>
      <c r="P9" s="199">
        <v>8996638364.0699978</v>
      </c>
      <c r="Q9" s="199">
        <v>59489725665.760017</v>
      </c>
    </row>
    <row r="10" spans="2:17" x14ac:dyDescent="0.25">
      <c r="B10" s="39" t="s">
        <v>24</v>
      </c>
      <c r="C10" s="244">
        <v>34450752608</v>
      </c>
      <c r="D10" s="244">
        <v>41464128896.779999</v>
      </c>
      <c r="E10" s="225">
        <v>3115541448.0499992</v>
      </c>
      <c r="F10" s="225">
        <v>3155008205.25</v>
      </c>
      <c r="G10" s="225">
        <v>3339213152.9699998</v>
      </c>
      <c r="H10" s="225">
        <v>3198306011.1100006</v>
      </c>
      <c r="I10" s="225">
        <v>3230409439.8099999</v>
      </c>
      <c r="J10" s="225">
        <v>3177120086.5599999</v>
      </c>
      <c r="K10" s="225">
        <v>3177157638.1300011</v>
      </c>
      <c r="L10" s="225">
        <v>3616156259.0600004</v>
      </c>
      <c r="M10" s="225">
        <v>3928084636.23</v>
      </c>
      <c r="N10" s="225">
        <v>3840294768.5700002</v>
      </c>
      <c r="O10" s="225">
        <v>3842042986.7399998</v>
      </c>
      <c r="P10" s="225">
        <v>3832348728.3699989</v>
      </c>
      <c r="Q10" s="225">
        <v>41451683360.850021</v>
      </c>
    </row>
    <row r="11" spans="2:17" x14ac:dyDescent="0.25">
      <c r="B11" s="39" t="s">
        <v>25</v>
      </c>
      <c r="C11" s="244">
        <v>5973211033</v>
      </c>
      <c r="D11" s="244">
        <v>3449369330.8099999</v>
      </c>
      <c r="E11" s="225">
        <v>225707858.14000002</v>
      </c>
      <c r="F11" s="225">
        <v>321332502.38999993</v>
      </c>
      <c r="G11" s="225">
        <v>300447565.69999993</v>
      </c>
      <c r="H11" s="225">
        <v>261595858.23999998</v>
      </c>
      <c r="I11" s="225">
        <v>232243528.55000004</v>
      </c>
      <c r="J11" s="225">
        <v>245624187.04999995</v>
      </c>
      <c r="K11" s="225">
        <v>230452488.62000003</v>
      </c>
      <c r="L11" s="225">
        <v>233969851.50999993</v>
      </c>
      <c r="M11" s="225">
        <v>286602447.59999996</v>
      </c>
      <c r="N11" s="225">
        <v>333733040.87000006</v>
      </c>
      <c r="O11" s="225">
        <v>327648064.24000001</v>
      </c>
      <c r="P11" s="225">
        <v>438255119.99000001</v>
      </c>
      <c r="Q11" s="225">
        <v>3437612512.900001</v>
      </c>
    </row>
    <row r="12" spans="2:17" x14ac:dyDescent="0.25">
      <c r="B12" s="39" t="s">
        <v>26</v>
      </c>
      <c r="C12" s="244">
        <v>3396570511</v>
      </c>
      <c r="D12" s="244">
        <v>3904245061.9600005</v>
      </c>
      <c r="E12" s="225">
        <v>297204010.5</v>
      </c>
      <c r="F12" s="225">
        <v>306054265.82999992</v>
      </c>
      <c r="G12" s="225">
        <v>337869588.36999995</v>
      </c>
      <c r="H12" s="225">
        <v>306931445.05999994</v>
      </c>
      <c r="I12" s="225">
        <v>304462343.78000003</v>
      </c>
      <c r="J12" s="225">
        <v>296361862.20000005</v>
      </c>
      <c r="K12" s="225">
        <v>294064921.83999997</v>
      </c>
      <c r="L12" s="225">
        <v>293243018.69</v>
      </c>
      <c r="M12" s="225">
        <v>300359235.76999992</v>
      </c>
      <c r="N12" s="225">
        <v>303326685.44999993</v>
      </c>
      <c r="O12" s="225">
        <v>308837748.17000002</v>
      </c>
      <c r="P12" s="225">
        <v>551437968.94999993</v>
      </c>
      <c r="Q12" s="225">
        <v>3900153094.6099997</v>
      </c>
    </row>
    <row r="13" spans="2:17" x14ac:dyDescent="0.25">
      <c r="B13" s="39" t="s">
        <v>27</v>
      </c>
      <c r="C13" s="244">
        <v>47281608</v>
      </c>
      <c r="D13" s="244">
        <v>56727739.390000001</v>
      </c>
      <c r="E13" s="225">
        <v>3152847.4099999997</v>
      </c>
      <c r="F13" s="225">
        <v>3097359.2</v>
      </c>
      <c r="G13" s="225">
        <v>4085459.19</v>
      </c>
      <c r="H13" s="225">
        <v>3315708.25</v>
      </c>
      <c r="I13" s="225">
        <v>3947970.9899999998</v>
      </c>
      <c r="J13" s="225">
        <v>4054570.9800000004</v>
      </c>
      <c r="K13" s="225">
        <v>3650735.6399999997</v>
      </c>
      <c r="L13" s="225">
        <v>3803769.52</v>
      </c>
      <c r="M13" s="225">
        <v>4583327.5200000005</v>
      </c>
      <c r="N13" s="225">
        <v>4728285.0299999993</v>
      </c>
      <c r="O13" s="225">
        <v>10581709.050000001</v>
      </c>
      <c r="P13" s="225">
        <v>7245761.5499999989</v>
      </c>
      <c r="Q13" s="225">
        <v>56247504.330000006</v>
      </c>
    </row>
    <row r="14" spans="2:17" x14ac:dyDescent="0.25">
      <c r="B14" s="39" t="s">
        <v>28</v>
      </c>
      <c r="C14" s="244">
        <v>1917215993</v>
      </c>
      <c r="D14" s="244">
        <v>999748251.04999995</v>
      </c>
      <c r="E14" s="225">
        <v>37856636.960000001</v>
      </c>
      <c r="F14" s="225">
        <v>53253505.640000015</v>
      </c>
      <c r="G14" s="225">
        <v>78845342.209999993</v>
      </c>
      <c r="H14" s="225">
        <v>37643781.430000007</v>
      </c>
      <c r="I14" s="225">
        <v>56007728.889999993</v>
      </c>
      <c r="J14" s="225">
        <v>162728078.07999998</v>
      </c>
      <c r="K14" s="225">
        <v>37039900.410000004</v>
      </c>
      <c r="L14" s="225">
        <v>53881228.030000001</v>
      </c>
      <c r="M14" s="225">
        <v>46212394.650000006</v>
      </c>
      <c r="N14" s="225">
        <v>58607595.43</v>
      </c>
      <c r="O14" s="225">
        <v>99758523.849999994</v>
      </c>
      <c r="P14" s="225">
        <v>267847977.60999998</v>
      </c>
      <c r="Q14" s="225">
        <v>989682693.18999994</v>
      </c>
    </row>
    <row r="15" spans="2:17" x14ac:dyDescent="0.25">
      <c r="B15" s="39" t="s">
        <v>29</v>
      </c>
      <c r="C15" s="244">
        <v>670140910</v>
      </c>
      <c r="D15" s="244">
        <v>747972156.34000003</v>
      </c>
      <c r="E15" s="225">
        <v>57482794.819999993</v>
      </c>
      <c r="F15" s="225">
        <v>58420879.409999996</v>
      </c>
      <c r="G15" s="225">
        <v>62589534.670000009</v>
      </c>
      <c r="H15" s="225">
        <v>62168947.039999992</v>
      </c>
      <c r="I15" s="225">
        <v>64644768.580000006</v>
      </c>
      <c r="J15" s="225">
        <v>64534978.010000005</v>
      </c>
      <c r="K15" s="225">
        <v>61811921.150000006</v>
      </c>
      <c r="L15" s="225">
        <v>58707452.119999997</v>
      </c>
      <c r="M15" s="225">
        <v>64354871.199999988</v>
      </c>
      <c r="N15" s="225">
        <v>63002653.890000008</v>
      </c>
      <c r="O15" s="225">
        <v>64496927.909999996</v>
      </c>
      <c r="P15" s="225">
        <v>65406424.580000006</v>
      </c>
      <c r="Q15" s="225">
        <v>747622153.37999988</v>
      </c>
    </row>
    <row r="16" spans="2:17" x14ac:dyDescent="0.25">
      <c r="B16" s="39" t="s">
        <v>30</v>
      </c>
      <c r="C16" s="244">
        <v>2277414408</v>
      </c>
      <c r="D16" s="244">
        <v>4110588315.7799997</v>
      </c>
      <c r="E16" s="225">
        <v>55675563.630000003</v>
      </c>
      <c r="F16" s="225">
        <v>57665970.590000004</v>
      </c>
      <c r="G16" s="225">
        <v>73927029.030000001</v>
      </c>
      <c r="H16" s="225">
        <v>63365720.170000002</v>
      </c>
      <c r="I16" s="225">
        <v>72147831.120000005</v>
      </c>
      <c r="J16" s="225">
        <v>71022896.799999997</v>
      </c>
      <c r="K16" s="225">
        <v>64418401.729999997</v>
      </c>
      <c r="L16" s="225">
        <v>60682064.080000021</v>
      </c>
      <c r="M16" s="225">
        <v>65334892.420000002</v>
      </c>
      <c r="N16" s="225">
        <v>68240560.430000022</v>
      </c>
      <c r="O16" s="225">
        <v>63095198.750000007</v>
      </c>
      <c r="P16" s="225">
        <v>3379700046.1599989</v>
      </c>
      <c r="Q16" s="225">
        <v>4095276174.9099989</v>
      </c>
    </row>
    <row r="17" spans="2:17" x14ac:dyDescent="0.25">
      <c r="B17" s="39" t="s">
        <v>31</v>
      </c>
      <c r="C17" s="244">
        <v>3800301540</v>
      </c>
      <c r="D17" s="244">
        <v>4834141483.3500004</v>
      </c>
      <c r="E17" s="225">
        <v>365465459.74000013</v>
      </c>
      <c r="F17" s="225">
        <v>407764481.09000003</v>
      </c>
      <c r="G17" s="225">
        <v>383483907.55999994</v>
      </c>
      <c r="H17" s="225">
        <v>349090920.35000002</v>
      </c>
      <c r="I17" s="225">
        <v>350812096.16999996</v>
      </c>
      <c r="J17" s="225">
        <v>352218403.88999987</v>
      </c>
      <c r="K17" s="225">
        <v>350961407.59000021</v>
      </c>
      <c r="L17" s="225">
        <v>419746933.61000001</v>
      </c>
      <c r="M17" s="225">
        <v>468531923.88000005</v>
      </c>
      <c r="N17" s="225">
        <v>453729588.10000002</v>
      </c>
      <c r="O17" s="225">
        <v>455246712.75</v>
      </c>
      <c r="P17" s="225">
        <v>454396336.86000007</v>
      </c>
      <c r="Q17" s="225">
        <v>4811448171.5899973</v>
      </c>
    </row>
    <row r="18" spans="2:17" x14ac:dyDescent="0.25">
      <c r="B18" s="41" t="s">
        <v>32</v>
      </c>
      <c r="C18" s="223">
        <v>15747615843</v>
      </c>
      <c r="D18" s="223">
        <v>15664863855.129999</v>
      </c>
      <c r="E18" s="199">
        <v>887189002.88</v>
      </c>
      <c r="F18" s="199">
        <v>1526653336.96</v>
      </c>
      <c r="G18" s="199">
        <v>1585364465.8800001</v>
      </c>
      <c r="H18" s="199">
        <v>1444506155.76</v>
      </c>
      <c r="I18" s="199">
        <v>1203668625.3999999</v>
      </c>
      <c r="J18" s="199">
        <v>1577579056.72</v>
      </c>
      <c r="K18" s="199">
        <v>1157356396.1199999</v>
      </c>
      <c r="L18" s="199">
        <v>1126440182.6600001</v>
      </c>
      <c r="M18" s="199">
        <v>1078109288.98</v>
      </c>
      <c r="N18" s="199">
        <v>1128090005.53</v>
      </c>
      <c r="O18" s="199">
        <v>726581964.54000008</v>
      </c>
      <c r="P18" s="199">
        <v>1940306794.2399998</v>
      </c>
      <c r="Q18" s="199">
        <v>15381845275.669998</v>
      </c>
    </row>
    <row r="19" spans="2:17" x14ac:dyDescent="0.25">
      <c r="B19" s="39" t="s">
        <v>33</v>
      </c>
      <c r="C19" s="244">
        <v>1063366066</v>
      </c>
      <c r="D19" s="244">
        <v>977598925.64999998</v>
      </c>
      <c r="E19" s="225">
        <v>67686199.88000001</v>
      </c>
      <c r="F19" s="225">
        <v>92144026.5</v>
      </c>
      <c r="G19" s="225">
        <v>93009662.829999983</v>
      </c>
      <c r="H19" s="225">
        <v>75394032.910000011</v>
      </c>
      <c r="I19" s="225">
        <v>75739829.420000002</v>
      </c>
      <c r="J19" s="225">
        <v>82812646.25000003</v>
      </c>
      <c r="K19" s="225">
        <v>77622632.950000018</v>
      </c>
      <c r="L19" s="225">
        <v>73390810.970000014</v>
      </c>
      <c r="M19" s="225">
        <v>86744404.900000021</v>
      </c>
      <c r="N19" s="225">
        <v>94326678.289999992</v>
      </c>
      <c r="O19" s="225">
        <v>52522144.720000014</v>
      </c>
      <c r="P19" s="225">
        <v>90970540.449999988</v>
      </c>
      <c r="Q19" s="225">
        <v>962363610.07000005</v>
      </c>
    </row>
    <row r="20" spans="2:17" x14ac:dyDescent="0.25">
      <c r="B20" s="39" t="s">
        <v>34</v>
      </c>
      <c r="C20" s="244">
        <v>3760172622</v>
      </c>
      <c r="D20" s="244">
        <v>4151373659.7999978</v>
      </c>
      <c r="E20" s="225">
        <v>306113829.91999996</v>
      </c>
      <c r="F20" s="225">
        <v>307962958.56</v>
      </c>
      <c r="G20" s="225">
        <v>351206463.84999985</v>
      </c>
      <c r="H20" s="225">
        <v>340891995.99999994</v>
      </c>
      <c r="I20" s="225">
        <v>334282952.19999993</v>
      </c>
      <c r="J20" s="225">
        <v>377406237.67999995</v>
      </c>
      <c r="K20" s="225">
        <v>357810168.56</v>
      </c>
      <c r="L20" s="225">
        <v>363509122.93000013</v>
      </c>
      <c r="M20" s="225">
        <v>348346065.06999993</v>
      </c>
      <c r="N20" s="225">
        <v>349186164.00999993</v>
      </c>
      <c r="O20" s="225">
        <v>61072110.959999979</v>
      </c>
      <c r="P20" s="225">
        <v>644834747.48999989</v>
      </c>
      <c r="Q20" s="225">
        <v>4142622817.2299981</v>
      </c>
    </row>
    <row r="21" spans="2:17" x14ac:dyDescent="0.25">
      <c r="B21" s="39" t="s">
        <v>35</v>
      </c>
      <c r="C21" s="244">
        <v>1931431920</v>
      </c>
      <c r="D21" s="244">
        <v>2328099551.3400002</v>
      </c>
      <c r="E21" s="225">
        <v>173908839.22999999</v>
      </c>
      <c r="F21" s="225">
        <v>266535685.82000008</v>
      </c>
      <c r="G21" s="225">
        <v>325346610.33000004</v>
      </c>
      <c r="H21" s="225">
        <v>280368780.26000005</v>
      </c>
      <c r="I21" s="225">
        <v>167301384.09999996</v>
      </c>
      <c r="J21" s="225">
        <v>217178389.04000002</v>
      </c>
      <c r="K21" s="225">
        <v>150493982.04999998</v>
      </c>
      <c r="L21" s="225">
        <v>175560990.32000002</v>
      </c>
      <c r="M21" s="225">
        <v>116663849.36999999</v>
      </c>
      <c r="N21" s="225">
        <v>122950111.57000002</v>
      </c>
      <c r="O21" s="225">
        <v>68315866.879999995</v>
      </c>
      <c r="P21" s="225">
        <v>236205952.23999998</v>
      </c>
      <c r="Q21" s="225">
        <v>2300830441.21</v>
      </c>
    </row>
    <row r="22" spans="2:17" x14ac:dyDescent="0.25">
      <c r="B22" s="39" t="s">
        <v>36</v>
      </c>
      <c r="C22" s="244">
        <v>1060331594</v>
      </c>
      <c r="D22" s="244">
        <v>982059671.11000001</v>
      </c>
      <c r="E22" s="225">
        <v>48729654.550000004</v>
      </c>
      <c r="F22" s="225">
        <v>89454763.189999998</v>
      </c>
      <c r="G22" s="225">
        <v>132799305.08000001</v>
      </c>
      <c r="H22" s="225">
        <v>65716068.739999995</v>
      </c>
      <c r="I22" s="225">
        <v>73412222.269999996</v>
      </c>
      <c r="J22" s="225">
        <v>85096329.979999989</v>
      </c>
      <c r="K22" s="225">
        <v>90349107.150000006</v>
      </c>
      <c r="L22" s="225">
        <v>73387400.689999998</v>
      </c>
      <c r="M22" s="225">
        <v>92272428.230000004</v>
      </c>
      <c r="N22" s="225">
        <v>60761024.980000004</v>
      </c>
      <c r="O22" s="225">
        <v>77274568.039999992</v>
      </c>
      <c r="P22" s="225">
        <v>75478202.059999973</v>
      </c>
      <c r="Q22" s="225">
        <v>964731074.96000004</v>
      </c>
    </row>
    <row r="23" spans="2:17" x14ac:dyDescent="0.25">
      <c r="B23" s="39" t="s">
        <v>37</v>
      </c>
      <c r="C23" s="244">
        <v>374138261</v>
      </c>
      <c r="D23" s="244">
        <v>372475815.32999998</v>
      </c>
      <c r="E23" s="225">
        <v>13836975.57</v>
      </c>
      <c r="F23" s="225">
        <v>39253454.579999998</v>
      </c>
      <c r="G23" s="225">
        <v>36698687.179999992</v>
      </c>
      <c r="H23" s="225">
        <v>44083983.509999998</v>
      </c>
      <c r="I23" s="225">
        <v>19693999.190000001</v>
      </c>
      <c r="J23" s="225">
        <v>24111158.200000007</v>
      </c>
      <c r="K23" s="225">
        <v>28093887.469999999</v>
      </c>
      <c r="L23" s="225">
        <v>38135723.75</v>
      </c>
      <c r="M23" s="225">
        <v>29120452.960000001</v>
      </c>
      <c r="N23" s="225">
        <v>22381086.539999999</v>
      </c>
      <c r="O23" s="225">
        <v>20739156.879999995</v>
      </c>
      <c r="P23" s="225">
        <v>41812511.879999988</v>
      </c>
      <c r="Q23" s="225">
        <v>357961077.71000004</v>
      </c>
    </row>
    <row r="24" spans="2:17" x14ac:dyDescent="0.25">
      <c r="B24" s="39" t="s">
        <v>38</v>
      </c>
      <c r="C24" s="244">
        <v>1327225673</v>
      </c>
      <c r="D24" s="244">
        <v>1613261275.1200001</v>
      </c>
      <c r="E24" s="225">
        <v>102155746.26000001</v>
      </c>
      <c r="F24" s="225">
        <v>205323785.40999991</v>
      </c>
      <c r="G24" s="225">
        <v>131530033.85000002</v>
      </c>
      <c r="H24" s="225">
        <v>253960586.91999999</v>
      </c>
      <c r="I24" s="225">
        <v>118241645.63999997</v>
      </c>
      <c r="J24" s="225">
        <v>123759990.70999998</v>
      </c>
      <c r="K24" s="225">
        <v>149580058.85999998</v>
      </c>
      <c r="L24" s="225">
        <v>109596669.19</v>
      </c>
      <c r="M24" s="225">
        <v>104036594.54999998</v>
      </c>
      <c r="N24" s="225">
        <v>87361650.530000016</v>
      </c>
      <c r="O24" s="225">
        <v>77542519.280000001</v>
      </c>
      <c r="P24" s="225">
        <v>133147766.80000003</v>
      </c>
      <c r="Q24" s="225">
        <v>1596237047.9999998</v>
      </c>
    </row>
    <row r="25" spans="2:17" x14ac:dyDescent="0.25">
      <c r="B25" s="39" t="s">
        <v>39</v>
      </c>
      <c r="C25" s="244">
        <v>926932695</v>
      </c>
      <c r="D25" s="244">
        <v>1010808749.35</v>
      </c>
      <c r="E25" s="225">
        <v>52259290.410000004</v>
      </c>
      <c r="F25" s="225">
        <v>157980175.32999998</v>
      </c>
      <c r="G25" s="225">
        <v>123132812.89999999</v>
      </c>
      <c r="H25" s="225">
        <v>72383626.400000006</v>
      </c>
      <c r="I25" s="225">
        <v>84632758.919999987</v>
      </c>
      <c r="J25" s="225">
        <v>77389333.949999988</v>
      </c>
      <c r="K25" s="225">
        <v>73924962.030000001</v>
      </c>
      <c r="L25" s="225">
        <v>66937865.070000015</v>
      </c>
      <c r="M25" s="225">
        <v>77198998.109999985</v>
      </c>
      <c r="N25" s="225">
        <v>68977112.069999993</v>
      </c>
      <c r="O25" s="225">
        <v>64144436.669999987</v>
      </c>
      <c r="P25" s="225">
        <v>81780683.129999995</v>
      </c>
      <c r="Q25" s="225">
        <v>1000742054.99</v>
      </c>
    </row>
    <row r="26" spans="2:17" x14ac:dyDescent="0.25">
      <c r="B26" s="39" t="s">
        <v>40</v>
      </c>
      <c r="C26" s="244">
        <v>1114475260</v>
      </c>
      <c r="D26" s="244">
        <v>1590191083.6900003</v>
      </c>
      <c r="E26" s="225">
        <v>40068118.840000004</v>
      </c>
      <c r="F26" s="225">
        <v>120653801.83999999</v>
      </c>
      <c r="G26" s="225">
        <v>183953255.97999996</v>
      </c>
      <c r="H26" s="225">
        <v>135242869.78999999</v>
      </c>
      <c r="I26" s="225">
        <v>134769046.35999998</v>
      </c>
      <c r="J26" s="225">
        <v>206831885.39000008</v>
      </c>
      <c r="K26" s="225">
        <v>94524702.49000001</v>
      </c>
      <c r="L26" s="225">
        <v>150682276.13000003</v>
      </c>
      <c r="M26" s="225">
        <v>82709712.629999995</v>
      </c>
      <c r="N26" s="225">
        <v>113882984.61</v>
      </c>
      <c r="O26" s="225">
        <v>111657556.24000001</v>
      </c>
      <c r="P26" s="225">
        <v>185368419.79999998</v>
      </c>
      <c r="Q26" s="225">
        <v>1560344630.1000001</v>
      </c>
    </row>
    <row r="27" spans="2:17" x14ac:dyDescent="0.25">
      <c r="B27" s="39" t="s">
        <v>41</v>
      </c>
      <c r="C27" s="244">
        <v>4189541752</v>
      </c>
      <c r="D27" s="244">
        <v>2638995123.7399998</v>
      </c>
      <c r="E27" s="225">
        <v>82430348.219999999</v>
      </c>
      <c r="F27" s="225">
        <v>247344685.73000002</v>
      </c>
      <c r="G27" s="225">
        <v>207687633.88000005</v>
      </c>
      <c r="H27" s="225">
        <v>176464211.23000002</v>
      </c>
      <c r="I27" s="225">
        <v>195594787.30000007</v>
      </c>
      <c r="J27" s="225">
        <v>382993085.5200001</v>
      </c>
      <c r="K27" s="225">
        <v>134956894.56</v>
      </c>
      <c r="L27" s="225">
        <v>75239323.609999999</v>
      </c>
      <c r="M27" s="225">
        <v>141016783.16000003</v>
      </c>
      <c r="N27" s="225">
        <v>208263192.92999998</v>
      </c>
      <c r="O27" s="225">
        <v>193313604.87000003</v>
      </c>
      <c r="P27" s="225">
        <v>450707970.38999993</v>
      </c>
      <c r="Q27" s="225">
        <v>2496012521.4000001</v>
      </c>
    </row>
    <row r="28" spans="2:17" x14ac:dyDescent="0.25">
      <c r="B28" s="41" t="s">
        <v>42</v>
      </c>
      <c r="C28" s="223">
        <v>18710540252</v>
      </c>
      <c r="D28" s="223">
        <v>18302592455.169998</v>
      </c>
      <c r="E28" s="199">
        <v>658717518.75999987</v>
      </c>
      <c r="F28" s="199">
        <v>1968837107.71</v>
      </c>
      <c r="G28" s="199">
        <v>1588932295.8400002</v>
      </c>
      <c r="H28" s="199">
        <v>1763132511.4700003</v>
      </c>
      <c r="I28" s="199">
        <v>1956324738.1699996</v>
      </c>
      <c r="J28" s="199">
        <v>1358371275.6399999</v>
      </c>
      <c r="K28" s="199">
        <v>1174666008.8700001</v>
      </c>
      <c r="L28" s="199">
        <v>1222213720.8500001</v>
      </c>
      <c r="M28" s="199">
        <v>1277384208.78</v>
      </c>
      <c r="N28" s="199">
        <v>1313665292.45</v>
      </c>
      <c r="O28" s="199">
        <v>1004501724.2899998</v>
      </c>
      <c r="P28" s="199">
        <v>2870487792.0599999</v>
      </c>
      <c r="Q28" s="199">
        <v>18157234194.890003</v>
      </c>
    </row>
    <row r="29" spans="2:17" x14ac:dyDescent="0.25">
      <c r="B29" s="39" t="s">
        <v>43</v>
      </c>
      <c r="C29" s="244">
        <v>6221693534</v>
      </c>
      <c r="D29" s="244">
        <v>7425512863.8100004</v>
      </c>
      <c r="E29" s="225">
        <v>126299071.79000001</v>
      </c>
      <c r="F29" s="225">
        <v>762561024.88</v>
      </c>
      <c r="G29" s="225">
        <v>552628531.18999994</v>
      </c>
      <c r="H29" s="225">
        <v>548378498.11000001</v>
      </c>
      <c r="I29" s="225">
        <v>1071721900.78</v>
      </c>
      <c r="J29" s="225">
        <v>421876408.01999974</v>
      </c>
      <c r="K29" s="225">
        <v>398234140.64000005</v>
      </c>
      <c r="L29" s="225">
        <v>384498710.68999988</v>
      </c>
      <c r="M29" s="225">
        <v>451711817.48999995</v>
      </c>
      <c r="N29" s="225">
        <v>727879012.94000006</v>
      </c>
      <c r="O29" s="225">
        <v>298424639.76999998</v>
      </c>
      <c r="P29" s="225">
        <v>1661797579.2299995</v>
      </c>
      <c r="Q29" s="225">
        <v>7406011335.5300026</v>
      </c>
    </row>
    <row r="30" spans="2:17" x14ac:dyDescent="0.25">
      <c r="B30" s="39" t="s">
        <v>44</v>
      </c>
      <c r="C30" s="244">
        <v>693052984</v>
      </c>
      <c r="D30" s="244">
        <v>698042215.59999967</v>
      </c>
      <c r="E30" s="225">
        <v>8384441.7399999993</v>
      </c>
      <c r="F30" s="225">
        <v>61441595.370000005</v>
      </c>
      <c r="G30" s="225">
        <v>61048131.95000001</v>
      </c>
      <c r="H30" s="225">
        <v>82975134.980000004</v>
      </c>
      <c r="I30" s="225">
        <v>60528436.020000011</v>
      </c>
      <c r="J30" s="225">
        <v>94631628.680000007</v>
      </c>
      <c r="K30" s="225">
        <v>40467102.680000007</v>
      </c>
      <c r="L30" s="225">
        <v>31092079.370000005</v>
      </c>
      <c r="M30" s="225">
        <v>70765025.719999999</v>
      </c>
      <c r="N30" s="225">
        <v>25611886.240000002</v>
      </c>
      <c r="O30" s="225">
        <v>38577877.209999993</v>
      </c>
      <c r="P30" s="225">
        <v>103584060.78999998</v>
      </c>
      <c r="Q30" s="225">
        <v>679107400.75000012</v>
      </c>
    </row>
    <row r="31" spans="2:17" x14ac:dyDescent="0.25">
      <c r="B31" s="39" t="s">
        <v>45</v>
      </c>
      <c r="C31" s="244">
        <v>1592800984</v>
      </c>
      <c r="D31" s="244">
        <v>1351749630.5400007</v>
      </c>
      <c r="E31" s="225">
        <v>74585848.600000009</v>
      </c>
      <c r="F31" s="225">
        <v>116764199.36999999</v>
      </c>
      <c r="G31" s="225">
        <v>106790637.92999999</v>
      </c>
      <c r="H31" s="225">
        <v>182380229.68000007</v>
      </c>
      <c r="I31" s="225">
        <v>107228945.52000001</v>
      </c>
      <c r="J31" s="225">
        <v>115485262.26999998</v>
      </c>
      <c r="K31" s="225">
        <v>123838374.74000001</v>
      </c>
      <c r="L31" s="225">
        <v>86645682.760000005</v>
      </c>
      <c r="M31" s="225">
        <v>83519193.759999976</v>
      </c>
      <c r="N31" s="225">
        <v>68229104.899999991</v>
      </c>
      <c r="O31" s="225">
        <v>106888469.63000001</v>
      </c>
      <c r="P31" s="225">
        <v>163918794.84999999</v>
      </c>
      <c r="Q31" s="225">
        <v>1336274744.01</v>
      </c>
    </row>
    <row r="32" spans="2:17" x14ac:dyDescent="0.25">
      <c r="B32" s="39" t="s">
        <v>46</v>
      </c>
      <c r="C32" s="244">
        <v>4803405090</v>
      </c>
      <c r="D32" s="244">
        <v>5679447881.1399984</v>
      </c>
      <c r="E32" s="225">
        <v>279698971.08999991</v>
      </c>
      <c r="F32" s="225">
        <v>597352242.60000014</v>
      </c>
      <c r="G32" s="225">
        <v>551401535.13</v>
      </c>
      <c r="H32" s="225">
        <v>541192325.24000001</v>
      </c>
      <c r="I32" s="225">
        <v>473762846.19999993</v>
      </c>
      <c r="J32" s="225">
        <v>494638077.89000005</v>
      </c>
      <c r="K32" s="225">
        <v>374174750.58999985</v>
      </c>
      <c r="L32" s="225">
        <v>522951459.77000016</v>
      </c>
      <c r="M32" s="225">
        <v>477724699.28999996</v>
      </c>
      <c r="N32" s="225">
        <v>319699619.91000003</v>
      </c>
      <c r="O32" s="225">
        <v>378433254.91999978</v>
      </c>
      <c r="P32" s="225">
        <v>650425466.20000005</v>
      </c>
      <c r="Q32" s="225">
        <v>5661455248.8299999</v>
      </c>
    </row>
    <row r="33" spans="2:17" x14ac:dyDescent="0.25">
      <c r="B33" s="39" t="s">
        <v>47</v>
      </c>
      <c r="C33" s="244">
        <v>377312704</v>
      </c>
      <c r="D33" s="244">
        <v>354008337.10000002</v>
      </c>
      <c r="E33" s="225">
        <v>13054478.779999997</v>
      </c>
      <c r="F33" s="225">
        <v>30352212.919999998</v>
      </c>
      <c r="G33" s="225">
        <v>34619648.880000003</v>
      </c>
      <c r="H33" s="225">
        <v>71967195.029999986</v>
      </c>
      <c r="I33" s="225">
        <v>18477208.289999999</v>
      </c>
      <c r="J33" s="225">
        <v>22667961.939999998</v>
      </c>
      <c r="K33" s="225">
        <v>12315218.739999998</v>
      </c>
      <c r="L33" s="225">
        <v>16289911.050000001</v>
      </c>
      <c r="M33" s="225">
        <v>20753688.930000003</v>
      </c>
      <c r="N33" s="225">
        <v>46569939.599999994</v>
      </c>
      <c r="O33" s="225">
        <v>23675379.700000007</v>
      </c>
      <c r="P33" s="225">
        <v>33521915.109999996</v>
      </c>
      <c r="Q33" s="225">
        <v>344264758.96999997</v>
      </c>
    </row>
    <row r="34" spans="2:17" x14ac:dyDescent="0.25">
      <c r="B34" s="39" t="s">
        <v>48</v>
      </c>
      <c r="C34" s="244">
        <v>294601231</v>
      </c>
      <c r="D34" s="244">
        <v>722310583.22000027</v>
      </c>
      <c r="E34" s="225">
        <v>88905001.420000017</v>
      </c>
      <c r="F34" s="225">
        <v>173347089.35999992</v>
      </c>
      <c r="G34" s="225">
        <v>91733277.75000003</v>
      </c>
      <c r="H34" s="225">
        <v>58265030.689999998</v>
      </c>
      <c r="I34" s="225">
        <v>56688948.030000001</v>
      </c>
      <c r="J34" s="225">
        <v>41694050.68999999</v>
      </c>
      <c r="K34" s="225">
        <v>92968097.810000017</v>
      </c>
      <c r="L34" s="225">
        <v>22513821.400000002</v>
      </c>
      <c r="M34" s="225">
        <v>21014880.529999997</v>
      </c>
      <c r="N34" s="225">
        <v>16408937.310000002</v>
      </c>
      <c r="O34" s="225">
        <v>5560553.6000000015</v>
      </c>
      <c r="P34" s="225">
        <v>42922059.789999999</v>
      </c>
      <c r="Q34" s="225">
        <v>712021748.38</v>
      </c>
    </row>
    <row r="35" spans="2:17" x14ac:dyDescent="0.25">
      <c r="B35" s="39" t="s">
        <v>90</v>
      </c>
      <c r="C35" s="244">
        <v>1803926514</v>
      </c>
      <c r="D35" s="247">
        <v>0.91</v>
      </c>
      <c r="E35" s="246">
        <v>0</v>
      </c>
      <c r="F35" s="246">
        <v>0</v>
      </c>
      <c r="G35" s="246">
        <v>0</v>
      </c>
      <c r="H35" s="246">
        <v>0</v>
      </c>
      <c r="I35" s="246">
        <v>0</v>
      </c>
      <c r="J35" s="246">
        <v>0</v>
      </c>
      <c r="K35" s="246">
        <v>0</v>
      </c>
      <c r="L35" s="246">
        <v>0</v>
      </c>
      <c r="M35" s="246">
        <v>0</v>
      </c>
      <c r="N35" s="246">
        <v>0</v>
      </c>
      <c r="O35" s="246">
        <v>0</v>
      </c>
      <c r="P35" s="246">
        <v>0</v>
      </c>
      <c r="Q35" s="246">
        <v>0</v>
      </c>
    </row>
    <row r="36" spans="2:17" x14ac:dyDescent="0.25">
      <c r="B36" s="39" t="s">
        <v>91</v>
      </c>
      <c r="C36" s="244">
        <v>182077848</v>
      </c>
      <c r="D36" s="246">
        <v>0</v>
      </c>
      <c r="E36" s="246">
        <v>0</v>
      </c>
      <c r="F36" s="246">
        <v>0</v>
      </c>
      <c r="G36" s="246">
        <v>0</v>
      </c>
      <c r="H36" s="246">
        <v>0</v>
      </c>
      <c r="I36" s="246">
        <v>0</v>
      </c>
      <c r="J36" s="246">
        <v>0</v>
      </c>
      <c r="K36" s="246">
        <v>0</v>
      </c>
      <c r="L36" s="246">
        <v>0</v>
      </c>
      <c r="M36" s="246">
        <v>0</v>
      </c>
      <c r="N36" s="246">
        <v>0</v>
      </c>
      <c r="O36" s="246">
        <v>0</v>
      </c>
      <c r="P36" s="246">
        <v>0</v>
      </c>
      <c r="Q36" s="246">
        <v>0</v>
      </c>
    </row>
    <row r="37" spans="2:17" x14ac:dyDescent="0.25">
      <c r="B37" s="39" t="s">
        <v>49</v>
      </c>
      <c r="C37" s="244">
        <v>2741669363</v>
      </c>
      <c r="D37" s="244">
        <v>2071520942.8499997</v>
      </c>
      <c r="E37" s="225">
        <v>67789705.340000004</v>
      </c>
      <c r="F37" s="225">
        <v>227018743.20999995</v>
      </c>
      <c r="G37" s="225">
        <v>190710533.01000002</v>
      </c>
      <c r="H37" s="225">
        <v>277974097.73999995</v>
      </c>
      <c r="I37" s="225">
        <v>167916453.32999995</v>
      </c>
      <c r="J37" s="225">
        <v>167377886.15000004</v>
      </c>
      <c r="K37" s="225">
        <v>132668323.67</v>
      </c>
      <c r="L37" s="225">
        <v>158222055.81000006</v>
      </c>
      <c r="M37" s="225">
        <v>151894903.06000003</v>
      </c>
      <c r="N37" s="225">
        <v>109266791.54999998</v>
      </c>
      <c r="O37" s="225">
        <v>152941549.45999998</v>
      </c>
      <c r="P37" s="225">
        <v>214317916.09</v>
      </c>
      <c r="Q37" s="225">
        <v>2018098958.4200001</v>
      </c>
    </row>
    <row r="38" spans="2:17" x14ac:dyDescent="0.25">
      <c r="B38" s="41" t="s">
        <v>50</v>
      </c>
      <c r="C38" s="223">
        <v>79609643549</v>
      </c>
      <c r="D38" s="223">
        <v>111505567726.30002</v>
      </c>
      <c r="E38" s="199">
        <v>8099377183.3799982</v>
      </c>
      <c r="F38" s="199">
        <v>6611998953.1700001</v>
      </c>
      <c r="G38" s="199">
        <v>10245825147.09</v>
      </c>
      <c r="H38" s="199">
        <v>6911977424.79</v>
      </c>
      <c r="I38" s="199">
        <v>7272328031</v>
      </c>
      <c r="J38" s="199">
        <v>8142027145.4499989</v>
      </c>
      <c r="K38" s="199">
        <v>7179431288.0699997</v>
      </c>
      <c r="L38" s="199">
        <v>9690576951</v>
      </c>
      <c r="M38" s="199">
        <v>9088262653.4799995</v>
      </c>
      <c r="N38" s="199">
        <v>7843975320.8400011</v>
      </c>
      <c r="O38" s="199">
        <v>8001892725.4399986</v>
      </c>
      <c r="P38" s="199">
        <v>22338916253.629997</v>
      </c>
      <c r="Q38" s="199">
        <v>111426589077.34</v>
      </c>
    </row>
    <row r="39" spans="2:17" x14ac:dyDescent="0.25">
      <c r="B39" s="39" t="s">
        <v>51</v>
      </c>
      <c r="C39" s="244">
        <v>9997439967</v>
      </c>
      <c r="D39" s="244">
        <v>11951747978.93</v>
      </c>
      <c r="E39" s="225">
        <v>783863513.17000008</v>
      </c>
      <c r="F39" s="225">
        <v>852709970.19999993</v>
      </c>
      <c r="G39" s="225">
        <v>829786417.50999999</v>
      </c>
      <c r="H39" s="225">
        <v>805518355.23000014</v>
      </c>
      <c r="I39" s="225">
        <v>816785884.3599999</v>
      </c>
      <c r="J39" s="225">
        <v>807588205.18999994</v>
      </c>
      <c r="K39" s="225">
        <v>825884404</v>
      </c>
      <c r="L39" s="225">
        <v>1066053186.4099998</v>
      </c>
      <c r="M39" s="225">
        <v>1048107042.5999997</v>
      </c>
      <c r="N39" s="225">
        <v>1056045809.08</v>
      </c>
      <c r="O39" s="225">
        <v>1063948807.05</v>
      </c>
      <c r="P39" s="225">
        <v>1986826212.2400002</v>
      </c>
      <c r="Q39" s="225">
        <v>11943117807.039999</v>
      </c>
    </row>
    <row r="40" spans="2:17" x14ac:dyDescent="0.25">
      <c r="B40" s="39" t="s">
        <v>52</v>
      </c>
      <c r="C40" s="244">
        <v>14257782996</v>
      </c>
      <c r="D40" s="244">
        <v>20338899784.23</v>
      </c>
      <c r="E40" s="225">
        <v>1167887693.4800003</v>
      </c>
      <c r="F40" s="225">
        <v>1589329361.9400003</v>
      </c>
      <c r="G40" s="225">
        <v>2701232329.5499997</v>
      </c>
      <c r="H40" s="225">
        <v>1158419115.8099999</v>
      </c>
      <c r="I40" s="225">
        <v>1554799769.2500005</v>
      </c>
      <c r="J40" s="225">
        <v>2067552910.5899987</v>
      </c>
      <c r="K40" s="225">
        <v>1149321062.3399999</v>
      </c>
      <c r="L40" s="225">
        <v>2618347715.4999981</v>
      </c>
      <c r="M40" s="225">
        <v>2174792235.5999999</v>
      </c>
      <c r="N40" s="225">
        <v>794162641.57000005</v>
      </c>
      <c r="O40" s="225">
        <v>1213293049.1300001</v>
      </c>
      <c r="P40" s="225">
        <v>2108526100.4799995</v>
      </c>
      <c r="Q40" s="225">
        <v>20297663985.240009</v>
      </c>
    </row>
    <row r="41" spans="2:17" x14ac:dyDescent="0.25">
      <c r="B41" s="39" t="s">
        <v>53</v>
      </c>
      <c r="C41" s="244">
        <v>55142311044</v>
      </c>
      <c r="D41" s="244">
        <v>79004274497.580017</v>
      </c>
      <c r="E41" s="225">
        <v>6132394587.8999987</v>
      </c>
      <c r="F41" s="225">
        <v>4169178232.2000008</v>
      </c>
      <c r="G41" s="225">
        <v>6683297966.6999989</v>
      </c>
      <c r="H41" s="225">
        <v>4932441861.079999</v>
      </c>
      <c r="I41" s="225">
        <v>4862202047.0799999</v>
      </c>
      <c r="J41" s="225">
        <v>5250705967.2900009</v>
      </c>
      <c r="K41" s="225">
        <v>5188617432.8999996</v>
      </c>
      <c r="L41" s="225">
        <v>5994644291.920001</v>
      </c>
      <c r="M41" s="225">
        <v>5848840243.3999996</v>
      </c>
      <c r="N41" s="225">
        <v>5976263309.1899996</v>
      </c>
      <c r="O41" s="225">
        <v>5694613486.4499989</v>
      </c>
      <c r="P41" s="225">
        <v>18242072552.220001</v>
      </c>
      <c r="Q41" s="225">
        <v>78975271978.330002</v>
      </c>
    </row>
    <row r="42" spans="2:17" x14ac:dyDescent="0.25">
      <c r="B42" s="39" t="s">
        <v>54</v>
      </c>
      <c r="C42" s="244">
        <v>212109542</v>
      </c>
      <c r="D42" s="244">
        <v>210645465.56</v>
      </c>
      <c r="E42" s="225">
        <v>15231388.83</v>
      </c>
      <c r="F42" s="225">
        <v>781388.83000000007</v>
      </c>
      <c r="G42" s="225">
        <v>31508433.329999998</v>
      </c>
      <c r="H42" s="225">
        <v>15598092.670000002</v>
      </c>
      <c r="I42" s="225">
        <v>38540330.310000002</v>
      </c>
      <c r="J42" s="225">
        <v>16180062.380000003</v>
      </c>
      <c r="K42" s="225">
        <v>15608388.829999998</v>
      </c>
      <c r="L42" s="225">
        <v>11531757.17</v>
      </c>
      <c r="M42" s="225">
        <v>16523131.879999997</v>
      </c>
      <c r="N42" s="225">
        <v>17503561</v>
      </c>
      <c r="O42" s="225">
        <v>30037382.809999999</v>
      </c>
      <c r="P42" s="225">
        <v>1491388.69</v>
      </c>
      <c r="Q42" s="225">
        <v>210535306.72999996</v>
      </c>
    </row>
    <row r="43" spans="2:17" x14ac:dyDescent="0.25">
      <c r="B43" s="41" t="s">
        <v>55</v>
      </c>
      <c r="C43" s="223">
        <v>16825015831</v>
      </c>
      <c r="D43" s="223">
        <v>26336460802.519997</v>
      </c>
      <c r="E43" s="199">
        <v>803004795.53000009</v>
      </c>
      <c r="F43" s="199">
        <v>1733176157.5100002</v>
      </c>
      <c r="G43" s="199">
        <v>2205862396.7799997</v>
      </c>
      <c r="H43" s="199">
        <v>2332036228.6600003</v>
      </c>
      <c r="I43" s="199">
        <v>1700834954.1199999</v>
      </c>
      <c r="J43" s="199">
        <v>2606482246.0200005</v>
      </c>
      <c r="K43" s="199">
        <v>816289440.02999997</v>
      </c>
      <c r="L43" s="199">
        <v>850145740.83000004</v>
      </c>
      <c r="M43" s="199">
        <v>1011428473.3200001</v>
      </c>
      <c r="N43" s="199">
        <v>2138001355.9899993</v>
      </c>
      <c r="O43" s="199">
        <v>653349239.22000003</v>
      </c>
      <c r="P43" s="199">
        <v>9482876851.4899998</v>
      </c>
      <c r="Q43" s="199">
        <v>26333487879.499996</v>
      </c>
    </row>
    <row r="44" spans="2:17" x14ac:dyDescent="0.25">
      <c r="B44" s="39" t="s">
        <v>56</v>
      </c>
      <c r="C44" s="246">
        <v>0</v>
      </c>
      <c r="D44" s="244">
        <v>59305420</v>
      </c>
      <c r="E44" s="11">
        <v>0</v>
      </c>
      <c r="F44" s="225">
        <v>20000000</v>
      </c>
      <c r="G44" s="225">
        <v>10000000</v>
      </c>
      <c r="H44" s="11">
        <v>0</v>
      </c>
      <c r="I44" s="11">
        <v>0</v>
      </c>
      <c r="J44" s="225">
        <v>2000000</v>
      </c>
      <c r="K44" s="11">
        <v>0</v>
      </c>
      <c r="L44" s="225">
        <v>10305420</v>
      </c>
      <c r="M44" s="11">
        <v>0</v>
      </c>
      <c r="N44" s="11">
        <v>0</v>
      </c>
      <c r="O44" s="11">
        <v>0</v>
      </c>
      <c r="P44" s="225">
        <v>17000000</v>
      </c>
      <c r="Q44" s="225">
        <v>59305420</v>
      </c>
    </row>
    <row r="45" spans="2:17" x14ac:dyDescent="0.25">
      <c r="B45" s="39" t="s">
        <v>57</v>
      </c>
      <c r="C45" s="244">
        <v>16825015831</v>
      </c>
      <c r="D45" s="244">
        <v>26277155382.519997</v>
      </c>
      <c r="E45" s="225">
        <v>803004795.53000009</v>
      </c>
      <c r="F45" s="225">
        <v>1713176157.5100002</v>
      </c>
      <c r="G45" s="225">
        <v>2195862396.7799997</v>
      </c>
      <c r="H45" s="225">
        <v>2332036228.6600003</v>
      </c>
      <c r="I45" s="225">
        <v>1700834954.1199999</v>
      </c>
      <c r="J45" s="225">
        <v>2604482246.0200005</v>
      </c>
      <c r="K45" s="225">
        <v>816289440.02999997</v>
      </c>
      <c r="L45" s="225">
        <v>839840320.83000004</v>
      </c>
      <c r="M45" s="225">
        <v>1011428473.3200001</v>
      </c>
      <c r="N45" s="225">
        <v>2138001355.9899993</v>
      </c>
      <c r="O45" s="225">
        <v>653349239.22000003</v>
      </c>
      <c r="P45" s="225">
        <v>9465876851.4899998</v>
      </c>
      <c r="Q45" s="225">
        <v>26274182459.499996</v>
      </c>
    </row>
    <row r="46" spans="2:17" x14ac:dyDescent="0.25">
      <c r="B46" s="41" t="s">
        <v>58</v>
      </c>
      <c r="C46" s="223">
        <v>46252231749</v>
      </c>
      <c r="D46" s="223">
        <v>51875744247.339966</v>
      </c>
      <c r="E46" s="199">
        <v>2688101303.5800004</v>
      </c>
      <c r="F46" s="199">
        <v>5483847742.6599979</v>
      </c>
      <c r="G46" s="199">
        <v>5526725854.750001</v>
      </c>
      <c r="H46" s="199">
        <v>4899525564.4899988</v>
      </c>
      <c r="I46" s="199">
        <v>3923952437.920001</v>
      </c>
      <c r="J46" s="199">
        <v>2729089654.1700001</v>
      </c>
      <c r="K46" s="199">
        <v>5132333859.5700006</v>
      </c>
      <c r="L46" s="199">
        <v>1412105548.7199998</v>
      </c>
      <c r="M46" s="199">
        <v>2209248803.5999999</v>
      </c>
      <c r="N46" s="199">
        <v>1974844535.26</v>
      </c>
      <c r="O46" s="199">
        <v>967559767.12</v>
      </c>
      <c r="P46" s="199">
        <v>14828565482.990004</v>
      </c>
      <c r="Q46" s="199">
        <v>51775900554.829987</v>
      </c>
    </row>
    <row r="47" spans="2:17" x14ac:dyDescent="0.25">
      <c r="B47" s="39" t="s">
        <v>59</v>
      </c>
      <c r="C47" s="244">
        <v>10726590531</v>
      </c>
      <c r="D47" s="244">
        <v>13011699004.779991</v>
      </c>
      <c r="E47" s="225">
        <v>385304643.01000005</v>
      </c>
      <c r="F47" s="225">
        <v>2096435501.3200002</v>
      </c>
      <c r="G47" s="225">
        <v>1474776025.0599999</v>
      </c>
      <c r="H47" s="225">
        <v>1015249443.66</v>
      </c>
      <c r="I47" s="225">
        <v>1070007438.5699999</v>
      </c>
      <c r="J47" s="225">
        <v>719362143.69000006</v>
      </c>
      <c r="K47" s="225">
        <v>130058055.63000001</v>
      </c>
      <c r="L47" s="225">
        <v>181359129.40000004</v>
      </c>
      <c r="M47" s="225">
        <v>459013682.63999999</v>
      </c>
      <c r="N47" s="225">
        <v>911665605.18000007</v>
      </c>
      <c r="O47" s="225">
        <v>230638458.97999996</v>
      </c>
      <c r="P47" s="225">
        <v>4317143696.79</v>
      </c>
      <c r="Q47" s="225">
        <v>12991013823.93</v>
      </c>
    </row>
    <row r="48" spans="2:17" x14ac:dyDescent="0.25">
      <c r="B48" s="39" t="s">
        <v>60</v>
      </c>
      <c r="C48" s="244">
        <v>289022273</v>
      </c>
      <c r="D48" s="244">
        <v>78502585.400000006</v>
      </c>
      <c r="E48" s="225">
        <v>11025848.889999999</v>
      </c>
      <c r="F48" s="225">
        <v>10084206.189999999</v>
      </c>
      <c r="G48" s="225">
        <v>8382179.3400000008</v>
      </c>
      <c r="H48" s="225">
        <v>3857324.33</v>
      </c>
      <c r="I48" s="225">
        <v>16183333.33</v>
      </c>
      <c r="J48" s="225">
        <v>3616338.7399999998</v>
      </c>
      <c r="K48" s="225">
        <v>3333333.33</v>
      </c>
      <c r="L48" s="225">
        <v>3333333.33</v>
      </c>
      <c r="M48" s="225">
        <v>3333333.34</v>
      </c>
      <c r="N48" s="225">
        <v>3333333</v>
      </c>
      <c r="O48" s="225">
        <v>3333333</v>
      </c>
      <c r="P48" s="225">
        <v>8540850.0700000003</v>
      </c>
      <c r="Q48" s="225">
        <v>78356746.890000015</v>
      </c>
    </row>
    <row r="49" spans="2:19" x14ac:dyDescent="0.25">
      <c r="B49" s="39" t="s">
        <v>61</v>
      </c>
      <c r="C49" s="244">
        <v>29615573795</v>
      </c>
      <c r="D49" s="244">
        <v>38222901104.389969</v>
      </c>
      <c r="E49" s="225">
        <v>2278533617.71</v>
      </c>
      <c r="F49" s="225">
        <v>3312911802.829999</v>
      </c>
      <c r="G49" s="225">
        <v>3943696173.8000007</v>
      </c>
      <c r="H49" s="225">
        <v>3856344589.079999</v>
      </c>
      <c r="I49" s="225">
        <v>2777072503.6400008</v>
      </c>
      <c r="J49" s="225">
        <v>1940792199.1800001</v>
      </c>
      <c r="K49" s="225">
        <v>4966830055</v>
      </c>
      <c r="L49" s="225">
        <v>1199258591.26</v>
      </c>
      <c r="M49" s="225">
        <v>1693460067.7600002</v>
      </c>
      <c r="N49" s="225">
        <v>1020665612.4299999</v>
      </c>
      <c r="O49" s="225">
        <v>728612073.43000007</v>
      </c>
      <c r="P49" s="225">
        <v>10426721944.290005</v>
      </c>
      <c r="Q49" s="225">
        <v>38144899230.409981</v>
      </c>
    </row>
    <row r="50" spans="2:19" x14ac:dyDescent="0.25">
      <c r="B50" s="39" t="s">
        <v>62</v>
      </c>
      <c r="C50" s="244">
        <v>4209161866.0000005</v>
      </c>
      <c r="D50" s="247">
        <v>0.33</v>
      </c>
      <c r="E50" s="11">
        <v>0</v>
      </c>
      <c r="F50" s="11">
        <v>0</v>
      </c>
      <c r="G50" s="11">
        <v>0</v>
      </c>
      <c r="H50" s="11">
        <v>0</v>
      </c>
      <c r="I50" s="11">
        <v>0</v>
      </c>
      <c r="J50" s="11">
        <v>0</v>
      </c>
      <c r="K50" s="11">
        <v>0</v>
      </c>
      <c r="L50" s="11">
        <v>0</v>
      </c>
      <c r="M50" s="11">
        <v>0</v>
      </c>
      <c r="N50" s="11">
        <v>0</v>
      </c>
      <c r="O50" s="11">
        <v>0</v>
      </c>
      <c r="P50" s="11">
        <v>0</v>
      </c>
      <c r="Q50" s="11">
        <v>0</v>
      </c>
    </row>
    <row r="51" spans="2:19" x14ac:dyDescent="0.25">
      <c r="B51" s="39" t="s">
        <v>92</v>
      </c>
      <c r="C51" s="244">
        <v>424848312</v>
      </c>
      <c r="D51" s="246">
        <v>0</v>
      </c>
      <c r="E51" s="11">
        <v>0</v>
      </c>
      <c r="F51" s="11">
        <v>0</v>
      </c>
      <c r="G51" s="11">
        <v>0</v>
      </c>
      <c r="H51" s="11">
        <v>0</v>
      </c>
      <c r="I51" s="11">
        <v>0</v>
      </c>
      <c r="J51" s="11">
        <v>0</v>
      </c>
      <c r="K51" s="11">
        <v>0</v>
      </c>
      <c r="L51" s="11">
        <v>0</v>
      </c>
      <c r="M51" s="11">
        <v>0</v>
      </c>
      <c r="N51" s="11">
        <v>0</v>
      </c>
      <c r="O51" s="11">
        <v>0</v>
      </c>
      <c r="P51" s="11">
        <v>0</v>
      </c>
      <c r="Q51" s="11">
        <v>0</v>
      </c>
    </row>
    <row r="52" spans="2:19" x14ac:dyDescent="0.25">
      <c r="B52" s="39" t="s">
        <v>63</v>
      </c>
      <c r="C52" s="244">
        <v>987034972</v>
      </c>
      <c r="D52" s="244">
        <v>562641552.44000006</v>
      </c>
      <c r="E52" s="225">
        <v>13237193.970000001</v>
      </c>
      <c r="F52" s="225">
        <v>64416232.320000008</v>
      </c>
      <c r="G52" s="225">
        <v>99871476.549999982</v>
      </c>
      <c r="H52" s="225">
        <v>24074207.420000002</v>
      </c>
      <c r="I52" s="225">
        <v>60689162.379999995</v>
      </c>
      <c r="J52" s="225">
        <v>65318972.559999995</v>
      </c>
      <c r="K52" s="225">
        <v>32112415.609999999</v>
      </c>
      <c r="L52" s="225">
        <v>28154494.730000004</v>
      </c>
      <c r="M52" s="225">
        <v>53441719.859999999</v>
      </c>
      <c r="N52" s="225">
        <v>39179984.649999999</v>
      </c>
      <c r="O52" s="225">
        <v>4975901.7100000009</v>
      </c>
      <c r="P52" s="225">
        <v>76158991.839999989</v>
      </c>
      <c r="Q52" s="225">
        <v>561630753.60000002</v>
      </c>
    </row>
    <row r="53" spans="2:19" x14ac:dyDescent="0.25">
      <c r="B53" s="41" t="s">
        <v>64</v>
      </c>
      <c r="C53" s="223">
        <v>30104657846</v>
      </c>
      <c r="D53" s="223">
        <v>21671622499.43</v>
      </c>
      <c r="E53" s="199">
        <v>1856316035.8099999</v>
      </c>
      <c r="F53" s="199">
        <v>1672092108.9100003</v>
      </c>
      <c r="G53" s="199">
        <v>2177616113.8299999</v>
      </c>
      <c r="H53" s="199">
        <v>724713496.20999992</v>
      </c>
      <c r="I53" s="199">
        <v>971476805.22000003</v>
      </c>
      <c r="J53" s="199">
        <v>5696113204.1099997</v>
      </c>
      <c r="K53" s="199">
        <v>864106896.76999998</v>
      </c>
      <c r="L53" s="199">
        <v>1411662320.1699998</v>
      </c>
      <c r="M53" s="199">
        <v>2166617143.1300001</v>
      </c>
      <c r="N53" s="199">
        <v>705674885.51999986</v>
      </c>
      <c r="O53" s="199">
        <v>974743111.13999987</v>
      </c>
      <c r="P53" s="199">
        <v>2409865376.2399998</v>
      </c>
      <c r="Q53" s="199">
        <v>21630997497.059998</v>
      </c>
    </row>
    <row r="54" spans="2:19" x14ac:dyDescent="0.25">
      <c r="B54" s="39" t="s">
        <v>65</v>
      </c>
      <c r="C54" s="244">
        <v>15527477787</v>
      </c>
      <c r="D54" s="244">
        <v>8150392872.5799999</v>
      </c>
      <c r="E54" s="225">
        <v>186327277.77000001</v>
      </c>
      <c r="F54" s="225">
        <v>169586696.92000002</v>
      </c>
      <c r="G54" s="225">
        <v>836727881.11000001</v>
      </c>
      <c r="H54" s="225">
        <v>290173732.71000004</v>
      </c>
      <c r="I54" s="225">
        <v>206755703</v>
      </c>
      <c r="J54" s="225">
        <v>4245990279.0599999</v>
      </c>
      <c r="K54" s="225">
        <v>205501263.69</v>
      </c>
      <c r="L54" s="225">
        <v>322451025.75999999</v>
      </c>
      <c r="M54" s="225">
        <v>884562355.88</v>
      </c>
      <c r="N54" s="225">
        <v>285753391.52999997</v>
      </c>
      <c r="O54" s="225">
        <v>201558565.47999999</v>
      </c>
      <c r="P54" s="225">
        <v>314379697.32999998</v>
      </c>
      <c r="Q54" s="225">
        <v>8149767870.2399998</v>
      </c>
    </row>
    <row r="55" spans="2:19" x14ac:dyDescent="0.25">
      <c r="B55" s="39" t="s">
        <v>66</v>
      </c>
      <c r="C55" s="244">
        <v>14222615028</v>
      </c>
      <c r="D55" s="244">
        <v>12955932177.450001</v>
      </c>
      <c r="E55" s="225">
        <v>1654147732.3299999</v>
      </c>
      <c r="F55" s="225">
        <v>1496035140.46</v>
      </c>
      <c r="G55" s="225">
        <v>1321657251.3500001</v>
      </c>
      <c r="H55" s="225">
        <v>428841391.91999996</v>
      </c>
      <c r="I55" s="225">
        <v>744151581.17999995</v>
      </c>
      <c r="J55" s="225">
        <v>1435746752.0999999</v>
      </c>
      <c r="K55" s="225">
        <v>641523014.46000004</v>
      </c>
      <c r="L55" s="225">
        <v>1080622203.55</v>
      </c>
      <c r="M55" s="225">
        <v>1245580516.6700001</v>
      </c>
      <c r="N55" s="225">
        <v>417803220.22999996</v>
      </c>
      <c r="O55" s="225">
        <v>710079589.31999993</v>
      </c>
      <c r="P55" s="225">
        <v>1779743783.8800001</v>
      </c>
      <c r="Q55" s="225">
        <v>12955932177.450001</v>
      </c>
    </row>
    <row r="56" spans="2:19" x14ac:dyDescent="0.25">
      <c r="B56" s="39" t="s">
        <v>67</v>
      </c>
      <c r="C56" s="244">
        <v>354565031</v>
      </c>
      <c r="D56" s="244">
        <v>565297449.39999998</v>
      </c>
      <c r="E56" s="225">
        <v>15841025.710000001</v>
      </c>
      <c r="F56" s="225">
        <v>6470271.5299999993</v>
      </c>
      <c r="G56" s="225">
        <v>19230981.370000001</v>
      </c>
      <c r="H56" s="225">
        <v>5698371.5800000001</v>
      </c>
      <c r="I56" s="225">
        <v>20569521.040000003</v>
      </c>
      <c r="J56" s="225">
        <v>14376172.950000001</v>
      </c>
      <c r="K56" s="225">
        <v>17082618.619999997</v>
      </c>
      <c r="L56" s="225">
        <v>8589090.8599999994</v>
      </c>
      <c r="M56" s="225">
        <v>36474270.579999998</v>
      </c>
      <c r="N56" s="225">
        <v>2118273.7600000002</v>
      </c>
      <c r="O56" s="225">
        <v>63104956.340000004</v>
      </c>
      <c r="P56" s="225">
        <v>315741895.03000003</v>
      </c>
      <c r="Q56" s="225">
        <v>525297449.37</v>
      </c>
    </row>
    <row r="57" spans="2:19" x14ac:dyDescent="0.25">
      <c r="B57" s="155" t="s">
        <v>68</v>
      </c>
      <c r="C57" s="227">
        <v>259782593681</v>
      </c>
      <c r="D57" s="228">
        <v>304923772821.35004</v>
      </c>
      <c r="E57" s="229">
        <v>19150792459.189999</v>
      </c>
      <c r="F57" s="230">
        <v>23359202576.32</v>
      </c>
      <c r="G57" s="231">
        <v>27910787853.870003</v>
      </c>
      <c r="H57" s="229">
        <v>22358309773.029999</v>
      </c>
      <c r="I57" s="230">
        <v>21343261299.720001</v>
      </c>
      <c r="J57" s="231">
        <v>26483327645.679996</v>
      </c>
      <c r="K57" s="229">
        <v>20543741304.540001</v>
      </c>
      <c r="L57" s="230">
        <v>20453335040.849998</v>
      </c>
      <c r="M57" s="231">
        <v>21995114300.559998</v>
      </c>
      <c r="N57" s="229">
        <v>20229914573.359997</v>
      </c>
      <c r="O57" s="230">
        <v>17500336403.209999</v>
      </c>
      <c r="P57" s="231">
        <v>62867656914.720001</v>
      </c>
      <c r="Q57" s="232">
        <v>304195780145.05005</v>
      </c>
      <c r="S57" s="7"/>
    </row>
    <row r="58" spans="2:19" x14ac:dyDescent="0.25">
      <c r="B58" s="48"/>
      <c r="C58" s="225"/>
      <c r="D58" s="225"/>
      <c r="E58" s="225"/>
      <c r="F58" s="225"/>
      <c r="G58" s="225"/>
      <c r="H58" s="225"/>
      <c r="I58" s="225"/>
      <c r="J58" s="225"/>
      <c r="K58" s="225"/>
      <c r="L58" s="225"/>
      <c r="M58" s="225"/>
      <c r="N58" s="225"/>
      <c r="O58" s="225"/>
      <c r="P58" s="225"/>
      <c r="Q58" s="225"/>
    </row>
    <row r="59" spans="2:19" x14ac:dyDescent="0.25">
      <c r="B59" s="155"/>
      <c r="C59" s="227"/>
      <c r="D59" s="228"/>
      <c r="E59" s="229"/>
      <c r="F59" s="230"/>
      <c r="G59" s="231"/>
      <c r="H59" s="229"/>
      <c r="I59" s="230"/>
      <c r="J59" s="231"/>
      <c r="K59" s="229"/>
      <c r="L59" s="230"/>
      <c r="M59" s="231"/>
      <c r="N59" s="229"/>
      <c r="O59" s="230"/>
      <c r="P59" s="231"/>
      <c r="Q59" s="232"/>
      <c r="S59" s="7"/>
    </row>
    <row r="60" spans="2:19" x14ac:dyDescent="0.25">
      <c r="B60" s="41" t="s">
        <v>70</v>
      </c>
      <c r="C60" s="248">
        <v>0</v>
      </c>
      <c r="D60" s="223">
        <v>4467269000</v>
      </c>
      <c r="E60" s="222">
        <v>0</v>
      </c>
      <c r="F60" s="222">
        <v>0</v>
      </c>
      <c r="G60" s="222">
        <v>0</v>
      </c>
      <c r="H60" s="222">
        <v>0</v>
      </c>
      <c r="I60" s="222">
        <v>0</v>
      </c>
      <c r="J60" s="222">
        <v>0</v>
      </c>
      <c r="K60" s="222">
        <v>0</v>
      </c>
      <c r="L60" s="222">
        <v>0</v>
      </c>
      <c r="M60" s="222">
        <v>0</v>
      </c>
      <c r="N60" s="222">
        <v>0</v>
      </c>
      <c r="O60" s="199">
        <v>568018132.5</v>
      </c>
      <c r="P60" s="199">
        <v>3894869000</v>
      </c>
      <c r="Q60" s="199">
        <v>4462887132.5</v>
      </c>
    </row>
    <row r="61" spans="2:19" x14ac:dyDescent="0.25">
      <c r="B61" s="39" t="s">
        <v>87</v>
      </c>
      <c r="C61" s="246">
        <v>0</v>
      </c>
      <c r="D61" s="244">
        <v>4467269000</v>
      </c>
      <c r="E61" s="11">
        <v>0</v>
      </c>
      <c r="F61" s="11">
        <v>0</v>
      </c>
      <c r="G61" s="11">
        <v>0</v>
      </c>
      <c r="H61" s="11">
        <v>0</v>
      </c>
      <c r="I61" s="11">
        <v>0</v>
      </c>
      <c r="J61" s="11">
        <v>0</v>
      </c>
      <c r="K61" s="11">
        <v>0</v>
      </c>
      <c r="L61" s="11">
        <v>0</v>
      </c>
      <c r="M61" s="11">
        <v>0</v>
      </c>
      <c r="N61" s="11">
        <v>0</v>
      </c>
      <c r="O61" s="225">
        <v>568018132.5</v>
      </c>
      <c r="P61" s="225">
        <v>3894869000</v>
      </c>
      <c r="Q61" s="225">
        <v>4462887132.5</v>
      </c>
    </row>
    <row r="62" spans="2:19" x14ac:dyDescent="0.25">
      <c r="B62" s="41" t="s">
        <v>73</v>
      </c>
      <c r="C62" s="223">
        <v>41106616871</v>
      </c>
      <c r="D62" s="223">
        <v>37220781104</v>
      </c>
      <c r="E62" s="199">
        <v>1990745455.5999999</v>
      </c>
      <c r="F62" s="199">
        <v>5203970904.8999996</v>
      </c>
      <c r="G62" s="199">
        <v>1949771830.3699999</v>
      </c>
      <c r="H62" s="199">
        <v>1720838429.5</v>
      </c>
      <c r="I62" s="199">
        <v>2228407351.4699998</v>
      </c>
      <c r="J62" s="199">
        <v>2519690621.4099998</v>
      </c>
      <c r="K62" s="199">
        <v>2952444243.5499997</v>
      </c>
      <c r="L62" s="199">
        <v>3680703881.4399996</v>
      </c>
      <c r="M62" s="199">
        <v>2955351766.5500002</v>
      </c>
      <c r="N62" s="199">
        <v>1977732190.8499999</v>
      </c>
      <c r="O62" s="199">
        <v>2329833234.5899997</v>
      </c>
      <c r="P62" s="199">
        <v>2156618941.4899998</v>
      </c>
      <c r="Q62" s="199">
        <v>31666108851.719997</v>
      </c>
    </row>
    <row r="63" spans="2:19" x14ac:dyDescent="0.25">
      <c r="B63" s="39" t="s">
        <v>74</v>
      </c>
      <c r="C63" s="244">
        <v>4586088251</v>
      </c>
      <c r="D63" s="244">
        <v>4479580250.7799997</v>
      </c>
      <c r="E63" s="225">
        <v>287214271.89000005</v>
      </c>
      <c r="F63" s="225">
        <v>466748817.44</v>
      </c>
      <c r="G63" s="225">
        <v>377693389.74000007</v>
      </c>
      <c r="H63" s="225">
        <v>378147371.91000009</v>
      </c>
      <c r="I63" s="225">
        <v>378423978.13</v>
      </c>
      <c r="J63" s="225">
        <v>378661943.20999998</v>
      </c>
      <c r="K63" s="225">
        <v>378784410.67000002</v>
      </c>
      <c r="L63" s="225">
        <v>379797515.18999994</v>
      </c>
      <c r="M63" s="225">
        <v>376152726.25</v>
      </c>
      <c r="N63" s="225">
        <v>365464457.32999998</v>
      </c>
      <c r="O63" s="225">
        <v>356070469.81999999</v>
      </c>
      <c r="P63" s="225">
        <v>356420265.04000002</v>
      </c>
      <c r="Q63" s="225">
        <v>4479579616.6199999</v>
      </c>
    </row>
    <row r="64" spans="2:19" x14ac:dyDescent="0.25">
      <c r="B64" s="39" t="s">
        <v>75</v>
      </c>
      <c r="C64" s="244">
        <v>29689900185</v>
      </c>
      <c r="D64" s="244">
        <v>29207781463.719997</v>
      </c>
      <c r="E64" s="225">
        <v>1634945565.8800001</v>
      </c>
      <c r="F64" s="225">
        <v>4668636469.6300001</v>
      </c>
      <c r="G64" s="225">
        <v>1498885087.79</v>
      </c>
      <c r="H64" s="225">
        <v>1260424435.96</v>
      </c>
      <c r="I64" s="225">
        <v>1773401714.26</v>
      </c>
      <c r="J64" s="225">
        <v>1948158046.8899999</v>
      </c>
      <c r="K64" s="225">
        <v>2502932805.9199996</v>
      </c>
      <c r="L64" s="225">
        <v>3231683346.4199996</v>
      </c>
      <c r="M64" s="225">
        <v>1282362531</v>
      </c>
      <c r="N64" s="225">
        <v>1541755811.1399999</v>
      </c>
      <c r="O64" s="225">
        <v>1962919267.77</v>
      </c>
      <c r="P64" s="225">
        <v>1649819411.1200001</v>
      </c>
      <c r="Q64" s="225">
        <v>24955924493.779999</v>
      </c>
    </row>
    <row r="65" spans="2:19" x14ac:dyDescent="0.25">
      <c r="B65" s="39" t="s">
        <v>76</v>
      </c>
      <c r="C65" s="244">
        <v>6830628435</v>
      </c>
      <c r="D65" s="244">
        <v>3533419389.5</v>
      </c>
      <c r="E65" s="225">
        <v>68585617.829999998</v>
      </c>
      <c r="F65" s="225">
        <v>68585617.829999998</v>
      </c>
      <c r="G65" s="225">
        <v>73193352.840000004</v>
      </c>
      <c r="H65" s="225">
        <v>82266621.63000001</v>
      </c>
      <c r="I65" s="225">
        <v>76581659.080000013</v>
      </c>
      <c r="J65" s="225">
        <v>192870631.31</v>
      </c>
      <c r="K65" s="225">
        <v>70727026.960000008</v>
      </c>
      <c r="L65" s="225">
        <v>69223019.829999998</v>
      </c>
      <c r="M65" s="225">
        <v>1296836509.3000002</v>
      </c>
      <c r="N65" s="225">
        <v>70511922.379999995</v>
      </c>
      <c r="O65" s="225">
        <v>10843497</v>
      </c>
      <c r="P65" s="225">
        <v>150379265.33000001</v>
      </c>
      <c r="Q65" s="225">
        <v>2230604741.3199997</v>
      </c>
    </row>
    <row r="66" spans="2:19" x14ac:dyDescent="0.25">
      <c r="B66" s="155" t="s">
        <v>77</v>
      </c>
      <c r="C66" s="227">
        <v>41106616871</v>
      </c>
      <c r="D66" s="228">
        <v>41688050104</v>
      </c>
      <c r="E66" s="229">
        <v>1990745455.5999999</v>
      </c>
      <c r="F66" s="230">
        <v>5203970904.8999996</v>
      </c>
      <c r="G66" s="231">
        <v>1949771830.3699999</v>
      </c>
      <c r="H66" s="229">
        <v>1720838429.5</v>
      </c>
      <c r="I66" s="230">
        <v>2228407351.4699998</v>
      </c>
      <c r="J66" s="231">
        <v>2519690621.4099998</v>
      </c>
      <c r="K66" s="229">
        <v>2952444243.5499997</v>
      </c>
      <c r="L66" s="230">
        <v>3680703881.4399996</v>
      </c>
      <c r="M66" s="231">
        <v>2955351766.5500002</v>
      </c>
      <c r="N66" s="229">
        <v>1977732190.8499999</v>
      </c>
      <c r="O66" s="230">
        <v>2897851367.0899997</v>
      </c>
      <c r="P66" s="231">
        <v>6051487941.4900007</v>
      </c>
      <c r="Q66" s="232">
        <v>36128995984.219994</v>
      </c>
      <c r="S66" s="7"/>
    </row>
    <row r="67" spans="2:19" x14ac:dyDescent="0.25">
      <c r="C67" s="225"/>
      <c r="D67" s="225"/>
      <c r="E67" s="225"/>
      <c r="F67" s="225"/>
      <c r="G67" s="225"/>
      <c r="H67" s="225"/>
      <c r="I67" s="225"/>
      <c r="J67" s="225"/>
      <c r="K67" s="225"/>
      <c r="L67" s="225"/>
      <c r="M67" s="225"/>
      <c r="N67" s="225"/>
      <c r="O67" s="225"/>
      <c r="P67" s="225"/>
      <c r="Q67" s="225"/>
    </row>
    <row r="68" spans="2:19" x14ac:dyDescent="0.25">
      <c r="B68" s="155" t="s">
        <v>78</v>
      </c>
      <c r="C68" s="227">
        <v>300889210552</v>
      </c>
      <c r="D68" s="228">
        <v>346611822925.35004</v>
      </c>
      <c r="E68" s="229">
        <v>21141537914.789997</v>
      </c>
      <c r="F68" s="230">
        <v>28563173481.220001</v>
      </c>
      <c r="G68" s="231">
        <v>29860559684.240002</v>
      </c>
      <c r="H68" s="229">
        <v>24079148202.529999</v>
      </c>
      <c r="I68" s="230">
        <v>23571668651.190002</v>
      </c>
      <c r="J68" s="231">
        <v>29003018267.089996</v>
      </c>
      <c r="K68" s="229">
        <v>23496185548.09</v>
      </c>
      <c r="L68" s="230">
        <v>24134038922.289997</v>
      </c>
      <c r="M68" s="231">
        <v>24950466067.110001</v>
      </c>
      <c r="N68" s="229">
        <v>22207646764.209995</v>
      </c>
      <c r="O68" s="230">
        <v>20398187770.299999</v>
      </c>
      <c r="P68" s="231">
        <v>68919144856.209991</v>
      </c>
      <c r="Q68" s="232">
        <v>340324776129.27002</v>
      </c>
      <c r="S68" s="7"/>
    </row>
    <row r="69" spans="2:19" x14ac:dyDescent="0.25">
      <c r="B69" s="31" t="s">
        <v>79</v>
      </c>
      <c r="C69" s="31"/>
      <c r="D69" s="31"/>
      <c r="E69" s="34"/>
      <c r="F69" s="34"/>
      <c r="G69" s="34"/>
    </row>
    <row r="70" spans="2:19" x14ac:dyDescent="0.25">
      <c r="B70" s="45" t="s">
        <v>98</v>
      </c>
      <c r="C70" s="45"/>
      <c r="D70" s="45"/>
      <c r="E70" s="34"/>
      <c r="F70" s="34"/>
      <c r="G70" s="34"/>
    </row>
    <row r="71" spans="2:19" x14ac:dyDescent="0.25">
      <c r="B71" s="45" t="s">
        <v>81</v>
      </c>
      <c r="C71" s="45"/>
      <c r="D71" s="45"/>
      <c r="E71" s="34"/>
      <c r="F71" s="34"/>
      <c r="G71" s="34"/>
    </row>
    <row r="72" spans="2:19" x14ac:dyDescent="0.25">
      <c r="B72" s="45" t="s">
        <v>82</v>
      </c>
      <c r="C72" s="45"/>
      <c r="D72" s="45"/>
      <c r="E72" s="34"/>
      <c r="F72" s="34"/>
      <c r="G72" s="34"/>
    </row>
    <row r="73" spans="2:19" x14ac:dyDescent="0.25">
      <c r="B73" s="45" t="s">
        <v>83</v>
      </c>
      <c r="C73" s="45"/>
      <c r="D73" s="45"/>
      <c r="E73" s="33"/>
      <c r="F73" s="33"/>
      <c r="G73" s="33"/>
    </row>
    <row r="74" spans="2:19" x14ac:dyDescent="0.25">
      <c r="B74" s="45" t="s">
        <v>84</v>
      </c>
      <c r="C74" s="45"/>
      <c r="D74" s="45"/>
      <c r="E74" s="32"/>
      <c r="F74" s="32"/>
      <c r="G74" s="32"/>
    </row>
    <row r="75" spans="2:19" x14ac:dyDescent="0.25">
      <c r="B75" s="45" t="s">
        <v>85</v>
      </c>
      <c r="C75" s="45"/>
      <c r="D75" s="45"/>
    </row>
  </sheetData>
  <mergeCells count="8">
    <mergeCell ref="B2:Q2"/>
    <mergeCell ref="B3:Q3"/>
    <mergeCell ref="B4:Q4"/>
    <mergeCell ref="E7:Q7"/>
    <mergeCell ref="B7:B8"/>
    <mergeCell ref="B5:Q5"/>
    <mergeCell ref="C7:C8"/>
    <mergeCell ref="D7:D8"/>
  </mergeCells>
  <printOptions horizontalCentered="1"/>
  <pageMargins left="0.36" right="0.23" top="0.32" bottom="0.34" header="0.3" footer="0.3"/>
  <pageSetup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2:S82"/>
  <sheetViews>
    <sheetView showGridLines="0" zoomScale="89" zoomScaleNormal="89" workbookViewId="0">
      <selection activeCell="L61" sqref="L61:O62"/>
    </sheetView>
  </sheetViews>
  <sheetFormatPr defaultColWidth="11.42578125" defaultRowHeight="15" x14ac:dyDescent="0.25"/>
  <cols>
    <col min="1" max="1" width="6.42578125" customWidth="1"/>
    <col min="2" max="2" width="48.28515625" customWidth="1"/>
    <col min="3" max="4" width="16.7109375"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99</v>
      </c>
      <c r="C6" s="44"/>
      <c r="D6" s="44"/>
      <c r="E6" s="33"/>
      <c r="F6" s="33"/>
      <c r="G6" s="33"/>
      <c r="H6" s="33"/>
      <c r="I6" s="33"/>
      <c r="J6" s="33"/>
      <c r="K6" s="33"/>
      <c r="L6" s="33"/>
      <c r="M6" s="33"/>
      <c r="N6" s="33"/>
      <c r="O6" s="33"/>
      <c r="P6" s="33"/>
      <c r="Q6" s="46" t="s">
        <v>5</v>
      </c>
    </row>
    <row r="7" spans="2:17" ht="24" customHeight="1" x14ac:dyDescent="0.25">
      <c r="B7" s="352" t="s">
        <v>6</v>
      </c>
      <c r="C7" s="360" t="s">
        <v>7</v>
      </c>
      <c r="D7" s="360" t="s">
        <v>8</v>
      </c>
      <c r="E7" s="359" t="s">
        <v>9</v>
      </c>
      <c r="F7" s="359"/>
      <c r="G7" s="359"/>
      <c r="H7" s="359"/>
      <c r="I7" s="359"/>
      <c r="J7" s="359"/>
      <c r="K7" s="359"/>
      <c r="L7" s="359"/>
      <c r="M7" s="359"/>
      <c r="N7" s="359"/>
      <c r="O7" s="359"/>
      <c r="P7" s="359"/>
      <c r="Q7" s="359"/>
    </row>
    <row r="8" spans="2:17" ht="23.2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66374873156</v>
      </c>
      <c r="D9" s="223">
        <v>70320334231.430008</v>
      </c>
      <c r="E9" s="199">
        <v>5065643345.0299988</v>
      </c>
      <c r="F9" s="199">
        <v>5171467553.3499994</v>
      </c>
      <c r="G9" s="199">
        <v>5446137618.8199997</v>
      </c>
      <c r="H9" s="199">
        <v>5158965273.1600008</v>
      </c>
      <c r="I9" s="199">
        <v>5276344366.1900005</v>
      </c>
      <c r="J9" s="199">
        <v>5491268356.1099997</v>
      </c>
      <c r="K9" s="199">
        <v>5238089263.9700003</v>
      </c>
      <c r="L9" s="199">
        <v>5447148396.4899998</v>
      </c>
      <c r="M9" s="199">
        <v>5488775097.3100004</v>
      </c>
      <c r="N9" s="199">
        <v>5633467272.9399996</v>
      </c>
      <c r="O9" s="199">
        <v>5503970470.7400007</v>
      </c>
      <c r="P9" s="199">
        <v>10197242492.48</v>
      </c>
      <c r="Q9" s="199">
        <v>69118519506.589996</v>
      </c>
    </row>
    <row r="10" spans="2:17" x14ac:dyDescent="0.25">
      <c r="B10" s="39" t="s">
        <v>24</v>
      </c>
      <c r="C10" s="244">
        <v>45904063017</v>
      </c>
      <c r="D10" s="244">
        <v>47836738945.040009</v>
      </c>
      <c r="E10" s="225">
        <v>3845454991.0899997</v>
      </c>
      <c r="F10" s="225">
        <v>3882792696.4299979</v>
      </c>
      <c r="G10" s="225">
        <v>3991128097.5000014</v>
      </c>
      <c r="H10" s="225">
        <v>3893145482.8699999</v>
      </c>
      <c r="I10" s="225">
        <v>3944309403.3799992</v>
      </c>
      <c r="J10" s="225">
        <v>4016894418.8499999</v>
      </c>
      <c r="K10" s="225">
        <v>3906556652.9400001</v>
      </c>
      <c r="L10" s="225">
        <v>4024611749.5499992</v>
      </c>
      <c r="M10" s="225">
        <v>4035922942.71</v>
      </c>
      <c r="N10" s="225">
        <v>4121260845.3499999</v>
      </c>
      <c r="O10" s="225">
        <v>3993713408.9699998</v>
      </c>
      <c r="P10" s="225">
        <v>4146536947.5299993</v>
      </c>
      <c r="Q10" s="225">
        <v>47802327637.169991</v>
      </c>
    </row>
    <row r="11" spans="2:17" x14ac:dyDescent="0.25">
      <c r="B11" s="39" t="s">
        <v>25</v>
      </c>
      <c r="C11" s="244">
        <v>5982171644</v>
      </c>
      <c r="D11" s="244">
        <v>4456370571.0199995</v>
      </c>
      <c r="E11" s="225">
        <v>308619727.26999998</v>
      </c>
      <c r="F11" s="225">
        <v>340886617.62</v>
      </c>
      <c r="G11" s="225">
        <v>396965699.51000011</v>
      </c>
      <c r="H11" s="225">
        <v>322613677.03000015</v>
      </c>
      <c r="I11" s="225">
        <v>335743479.74000007</v>
      </c>
      <c r="J11" s="225">
        <v>367023141.12000006</v>
      </c>
      <c r="K11" s="225">
        <v>365908866.55000019</v>
      </c>
      <c r="L11" s="225">
        <v>358736522.25000012</v>
      </c>
      <c r="M11" s="225">
        <v>375965459.23000014</v>
      </c>
      <c r="N11" s="225">
        <v>372060305.46000004</v>
      </c>
      <c r="O11" s="225">
        <v>381643867.73000002</v>
      </c>
      <c r="P11" s="225">
        <v>485898724.85000002</v>
      </c>
      <c r="Q11" s="225">
        <v>4412066088.3600016</v>
      </c>
    </row>
    <row r="12" spans="2:17" x14ac:dyDescent="0.25">
      <c r="B12" s="39" t="s">
        <v>26</v>
      </c>
      <c r="C12" s="244">
        <v>3972297665</v>
      </c>
      <c r="D12" s="244">
        <v>4312468770.7599993</v>
      </c>
      <c r="E12" s="225">
        <v>329171666.65000004</v>
      </c>
      <c r="F12" s="225">
        <v>331179493.66999996</v>
      </c>
      <c r="G12" s="225">
        <v>322112339.81999993</v>
      </c>
      <c r="H12" s="225">
        <v>331166965.69000006</v>
      </c>
      <c r="I12" s="225">
        <v>335948239.15000004</v>
      </c>
      <c r="J12" s="225">
        <v>341172415.69999993</v>
      </c>
      <c r="K12" s="225">
        <v>352994797.79000008</v>
      </c>
      <c r="L12" s="225">
        <v>338686809.41000003</v>
      </c>
      <c r="M12" s="225">
        <v>341316979.50999999</v>
      </c>
      <c r="N12" s="225">
        <v>394522223.48999995</v>
      </c>
      <c r="O12" s="225">
        <v>348753148.49000007</v>
      </c>
      <c r="P12" s="225">
        <v>532288077.64999998</v>
      </c>
      <c r="Q12" s="225">
        <v>4299313157.0200005</v>
      </c>
    </row>
    <row r="13" spans="2:17" x14ac:dyDescent="0.25">
      <c r="B13" s="39" t="s">
        <v>27</v>
      </c>
      <c r="C13" s="244">
        <v>47668214</v>
      </c>
      <c r="D13" s="244">
        <v>57945419</v>
      </c>
      <c r="E13" s="225">
        <v>4884375.55</v>
      </c>
      <c r="F13" s="225">
        <v>5612222.9699999997</v>
      </c>
      <c r="G13" s="225">
        <v>4696585.7</v>
      </c>
      <c r="H13" s="225">
        <v>4337882.2</v>
      </c>
      <c r="I13" s="225">
        <v>4245484.6999999993</v>
      </c>
      <c r="J13" s="225">
        <v>5146082.2</v>
      </c>
      <c r="K13" s="225">
        <v>4382902.1999999993</v>
      </c>
      <c r="L13" s="225">
        <v>4364495.8999999994</v>
      </c>
      <c r="M13" s="225">
        <v>4387171.84</v>
      </c>
      <c r="N13" s="225">
        <v>4327754.3399999989</v>
      </c>
      <c r="O13" s="225">
        <v>4437436.8399999989</v>
      </c>
      <c r="P13" s="225">
        <v>6378246.3099999996</v>
      </c>
      <c r="Q13" s="225">
        <v>57200640.750000007</v>
      </c>
    </row>
    <row r="14" spans="2:17" x14ac:dyDescent="0.25">
      <c r="B14" s="39" t="s">
        <v>28</v>
      </c>
      <c r="C14" s="244">
        <v>3134545926</v>
      </c>
      <c r="D14" s="244">
        <v>2261332091.2500005</v>
      </c>
      <c r="E14" s="225">
        <v>36340308.730000004</v>
      </c>
      <c r="F14" s="225">
        <v>23970177.170000002</v>
      </c>
      <c r="G14" s="225">
        <v>87614121.969999999</v>
      </c>
      <c r="H14" s="225">
        <v>57629975.700000003</v>
      </c>
      <c r="I14" s="225">
        <v>64474498.660000011</v>
      </c>
      <c r="J14" s="225">
        <v>103055133.08000001</v>
      </c>
      <c r="K14" s="225">
        <v>51749372.219999999</v>
      </c>
      <c r="L14" s="225">
        <v>74513106.859999999</v>
      </c>
      <c r="M14" s="225">
        <v>97224848.139999986</v>
      </c>
      <c r="N14" s="225">
        <v>55122542.339999996</v>
      </c>
      <c r="O14" s="225">
        <v>197925077.69</v>
      </c>
      <c r="P14" s="225">
        <v>379440403.13000005</v>
      </c>
      <c r="Q14" s="225">
        <v>1229059565.6899996</v>
      </c>
    </row>
    <row r="15" spans="2:17" x14ac:dyDescent="0.25">
      <c r="B15" s="39" t="s">
        <v>29</v>
      </c>
      <c r="C15" s="244">
        <v>738220362</v>
      </c>
      <c r="D15" s="244">
        <v>837401793.75999999</v>
      </c>
      <c r="E15" s="225">
        <v>23873859.75</v>
      </c>
      <c r="F15" s="225">
        <v>61510024.25</v>
      </c>
      <c r="G15" s="225">
        <v>103636712.40000001</v>
      </c>
      <c r="H15" s="225">
        <v>23696358.919999998</v>
      </c>
      <c r="I15" s="225">
        <v>58659526.880000003</v>
      </c>
      <c r="J15" s="225">
        <v>106416695.29000001</v>
      </c>
      <c r="K15" s="225">
        <v>23732108.919999998</v>
      </c>
      <c r="L15" s="225">
        <v>85950527.109999999</v>
      </c>
      <c r="M15" s="225">
        <v>72612022.340000004</v>
      </c>
      <c r="N15" s="225">
        <v>123514475.5</v>
      </c>
      <c r="O15" s="225">
        <v>24383154.750000004</v>
      </c>
      <c r="P15" s="225">
        <v>125626526.02</v>
      </c>
      <c r="Q15" s="225">
        <v>833611992.13</v>
      </c>
    </row>
    <row r="16" spans="2:17" x14ac:dyDescent="0.25">
      <c r="B16" s="39" t="s">
        <v>30</v>
      </c>
      <c r="C16" s="244">
        <v>888081222</v>
      </c>
      <c r="D16" s="244">
        <v>4813166944.8100004</v>
      </c>
      <c r="E16" s="225">
        <v>65307575.420000009</v>
      </c>
      <c r="F16" s="225">
        <v>68478880.060000002</v>
      </c>
      <c r="G16" s="225">
        <v>71048916.269999996</v>
      </c>
      <c r="H16" s="225">
        <v>69546317.74000001</v>
      </c>
      <c r="I16" s="225">
        <v>67796813.24000001</v>
      </c>
      <c r="J16" s="225">
        <v>75966262.160000011</v>
      </c>
      <c r="K16" s="225">
        <v>70554053.800000027</v>
      </c>
      <c r="L16" s="225">
        <v>70943227.290000007</v>
      </c>
      <c r="M16" s="225">
        <v>68988643.859999999</v>
      </c>
      <c r="N16" s="225">
        <v>58668082.760000005</v>
      </c>
      <c r="O16" s="225">
        <v>64852399.460000016</v>
      </c>
      <c r="P16" s="225">
        <v>4013092001.73</v>
      </c>
      <c r="Q16" s="225">
        <v>4765243173.7900009</v>
      </c>
    </row>
    <row r="17" spans="2:17" x14ac:dyDescent="0.25">
      <c r="B17" s="39" t="s">
        <v>31</v>
      </c>
      <c r="C17" s="244">
        <v>5707825106</v>
      </c>
      <c r="D17" s="244">
        <v>5744909695.7900028</v>
      </c>
      <c r="E17" s="225">
        <v>451990840.57000017</v>
      </c>
      <c r="F17" s="225">
        <v>457037441.17999995</v>
      </c>
      <c r="G17" s="225">
        <v>468935145.65000004</v>
      </c>
      <c r="H17" s="225">
        <v>456828613.01000011</v>
      </c>
      <c r="I17" s="225">
        <v>465166920.44000012</v>
      </c>
      <c r="J17" s="225">
        <v>475594207.70999998</v>
      </c>
      <c r="K17" s="225">
        <v>462210509.55000001</v>
      </c>
      <c r="L17" s="225">
        <v>489341958.11999995</v>
      </c>
      <c r="M17" s="225">
        <v>492357029.67999977</v>
      </c>
      <c r="N17" s="225">
        <v>503991043.69999987</v>
      </c>
      <c r="O17" s="225">
        <v>488261976.81</v>
      </c>
      <c r="P17" s="225">
        <v>507981565.26000005</v>
      </c>
      <c r="Q17" s="225">
        <v>5719697251.6800022</v>
      </c>
    </row>
    <row r="18" spans="2:17" x14ac:dyDescent="0.25">
      <c r="B18" s="41" t="s">
        <v>32</v>
      </c>
      <c r="C18" s="223">
        <v>18205974345</v>
      </c>
      <c r="D18" s="223">
        <v>17941948753.110001</v>
      </c>
      <c r="E18" s="199">
        <v>696110032.56000018</v>
      </c>
      <c r="F18" s="199">
        <v>1148828536.45</v>
      </c>
      <c r="G18" s="199">
        <v>1629539989.8799994</v>
      </c>
      <c r="H18" s="199">
        <v>1260540649.3999999</v>
      </c>
      <c r="I18" s="199">
        <v>1327238170.5900002</v>
      </c>
      <c r="J18" s="199">
        <v>1771006292.7599998</v>
      </c>
      <c r="K18" s="199">
        <v>1287830985.3</v>
      </c>
      <c r="L18" s="199">
        <v>1470780168.29</v>
      </c>
      <c r="M18" s="199">
        <v>1078644925.51</v>
      </c>
      <c r="N18" s="199">
        <v>1459320716.48</v>
      </c>
      <c r="O18" s="199">
        <v>1432540645.3399999</v>
      </c>
      <c r="P18" s="199">
        <v>2183810344.7999997</v>
      </c>
      <c r="Q18" s="199">
        <v>16746191457.360001</v>
      </c>
    </row>
    <row r="19" spans="2:17" x14ac:dyDescent="0.25">
      <c r="B19" s="39" t="s">
        <v>33</v>
      </c>
      <c r="C19" s="244">
        <v>1114879147</v>
      </c>
      <c r="D19" s="244">
        <v>1079126527.1799998</v>
      </c>
      <c r="E19" s="225">
        <v>70922470.629999995</v>
      </c>
      <c r="F19" s="225">
        <v>83154961.360000029</v>
      </c>
      <c r="G19" s="225">
        <v>109677026.16999996</v>
      </c>
      <c r="H19" s="225">
        <v>61417083.209999993</v>
      </c>
      <c r="I19" s="225">
        <v>78683615.530000016</v>
      </c>
      <c r="J19" s="225">
        <v>90106533.140000001</v>
      </c>
      <c r="K19" s="225">
        <v>76909017.680000007</v>
      </c>
      <c r="L19" s="225">
        <v>82654398.590000004</v>
      </c>
      <c r="M19" s="225">
        <v>98330102.209999979</v>
      </c>
      <c r="N19" s="225">
        <v>82767412.160000026</v>
      </c>
      <c r="O19" s="225">
        <v>91155393.73999998</v>
      </c>
      <c r="P19" s="225">
        <v>119427314.20000003</v>
      </c>
      <c r="Q19" s="225">
        <v>1045205328.6199998</v>
      </c>
    </row>
    <row r="20" spans="2:17" x14ac:dyDescent="0.25">
      <c r="B20" s="39" t="s">
        <v>34</v>
      </c>
      <c r="C20" s="244">
        <v>4468708885</v>
      </c>
      <c r="D20" s="244">
        <v>4220437961.0199995</v>
      </c>
      <c r="E20" s="225">
        <v>328826335.2700001</v>
      </c>
      <c r="F20" s="225">
        <v>386644335.76999998</v>
      </c>
      <c r="G20" s="225">
        <v>356776597.01999974</v>
      </c>
      <c r="H20" s="225">
        <v>345903862.85999995</v>
      </c>
      <c r="I20" s="225">
        <v>375218429.07000005</v>
      </c>
      <c r="J20" s="225">
        <v>382662280.89999992</v>
      </c>
      <c r="K20" s="225">
        <v>374842075.43999994</v>
      </c>
      <c r="L20" s="225">
        <v>370179198.22999996</v>
      </c>
      <c r="M20" s="225">
        <v>375067726.32999986</v>
      </c>
      <c r="N20" s="225">
        <v>405774086.88000005</v>
      </c>
      <c r="O20" s="225">
        <v>397873163.04000008</v>
      </c>
      <c r="P20" s="225">
        <v>96185057.060000002</v>
      </c>
      <c r="Q20" s="225">
        <v>4195953147.8700018</v>
      </c>
    </row>
    <row r="21" spans="2:17" x14ac:dyDescent="0.25">
      <c r="B21" s="39" t="s">
        <v>35</v>
      </c>
      <c r="C21" s="244">
        <v>2149049791</v>
      </c>
      <c r="D21" s="244">
        <v>2125508176.97</v>
      </c>
      <c r="E21" s="225">
        <v>85080502.820000008</v>
      </c>
      <c r="F21" s="225">
        <v>119532435.78999998</v>
      </c>
      <c r="G21" s="225">
        <v>234099678.78</v>
      </c>
      <c r="H21" s="225">
        <v>194486981.88</v>
      </c>
      <c r="I21" s="225">
        <v>196733144.46000001</v>
      </c>
      <c r="J21" s="225">
        <v>116437674.69000001</v>
      </c>
      <c r="K21" s="225">
        <v>205580259.21000004</v>
      </c>
      <c r="L21" s="225">
        <v>140260322.97000003</v>
      </c>
      <c r="M21" s="225">
        <v>169841584.22</v>
      </c>
      <c r="N21" s="225">
        <v>113637408.83999999</v>
      </c>
      <c r="O21" s="225">
        <v>156703991.72</v>
      </c>
      <c r="P21" s="225">
        <v>287269531.61999995</v>
      </c>
      <c r="Q21" s="225">
        <v>2019663517</v>
      </c>
    </row>
    <row r="22" spans="2:17" x14ac:dyDescent="0.25">
      <c r="B22" s="39" t="s">
        <v>36</v>
      </c>
      <c r="C22" s="244">
        <v>1101206929</v>
      </c>
      <c r="D22" s="244">
        <v>1000371167.8499997</v>
      </c>
      <c r="E22" s="225">
        <v>33070244.829999998</v>
      </c>
      <c r="F22" s="225">
        <v>62223742.5</v>
      </c>
      <c r="G22" s="225">
        <v>95535424.769999996</v>
      </c>
      <c r="H22" s="225">
        <v>62515230.140000001</v>
      </c>
      <c r="I22" s="225">
        <v>80688744.069999993</v>
      </c>
      <c r="J22" s="225">
        <v>84576141.829999968</v>
      </c>
      <c r="K22" s="225">
        <v>74127754.449999988</v>
      </c>
      <c r="L22" s="225">
        <v>57091898.190000013</v>
      </c>
      <c r="M22" s="225">
        <v>64801206.499999993</v>
      </c>
      <c r="N22" s="225">
        <v>94653497.260000005</v>
      </c>
      <c r="O22" s="225">
        <v>80360285.399999991</v>
      </c>
      <c r="P22" s="225">
        <v>148762408.97000003</v>
      </c>
      <c r="Q22" s="225">
        <v>938406578.91000009</v>
      </c>
    </row>
    <row r="23" spans="2:17" x14ac:dyDescent="0.25">
      <c r="B23" s="39" t="s">
        <v>37</v>
      </c>
      <c r="C23" s="244">
        <v>366501801</v>
      </c>
      <c r="D23" s="244">
        <v>486300200.34000003</v>
      </c>
      <c r="E23" s="225">
        <v>35635716.340000004</v>
      </c>
      <c r="F23" s="225">
        <v>14382384.000000002</v>
      </c>
      <c r="G23" s="225">
        <v>24775661.259999998</v>
      </c>
      <c r="H23" s="225">
        <v>35905557.670000002</v>
      </c>
      <c r="I23" s="225">
        <v>26669110.349999998</v>
      </c>
      <c r="J23" s="225">
        <v>44569092.289999999</v>
      </c>
      <c r="K23" s="225">
        <v>44397026.68</v>
      </c>
      <c r="L23" s="225">
        <v>13041343.569999998</v>
      </c>
      <c r="M23" s="225">
        <v>37277835.729999989</v>
      </c>
      <c r="N23" s="225">
        <v>41967858.75</v>
      </c>
      <c r="O23" s="225">
        <v>62873366.609999999</v>
      </c>
      <c r="P23" s="225">
        <v>87196000.290000021</v>
      </c>
      <c r="Q23" s="225">
        <v>468690953.54000002</v>
      </c>
    </row>
    <row r="24" spans="2:17" x14ac:dyDescent="0.25">
      <c r="B24" s="39" t="s">
        <v>38</v>
      </c>
      <c r="C24" s="244">
        <v>1573705337</v>
      </c>
      <c r="D24" s="244">
        <v>1995740749.3700006</v>
      </c>
      <c r="E24" s="225">
        <v>23689474.02</v>
      </c>
      <c r="F24" s="225">
        <v>172592628.00999999</v>
      </c>
      <c r="G24" s="225">
        <v>226289129.56999996</v>
      </c>
      <c r="H24" s="225">
        <v>76253511.909999982</v>
      </c>
      <c r="I24" s="225">
        <v>160822360.04000002</v>
      </c>
      <c r="J24" s="225">
        <v>295465646.29000002</v>
      </c>
      <c r="K24" s="225">
        <v>102960188.67</v>
      </c>
      <c r="L24" s="225">
        <v>115250169.34999999</v>
      </c>
      <c r="M24" s="225">
        <v>134381623.07000002</v>
      </c>
      <c r="N24" s="225">
        <v>323711766.79999995</v>
      </c>
      <c r="O24" s="225">
        <v>73063490.170000002</v>
      </c>
      <c r="P24" s="225">
        <v>250385437.13999996</v>
      </c>
      <c r="Q24" s="225">
        <v>1954865425.04</v>
      </c>
    </row>
    <row r="25" spans="2:17" x14ac:dyDescent="0.25">
      <c r="B25" s="39" t="s">
        <v>39</v>
      </c>
      <c r="C25" s="244">
        <v>1170319881</v>
      </c>
      <c r="D25" s="244">
        <v>960086901.39999998</v>
      </c>
      <c r="E25" s="225">
        <v>42197552.619999997</v>
      </c>
      <c r="F25" s="225">
        <v>93625315.830000013</v>
      </c>
      <c r="G25" s="225">
        <v>147828444.09000003</v>
      </c>
      <c r="H25" s="225">
        <v>76459826.689999998</v>
      </c>
      <c r="I25" s="225">
        <v>70071153.98999998</v>
      </c>
      <c r="J25" s="225">
        <v>104077440.43000001</v>
      </c>
      <c r="K25" s="225">
        <v>85204774.979999989</v>
      </c>
      <c r="L25" s="225">
        <v>60339292.729999997</v>
      </c>
      <c r="M25" s="225">
        <v>41644215.890000001</v>
      </c>
      <c r="N25" s="225">
        <v>74846040.610000014</v>
      </c>
      <c r="O25" s="225">
        <v>60428533.300000012</v>
      </c>
      <c r="P25" s="225">
        <v>88074104.310000002</v>
      </c>
      <c r="Q25" s="225">
        <v>944796695.47000003</v>
      </c>
    </row>
    <row r="26" spans="2:17" x14ac:dyDescent="0.25">
      <c r="B26" s="39" t="s">
        <v>40</v>
      </c>
      <c r="C26" s="244">
        <v>1677687959</v>
      </c>
      <c r="D26" s="244">
        <v>2435496787.900001</v>
      </c>
      <c r="E26" s="225">
        <v>18296481.669999998</v>
      </c>
      <c r="F26" s="225">
        <v>61402500.949999988</v>
      </c>
      <c r="G26" s="225">
        <v>211282613.27000004</v>
      </c>
      <c r="H26" s="225">
        <v>230282792.29000002</v>
      </c>
      <c r="I26" s="225">
        <v>131018697.15000004</v>
      </c>
      <c r="J26" s="225">
        <v>395933831.26999998</v>
      </c>
      <c r="K26" s="225">
        <v>168164121.87</v>
      </c>
      <c r="L26" s="225">
        <v>428900709.71999997</v>
      </c>
      <c r="M26" s="225">
        <v>38060994.620000005</v>
      </c>
      <c r="N26" s="225">
        <v>141298956.81999996</v>
      </c>
      <c r="O26" s="225">
        <v>194363606.75000003</v>
      </c>
      <c r="P26" s="225">
        <v>281711005.58999997</v>
      </c>
      <c r="Q26" s="225">
        <v>2300716311.9699998</v>
      </c>
    </row>
    <row r="27" spans="2:17" x14ac:dyDescent="0.25">
      <c r="B27" s="39" t="s">
        <v>41</v>
      </c>
      <c r="C27" s="244">
        <v>4583914615</v>
      </c>
      <c r="D27" s="244">
        <v>3638880281.0799999</v>
      </c>
      <c r="E27" s="225">
        <v>58391254.359999992</v>
      </c>
      <c r="F27" s="225">
        <v>155270232.23999998</v>
      </c>
      <c r="G27" s="225">
        <v>223275414.94999999</v>
      </c>
      <c r="H27" s="225">
        <v>177315802.74999997</v>
      </c>
      <c r="I27" s="225">
        <v>207332915.93000001</v>
      </c>
      <c r="J27" s="225">
        <v>257177651.92000002</v>
      </c>
      <c r="K27" s="225">
        <v>155645766.31999996</v>
      </c>
      <c r="L27" s="225">
        <v>203062834.93999997</v>
      </c>
      <c r="M27" s="225">
        <v>119239636.94000001</v>
      </c>
      <c r="N27" s="225">
        <v>180663688.36000004</v>
      </c>
      <c r="O27" s="225">
        <v>315718814.6099999</v>
      </c>
      <c r="P27" s="225">
        <v>824799485.61999989</v>
      </c>
      <c r="Q27" s="225">
        <v>2877893498.9399991</v>
      </c>
    </row>
    <row r="28" spans="2:17" x14ac:dyDescent="0.25">
      <c r="B28" s="41" t="s">
        <v>42</v>
      </c>
      <c r="C28" s="223">
        <v>20870546666</v>
      </c>
      <c r="D28" s="223">
        <v>16649291154.01</v>
      </c>
      <c r="E28" s="199">
        <v>327400062.17000002</v>
      </c>
      <c r="F28" s="199">
        <v>1141264155.48</v>
      </c>
      <c r="G28" s="199">
        <v>1636875439.8200002</v>
      </c>
      <c r="H28" s="199">
        <v>752919559.51999998</v>
      </c>
      <c r="I28" s="199">
        <v>1235269934.1300004</v>
      </c>
      <c r="J28" s="199">
        <v>1689667011.0599997</v>
      </c>
      <c r="K28" s="199">
        <v>1320841672.9099998</v>
      </c>
      <c r="L28" s="199">
        <v>872235485.16999984</v>
      </c>
      <c r="M28" s="199">
        <v>902169097.73000014</v>
      </c>
      <c r="N28" s="199">
        <v>1339481262.96</v>
      </c>
      <c r="O28" s="199">
        <v>1710718087.1800003</v>
      </c>
      <c r="P28" s="199">
        <v>2236652144.8299999</v>
      </c>
      <c r="Q28" s="199">
        <v>15165493912.960003</v>
      </c>
    </row>
    <row r="29" spans="2:17" x14ac:dyDescent="0.25">
      <c r="B29" s="39" t="s">
        <v>43</v>
      </c>
      <c r="C29" s="244">
        <v>6775675028</v>
      </c>
      <c r="D29" s="244">
        <v>6673182937.7999983</v>
      </c>
      <c r="E29" s="225">
        <v>141515168.11000001</v>
      </c>
      <c r="F29" s="225">
        <v>591693196.34999979</v>
      </c>
      <c r="G29" s="225">
        <v>636494664.1400001</v>
      </c>
      <c r="H29" s="225">
        <v>254043352.58000001</v>
      </c>
      <c r="I29" s="225">
        <v>453213589.56000006</v>
      </c>
      <c r="J29" s="225">
        <v>542806960.98999965</v>
      </c>
      <c r="K29" s="225">
        <v>404105618.44999993</v>
      </c>
      <c r="L29" s="225">
        <v>203832462.47000003</v>
      </c>
      <c r="M29" s="225">
        <v>480010351.13000005</v>
      </c>
      <c r="N29" s="225">
        <v>436728447.60000008</v>
      </c>
      <c r="O29" s="225">
        <v>888067668.19000018</v>
      </c>
      <c r="P29" s="225">
        <v>620740372.66999996</v>
      </c>
      <c r="Q29" s="225">
        <v>5653251852.2399998</v>
      </c>
    </row>
    <row r="30" spans="2:17" x14ac:dyDescent="0.25">
      <c r="B30" s="39" t="s">
        <v>44</v>
      </c>
      <c r="C30" s="244">
        <v>718779871</v>
      </c>
      <c r="D30" s="244">
        <v>686387045.26999998</v>
      </c>
      <c r="E30" s="225">
        <v>6407925.4800000004</v>
      </c>
      <c r="F30" s="225">
        <v>22500231.800000001</v>
      </c>
      <c r="G30" s="225">
        <v>94065424.38000001</v>
      </c>
      <c r="H30" s="225">
        <v>27606076.16</v>
      </c>
      <c r="I30" s="225">
        <v>53550229.61999999</v>
      </c>
      <c r="J30" s="225">
        <v>107862538.89999999</v>
      </c>
      <c r="K30" s="225">
        <v>142563357.33000004</v>
      </c>
      <c r="L30" s="225">
        <v>23482919.270000003</v>
      </c>
      <c r="M30" s="225">
        <v>10079310.500000002</v>
      </c>
      <c r="N30" s="225">
        <v>22719762.950000003</v>
      </c>
      <c r="O30" s="225">
        <v>91138888.61999999</v>
      </c>
      <c r="P30" s="225">
        <v>63142351.259999998</v>
      </c>
      <c r="Q30" s="225">
        <v>665119016.2700001</v>
      </c>
    </row>
    <row r="31" spans="2:17" x14ac:dyDescent="0.25">
      <c r="B31" s="39" t="s">
        <v>45</v>
      </c>
      <c r="C31" s="244">
        <v>1676109898</v>
      </c>
      <c r="D31" s="244">
        <v>1380735506.1400001</v>
      </c>
      <c r="E31" s="225">
        <v>23523011.579999998</v>
      </c>
      <c r="F31" s="225">
        <v>69332113.149999991</v>
      </c>
      <c r="G31" s="225">
        <v>165228557.85999995</v>
      </c>
      <c r="H31" s="225">
        <v>38989793.020000011</v>
      </c>
      <c r="I31" s="225">
        <v>70471835.350000009</v>
      </c>
      <c r="J31" s="225">
        <v>219491797.08000004</v>
      </c>
      <c r="K31" s="225">
        <v>141446294.33000001</v>
      </c>
      <c r="L31" s="225">
        <v>56441634.149999999</v>
      </c>
      <c r="M31" s="225">
        <v>106865839.11999999</v>
      </c>
      <c r="N31" s="225">
        <v>140532966.93000001</v>
      </c>
      <c r="O31" s="225">
        <v>71893146.930000007</v>
      </c>
      <c r="P31" s="225">
        <v>229191527.07999998</v>
      </c>
      <c r="Q31" s="225">
        <v>1333408516.5799999</v>
      </c>
    </row>
    <row r="32" spans="2:17" x14ac:dyDescent="0.25">
      <c r="B32" s="39" t="s">
        <v>46</v>
      </c>
      <c r="C32" s="244">
        <v>5877126215</v>
      </c>
      <c r="D32" s="244">
        <v>5167893718.2500019</v>
      </c>
      <c r="E32" s="225">
        <v>114299392.05</v>
      </c>
      <c r="F32" s="225">
        <v>384111735.24000013</v>
      </c>
      <c r="G32" s="225">
        <v>508531205.73000002</v>
      </c>
      <c r="H32" s="225">
        <v>255075459.19999993</v>
      </c>
      <c r="I32" s="225">
        <v>413176542.19000006</v>
      </c>
      <c r="J32" s="225">
        <v>597970771.54999995</v>
      </c>
      <c r="K32" s="225">
        <v>368958338.68000001</v>
      </c>
      <c r="L32" s="225">
        <v>425820653.73999989</v>
      </c>
      <c r="M32" s="225">
        <v>218046608.12999997</v>
      </c>
      <c r="N32" s="225">
        <v>548732108.3299998</v>
      </c>
      <c r="O32" s="225">
        <v>421610585.85999995</v>
      </c>
      <c r="P32" s="225">
        <v>808617904.38000035</v>
      </c>
      <c r="Q32" s="225">
        <v>5064951305.0800018</v>
      </c>
    </row>
    <row r="33" spans="2:18" x14ac:dyDescent="0.25">
      <c r="B33" s="39" t="s">
        <v>47</v>
      </c>
      <c r="C33" s="244">
        <v>413110816</v>
      </c>
      <c r="D33" s="244">
        <v>327668670.40000004</v>
      </c>
      <c r="E33" s="225">
        <v>8275343.5099999988</v>
      </c>
      <c r="F33" s="225">
        <v>12523392.150000002</v>
      </c>
      <c r="G33" s="225">
        <v>25436440.489999998</v>
      </c>
      <c r="H33" s="225">
        <v>16439359.74</v>
      </c>
      <c r="I33" s="225">
        <v>43554057.209999993</v>
      </c>
      <c r="J33" s="225">
        <v>30609848.419999998</v>
      </c>
      <c r="K33" s="225">
        <v>16264382.160000004</v>
      </c>
      <c r="L33" s="225">
        <v>35329014.789999992</v>
      </c>
      <c r="M33" s="225">
        <v>10923988.589999994</v>
      </c>
      <c r="N33" s="225">
        <v>35278077.57</v>
      </c>
      <c r="O33" s="225">
        <v>27209566.979999993</v>
      </c>
      <c r="P33" s="225">
        <v>38395307.00999999</v>
      </c>
      <c r="Q33" s="225">
        <v>300238778.62</v>
      </c>
    </row>
    <row r="34" spans="2:18" x14ac:dyDescent="0.25">
      <c r="B34" s="39" t="s">
        <v>48</v>
      </c>
      <c r="C34" s="244">
        <v>359365647</v>
      </c>
      <c r="D34" s="244">
        <v>266705147.75000003</v>
      </c>
      <c r="E34" s="225">
        <v>3359432.2600000002</v>
      </c>
      <c r="F34" s="225">
        <v>6600027</v>
      </c>
      <c r="G34" s="225">
        <v>18839163.359999999</v>
      </c>
      <c r="H34" s="225">
        <v>9009990.0099999998</v>
      </c>
      <c r="I34" s="225">
        <v>15419857.149999999</v>
      </c>
      <c r="J34" s="225">
        <v>18918550.789999999</v>
      </c>
      <c r="K34" s="225">
        <v>10922589.550000001</v>
      </c>
      <c r="L34" s="225">
        <v>19744813.769999992</v>
      </c>
      <c r="M34" s="225">
        <v>6026299.2199999997</v>
      </c>
      <c r="N34" s="225">
        <v>13421523.509999996</v>
      </c>
      <c r="O34" s="225">
        <v>31427014.989999995</v>
      </c>
      <c r="P34" s="225">
        <v>80195457.540000007</v>
      </c>
      <c r="Q34" s="225">
        <v>233884719.15000007</v>
      </c>
    </row>
    <row r="35" spans="2:18" x14ac:dyDescent="0.25">
      <c r="B35" s="39" t="s">
        <v>90</v>
      </c>
      <c r="C35" s="244">
        <v>1803926514</v>
      </c>
      <c r="D35" s="244">
        <v>91152</v>
      </c>
      <c r="E35" s="11">
        <v>0</v>
      </c>
      <c r="F35" s="11">
        <v>0</v>
      </c>
      <c r="G35" s="11">
        <v>0</v>
      </c>
      <c r="H35" s="11">
        <v>0</v>
      </c>
      <c r="I35" s="11">
        <v>0</v>
      </c>
      <c r="J35" s="11">
        <v>0</v>
      </c>
      <c r="K35" s="11">
        <v>0</v>
      </c>
      <c r="L35" s="11">
        <v>0</v>
      </c>
      <c r="M35" s="11">
        <v>0</v>
      </c>
      <c r="N35" s="11">
        <v>0</v>
      </c>
      <c r="O35" s="11">
        <v>0</v>
      </c>
      <c r="P35" s="11">
        <v>0</v>
      </c>
      <c r="Q35" s="11">
        <v>0</v>
      </c>
      <c r="R35" s="4"/>
    </row>
    <row r="36" spans="2:18" x14ac:dyDescent="0.25">
      <c r="B36" s="39" t="s">
        <v>91</v>
      </c>
      <c r="C36" s="244">
        <v>182077848</v>
      </c>
      <c r="D36" s="246">
        <v>0</v>
      </c>
      <c r="E36" s="11">
        <v>0</v>
      </c>
      <c r="F36" s="11">
        <v>0</v>
      </c>
      <c r="G36" s="11">
        <v>0</v>
      </c>
      <c r="H36" s="11">
        <v>0</v>
      </c>
      <c r="I36" s="11">
        <v>0</v>
      </c>
      <c r="J36" s="11">
        <v>0</v>
      </c>
      <c r="K36" s="11">
        <v>0</v>
      </c>
      <c r="L36" s="11">
        <v>0</v>
      </c>
      <c r="M36" s="11">
        <v>0</v>
      </c>
      <c r="N36" s="11">
        <v>0</v>
      </c>
      <c r="O36" s="11">
        <v>0</v>
      </c>
      <c r="P36" s="11">
        <v>0</v>
      </c>
      <c r="Q36" s="11">
        <v>0</v>
      </c>
      <c r="R36" s="4"/>
    </row>
    <row r="37" spans="2:18" x14ac:dyDescent="0.25">
      <c r="B37" s="39" t="s">
        <v>49</v>
      </c>
      <c r="C37" s="244">
        <v>3064374829</v>
      </c>
      <c r="D37" s="244">
        <v>2146626976.3999999</v>
      </c>
      <c r="E37" s="225">
        <v>30019789.18</v>
      </c>
      <c r="F37" s="225">
        <v>54503459.789999999</v>
      </c>
      <c r="G37" s="225">
        <v>188279983.86000004</v>
      </c>
      <c r="H37" s="225">
        <v>151755528.81</v>
      </c>
      <c r="I37" s="225">
        <v>185883823.04999995</v>
      </c>
      <c r="J37" s="225">
        <v>172006543.32999998</v>
      </c>
      <c r="K37" s="225">
        <v>236581092.41</v>
      </c>
      <c r="L37" s="225">
        <v>107583986.97999999</v>
      </c>
      <c r="M37" s="225">
        <v>70216701.039999992</v>
      </c>
      <c r="N37" s="225">
        <v>142068376.06999999</v>
      </c>
      <c r="O37" s="225">
        <v>179371215.61000001</v>
      </c>
      <c r="P37" s="225">
        <v>396369224.8900001</v>
      </c>
      <c r="Q37" s="225">
        <v>1914639725.0200007</v>
      </c>
    </row>
    <row r="38" spans="2:18" x14ac:dyDescent="0.25">
      <c r="B38" s="41" t="s">
        <v>50</v>
      </c>
      <c r="C38" s="223">
        <v>77374484442</v>
      </c>
      <c r="D38" s="223">
        <v>89784792482.139999</v>
      </c>
      <c r="E38" s="199">
        <v>6589315812.7399988</v>
      </c>
      <c r="F38" s="199">
        <v>6541038178.79</v>
      </c>
      <c r="G38" s="199">
        <v>6449698929.0500002</v>
      </c>
      <c r="H38" s="199">
        <v>7154447177.5199966</v>
      </c>
      <c r="I38" s="199">
        <v>6465187986.8000002</v>
      </c>
      <c r="J38" s="199">
        <v>7201775822.6599979</v>
      </c>
      <c r="K38" s="199">
        <v>6383245307.2600002</v>
      </c>
      <c r="L38" s="199">
        <v>6424529593.4199982</v>
      </c>
      <c r="M38" s="199">
        <v>6570839642.789999</v>
      </c>
      <c r="N38" s="199">
        <v>6437660058.1199989</v>
      </c>
      <c r="O38" s="199">
        <v>12628569247.780001</v>
      </c>
      <c r="P38" s="199">
        <v>10472081619.469999</v>
      </c>
      <c r="Q38" s="199">
        <v>89318389376.399979</v>
      </c>
    </row>
    <row r="39" spans="2:18" x14ac:dyDescent="0.25">
      <c r="B39" s="39" t="s">
        <v>51</v>
      </c>
      <c r="C39" s="244">
        <v>13128518785</v>
      </c>
      <c r="D39" s="244">
        <v>14647567857</v>
      </c>
      <c r="E39" s="225">
        <v>1098674428.21</v>
      </c>
      <c r="F39" s="225">
        <v>1116571335.78</v>
      </c>
      <c r="G39" s="225">
        <v>1110470127.6700001</v>
      </c>
      <c r="H39" s="225">
        <v>1119142728.9000001</v>
      </c>
      <c r="I39" s="225">
        <v>1108561879.3100002</v>
      </c>
      <c r="J39" s="225">
        <v>1106863375.2899997</v>
      </c>
      <c r="K39" s="225">
        <v>1127277013.95</v>
      </c>
      <c r="L39" s="225">
        <v>1105510731.0699999</v>
      </c>
      <c r="M39" s="225">
        <v>1174713686.0600002</v>
      </c>
      <c r="N39" s="225">
        <v>1147094420.28</v>
      </c>
      <c r="O39" s="225">
        <v>1148160390.1700001</v>
      </c>
      <c r="P39" s="225">
        <v>2203163245.9999995</v>
      </c>
      <c r="Q39" s="225">
        <v>14566203362.689999</v>
      </c>
    </row>
    <row r="40" spans="2:18" x14ac:dyDescent="0.25">
      <c r="B40" s="39" t="s">
        <v>52</v>
      </c>
      <c r="C40" s="244">
        <v>13786344602</v>
      </c>
      <c r="D40" s="244">
        <v>15135859894.58</v>
      </c>
      <c r="E40" s="225">
        <v>1028496750.63</v>
      </c>
      <c r="F40" s="225">
        <v>860528893.29999971</v>
      </c>
      <c r="G40" s="225">
        <v>1181289334.4800003</v>
      </c>
      <c r="H40" s="225">
        <v>885606581.74999988</v>
      </c>
      <c r="I40" s="225">
        <v>1125404115.6000001</v>
      </c>
      <c r="J40" s="225">
        <v>1057979923.63</v>
      </c>
      <c r="K40" s="225">
        <v>892721014.1099999</v>
      </c>
      <c r="L40" s="225">
        <v>981181542.7899996</v>
      </c>
      <c r="M40" s="225">
        <v>1073477777.5099996</v>
      </c>
      <c r="N40" s="225">
        <v>1051850436.5299999</v>
      </c>
      <c r="O40" s="225">
        <v>3357155787.9700003</v>
      </c>
      <c r="P40" s="225">
        <v>1382039492.4399989</v>
      </c>
      <c r="Q40" s="225">
        <v>14877731650.74</v>
      </c>
    </row>
    <row r="41" spans="2:18" x14ac:dyDescent="0.25">
      <c r="B41" s="39" t="s">
        <v>53</v>
      </c>
      <c r="C41" s="244">
        <v>50223083417</v>
      </c>
      <c r="D41" s="244">
        <v>59850223223.559998</v>
      </c>
      <c r="E41" s="225">
        <v>4446060553.3999987</v>
      </c>
      <c r="F41" s="225">
        <v>4544775530.1099997</v>
      </c>
      <c r="G41" s="225">
        <v>4157178911.4000001</v>
      </c>
      <c r="H41" s="225">
        <v>5120869210.869997</v>
      </c>
      <c r="I41" s="225">
        <v>4230215054.3899999</v>
      </c>
      <c r="J41" s="225">
        <v>5036074762.2999983</v>
      </c>
      <c r="K41" s="225">
        <v>4342062821.7000008</v>
      </c>
      <c r="L41" s="225">
        <v>4337076764.5599995</v>
      </c>
      <c r="M41" s="225">
        <v>4315979783.7199993</v>
      </c>
      <c r="N41" s="225">
        <v>4209316664.4099994</v>
      </c>
      <c r="O41" s="225">
        <v>8106210475.5400009</v>
      </c>
      <c r="P41" s="225">
        <v>6879831840.7600021</v>
      </c>
      <c r="Q41" s="225">
        <v>59725652373.159981</v>
      </c>
    </row>
    <row r="42" spans="2:18" x14ac:dyDescent="0.25">
      <c r="B42" s="39" t="s">
        <v>54</v>
      </c>
      <c r="C42" s="244">
        <v>236297638</v>
      </c>
      <c r="D42" s="244">
        <v>151141507</v>
      </c>
      <c r="E42" s="225">
        <v>16084080.499999998</v>
      </c>
      <c r="F42" s="225">
        <v>19162419.600000001</v>
      </c>
      <c r="G42" s="225">
        <v>760555.5</v>
      </c>
      <c r="H42" s="225">
        <v>28828656</v>
      </c>
      <c r="I42" s="225">
        <v>1006937.5</v>
      </c>
      <c r="J42" s="225">
        <v>857761.44000000006</v>
      </c>
      <c r="K42" s="225">
        <v>21184457.5</v>
      </c>
      <c r="L42" s="225">
        <v>760555</v>
      </c>
      <c r="M42" s="225">
        <v>6668395.5</v>
      </c>
      <c r="N42" s="225">
        <v>29398536.899999999</v>
      </c>
      <c r="O42" s="225">
        <v>17042594.099999998</v>
      </c>
      <c r="P42" s="225">
        <v>7047040.2699999996</v>
      </c>
      <c r="Q42" s="225">
        <v>148801989.81</v>
      </c>
    </row>
    <row r="43" spans="2:18" x14ac:dyDescent="0.25">
      <c r="B43" s="39" t="s">
        <v>100</v>
      </c>
      <c r="C43" s="244">
        <v>240000</v>
      </c>
      <c r="D43" s="246">
        <v>0</v>
      </c>
      <c r="E43" s="11">
        <v>0</v>
      </c>
      <c r="F43" s="11">
        <v>0</v>
      </c>
      <c r="G43" s="11">
        <v>0</v>
      </c>
      <c r="H43" s="11">
        <v>0</v>
      </c>
      <c r="I43" s="11">
        <v>0</v>
      </c>
      <c r="J43" s="11">
        <v>0</v>
      </c>
      <c r="K43" s="11">
        <v>0</v>
      </c>
      <c r="L43" s="11">
        <v>0</v>
      </c>
      <c r="M43" s="11">
        <v>0</v>
      </c>
      <c r="N43" s="11">
        <v>0</v>
      </c>
      <c r="O43" s="11">
        <v>0</v>
      </c>
      <c r="P43" s="11">
        <v>0</v>
      </c>
      <c r="Q43" s="11">
        <v>0</v>
      </c>
    </row>
    <row r="44" spans="2:18" x14ac:dyDescent="0.25">
      <c r="B44" s="41" t="s">
        <v>55</v>
      </c>
      <c r="C44" s="223">
        <v>20443898028</v>
      </c>
      <c r="D44" s="223">
        <v>21721457047.66</v>
      </c>
      <c r="E44" s="199">
        <v>594075759.30000007</v>
      </c>
      <c r="F44" s="199">
        <v>685516219.81000006</v>
      </c>
      <c r="G44" s="199">
        <v>1074108048.8099999</v>
      </c>
      <c r="H44" s="199">
        <v>1187311906.3900001</v>
      </c>
      <c r="I44" s="199">
        <v>946654585.15999997</v>
      </c>
      <c r="J44" s="199">
        <v>1119833600.03</v>
      </c>
      <c r="K44" s="199">
        <v>3374481972.4500003</v>
      </c>
      <c r="L44" s="199">
        <v>1693864657.6200001</v>
      </c>
      <c r="M44" s="199">
        <v>2666465403.6899996</v>
      </c>
      <c r="N44" s="199">
        <v>2738797931.8799996</v>
      </c>
      <c r="O44" s="199">
        <v>2382673770.9099998</v>
      </c>
      <c r="P44" s="199">
        <v>2857659011.8999996</v>
      </c>
      <c r="Q44" s="199">
        <v>21321442867.950001</v>
      </c>
    </row>
    <row r="45" spans="2:18" x14ac:dyDescent="0.25">
      <c r="B45" s="39" t="s">
        <v>56</v>
      </c>
      <c r="C45" s="244">
        <v>74300000</v>
      </c>
      <c r="D45" s="244">
        <v>188697558.56999999</v>
      </c>
      <c r="E45" s="225">
        <v>0</v>
      </c>
      <c r="F45" s="225">
        <v>30000000</v>
      </c>
      <c r="G45" s="225">
        <v>35800000</v>
      </c>
      <c r="H45" s="225">
        <v>700000</v>
      </c>
      <c r="I45" s="225">
        <v>25500000</v>
      </c>
      <c r="J45" s="225">
        <v>12500000</v>
      </c>
      <c r="K45" s="225">
        <v>0</v>
      </c>
      <c r="L45" s="225">
        <v>15997558.57</v>
      </c>
      <c r="M45" s="225">
        <v>11100000</v>
      </c>
      <c r="N45" s="225">
        <v>31600000</v>
      </c>
      <c r="O45" s="225">
        <v>0</v>
      </c>
      <c r="P45" s="225">
        <v>25500000</v>
      </c>
      <c r="Q45" s="225">
        <v>188697558.56999999</v>
      </c>
    </row>
    <row r="46" spans="2:18" x14ac:dyDescent="0.25">
      <c r="B46" s="39" t="s">
        <v>57</v>
      </c>
      <c r="C46" s="244">
        <v>20369598028</v>
      </c>
      <c r="D46" s="244">
        <v>21532759489.09</v>
      </c>
      <c r="E46" s="225">
        <v>594075759.30000007</v>
      </c>
      <c r="F46" s="225">
        <v>655516219.81000006</v>
      </c>
      <c r="G46" s="225">
        <v>1038308048.8099999</v>
      </c>
      <c r="H46" s="225">
        <v>1186611906.3900001</v>
      </c>
      <c r="I46" s="225">
        <v>921154585.15999997</v>
      </c>
      <c r="J46" s="225">
        <v>1107333600.03</v>
      </c>
      <c r="K46" s="225">
        <v>3374481972.4500003</v>
      </c>
      <c r="L46" s="225">
        <v>1677867099.0500002</v>
      </c>
      <c r="M46" s="225">
        <v>2655365403.6899996</v>
      </c>
      <c r="N46" s="225">
        <v>2707197931.8800001</v>
      </c>
      <c r="O46" s="225">
        <v>2382673770.9099998</v>
      </c>
      <c r="P46" s="225">
        <v>2832159011.8999996</v>
      </c>
      <c r="Q46" s="225">
        <v>21132745309.380005</v>
      </c>
    </row>
    <row r="47" spans="2:18" x14ac:dyDescent="0.25">
      <c r="B47" s="41" t="s">
        <v>58</v>
      </c>
      <c r="C47" s="223">
        <v>39335955369</v>
      </c>
      <c r="D47" s="223">
        <v>37026519980.899979</v>
      </c>
      <c r="E47" s="199">
        <v>172555465.29000002</v>
      </c>
      <c r="F47" s="199">
        <v>888366773.66000009</v>
      </c>
      <c r="G47" s="199">
        <v>2845561724.3300004</v>
      </c>
      <c r="H47" s="199">
        <v>611869754.92999995</v>
      </c>
      <c r="I47" s="199">
        <v>921207522.64999998</v>
      </c>
      <c r="J47" s="199">
        <v>3534481302.1999998</v>
      </c>
      <c r="K47" s="199">
        <v>3425433224.3800011</v>
      </c>
      <c r="L47" s="199">
        <v>3529678428.9600005</v>
      </c>
      <c r="M47" s="199">
        <v>1466459109</v>
      </c>
      <c r="N47" s="199">
        <v>3920495888.9299998</v>
      </c>
      <c r="O47" s="199">
        <v>6883602699.3399982</v>
      </c>
      <c r="P47" s="199">
        <v>7568443967.9400024</v>
      </c>
      <c r="Q47" s="199">
        <v>35768155861.610008</v>
      </c>
    </row>
    <row r="48" spans="2:18" x14ac:dyDescent="0.25">
      <c r="B48" s="39" t="s">
        <v>59</v>
      </c>
      <c r="C48" s="244">
        <v>4490538544</v>
      </c>
      <c r="D48" s="244">
        <v>4201783831.1899996</v>
      </c>
      <c r="E48" s="225">
        <v>147038543.29000002</v>
      </c>
      <c r="F48" s="225">
        <v>198867809.28000003</v>
      </c>
      <c r="G48" s="225">
        <v>525601192.58999974</v>
      </c>
      <c r="H48" s="225">
        <v>128419935.45000003</v>
      </c>
      <c r="I48" s="225">
        <v>104327395.09</v>
      </c>
      <c r="J48" s="225">
        <v>392401736.9799999</v>
      </c>
      <c r="K48" s="225">
        <v>269226259.18000001</v>
      </c>
      <c r="L48" s="225">
        <v>487593544.86999989</v>
      </c>
      <c r="M48" s="225">
        <v>71412682.040000007</v>
      </c>
      <c r="N48" s="225">
        <v>261441132.19999996</v>
      </c>
      <c r="O48" s="225">
        <v>437548796.06999999</v>
      </c>
      <c r="P48" s="225">
        <v>963990046.52999997</v>
      </c>
      <c r="Q48" s="225">
        <v>3987869073.5700002</v>
      </c>
    </row>
    <row r="49" spans="2:19" x14ac:dyDescent="0.25">
      <c r="B49" s="39" t="s">
        <v>60</v>
      </c>
      <c r="C49" s="244">
        <v>68714234</v>
      </c>
      <c r="D49" s="244">
        <v>132425380.99999999</v>
      </c>
      <c r="E49" s="225">
        <v>3333333</v>
      </c>
      <c r="F49" s="225">
        <v>3333333</v>
      </c>
      <c r="G49" s="225">
        <v>3333333</v>
      </c>
      <c r="H49" s="225">
        <v>3333333</v>
      </c>
      <c r="I49" s="225">
        <v>3333333</v>
      </c>
      <c r="J49" s="225">
        <v>7333332.9900000002</v>
      </c>
      <c r="K49" s="225">
        <v>8333333</v>
      </c>
      <c r="L49" s="225">
        <v>3333333</v>
      </c>
      <c r="M49" s="225">
        <v>3333333</v>
      </c>
      <c r="N49" s="225">
        <v>6258333</v>
      </c>
      <c r="O49" s="225">
        <v>63619652.169999994</v>
      </c>
      <c r="P49" s="225">
        <v>22808106.000000004</v>
      </c>
      <c r="Q49" s="225">
        <v>131686088.16</v>
      </c>
    </row>
    <row r="50" spans="2:19" x14ac:dyDescent="0.25">
      <c r="B50" s="39" t="s">
        <v>61</v>
      </c>
      <c r="C50" s="244">
        <v>29324452098</v>
      </c>
      <c r="D50" s="244">
        <v>31884426413.709984</v>
      </c>
      <c r="E50" s="225">
        <v>16605262</v>
      </c>
      <c r="F50" s="225">
        <v>624949587.63</v>
      </c>
      <c r="G50" s="225">
        <v>2216420492.2900004</v>
      </c>
      <c r="H50" s="225">
        <v>430296307.90000004</v>
      </c>
      <c r="I50" s="225">
        <v>758237392.3599999</v>
      </c>
      <c r="J50" s="225">
        <v>3081904520.7399998</v>
      </c>
      <c r="K50" s="225">
        <v>3068672754.8200011</v>
      </c>
      <c r="L50" s="225">
        <v>2987933217.7600007</v>
      </c>
      <c r="M50" s="225">
        <v>1342409022.8299999</v>
      </c>
      <c r="N50" s="225">
        <v>3599525302.3000002</v>
      </c>
      <c r="O50" s="225">
        <v>6319646153.4899988</v>
      </c>
      <c r="P50" s="225">
        <v>6447736093.670002</v>
      </c>
      <c r="Q50" s="225">
        <v>30894336107.790005</v>
      </c>
    </row>
    <row r="51" spans="2:19" x14ac:dyDescent="0.25">
      <c r="B51" s="39" t="s">
        <v>62</v>
      </c>
      <c r="C51" s="244">
        <v>4209161866.0000005</v>
      </c>
      <c r="D51" s="244">
        <v>903448</v>
      </c>
      <c r="E51" s="11">
        <v>0</v>
      </c>
      <c r="F51" s="11">
        <v>0</v>
      </c>
      <c r="G51" s="11">
        <v>0</v>
      </c>
      <c r="H51" s="11">
        <v>0</v>
      </c>
      <c r="I51" s="11">
        <v>0</v>
      </c>
      <c r="J51" s="11">
        <v>0</v>
      </c>
      <c r="K51" s="11">
        <v>0</v>
      </c>
      <c r="L51" s="11">
        <v>0</v>
      </c>
      <c r="M51" s="11">
        <v>0</v>
      </c>
      <c r="N51" s="11">
        <v>0</v>
      </c>
      <c r="O51" s="11">
        <v>0</v>
      </c>
      <c r="P51" s="11">
        <v>0</v>
      </c>
      <c r="Q51" s="11">
        <v>0</v>
      </c>
    </row>
    <row r="52" spans="2:19" x14ac:dyDescent="0.25">
      <c r="B52" s="39" t="s">
        <v>92</v>
      </c>
      <c r="C52" s="244">
        <v>424848312</v>
      </c>
      <c r="D52" s="246">
        <v>0</v>
      </c>
      <c r="E52" s="11">
        <v>0</v>
      </c>
      <c r="F52" s="11">
        <v>0</v>
      </c>
      <c r="G52" s="11">
        <v>0</v>
      </c>
      <c r="H52" s="11">
        <v>0</v>
      </c>
      <c r="I52" s="11">
        <v>0</v>
      </c>
      <c r="J52" s="11">
        <v>0</v>
      </c>
      <c r="K52" s="11">
        <v>0</v>
      </c>
      <c r="L52" s="11">
        <v>0</v>
      </c>
      <c r="M52" s="11">
        <v>0</v>
      </c>
      <c r="N52" s="11">
        <v>0</v>
      </c>
      <c r="O52" s="11">
        <v>0</v>
      </c>
      <c r="P52" s="11">
        <v>0</v>
      </c>
      <c r="Q52" s="11">
        <v>0</v>
      </c>
    </row>
    <row r="53" spans="2:19" x14ac:dyDescent="0.25">
      <c r="B53" s="39" t="s">
        <v>63</v>
      </c>
      <c r="C53" s="244">
        <v>818240315</v>
      </c>
      <c r="D53" s="244">
        <v>806980907</v>
      </c>
      <c r="E53" s="225">
        <v>5578327</v>
      </c>
      <c r="F53" s="225">
        <v>61216043.75</v>
      </c>
      <c r="G53" s="225">
        <v>100206706.44999999</v>
      </c>
      <c r="H53" s="225">
        <v>49820178.579999998</v>
      </c>
      <c r="I53" s="225">
        <v>55309402.199999996</v>
      </c>
      <c r="J53" s="225">
        <v>52841711.489999987</v>
      </c>
      <c r="K53" s="225">
        <v>79200877.38000001</v>
      </c>
      <c r="L53" s="225">
        <v>50818333.329999991</v>
      </c>
      <c r="M53" s="225">
        <v>49304071.129999995</v>
      </c>
      <c r="N53" s="225">
        <v>53271121.429999992</v>
      </c>
      <c r="O53" s="225">
        <v>62788097.609999992</v>
      </c>
      <c r="P53" s="225">
        <v>133909721.74000001</v>
      </c>
      <c r="Q53" s="225">
        <v>754264592.09000003</v>
      </c>
    </row>
    <row r="54" spans="2:19" x14ac:dyDescent="0.25">
      <c r="B54" s="41" t="s">
        <v>64</v>
      </c>
      <c r="C54" s="223">
        <v>40185909881</v>
      </c>
      <c r="D54" s="223">
        <v>31570508968.98</v>
      </c>
      <c r="E54" s="199">
        <v>1100868353.3599999</v>
      </c>
      <c r="F54" s="199">
        <v>1927240124.1200001</v>
      </c>
      <c r="G54" s="199">
        <v>2181229700.4899998</v>
      </c>
      <c r="H54" s="199">
        <v>1012915420.4499999</v>
      </c>
      <c r="I54" s="199">
        <v>1865612766.75</v>
      </c>
      <c r="J54" s="199">
        <v>1975703984.9999998</v>
      </c>
      <c r="K54" s="199">
        <v>1776406807.6300001</v>
      </c>
      <c r="L54" s="199">
        <v>1414406373.9799998</v>
      </c>
      <c r="M54" s="199">
        <v>1525718651.1999998</v>
      </c>
      <c r="N54" s="199">
        <v>1936233099.6400001</v>
      </c>
      <c r="O54" s="199">
        <v>1139454779.8200002</v>
      </c>
      <c r="P54" s="199">
        <v>13356094981.380001</v>
      </c>
      <c r="Q54" s="199">
        <v>31211885043.820004</v>
      </c>
    </row>
    <row r="55" spans="2:19" x14ac:dyDescent="0.25">
      <c r="B55" s="39" t="s">
        <v>65</v>
      </c>
      <c r="C55" s="244">
        <v>25249427880</v>
      </c>
      <c r="D55" s="244">
        <v>20656986522</v>
      </c>
      <c r="E55" s="225">
        <v>407016482.22000003</v>
      </c>
      <c r="F55" s="225">
        <v>843663356.54999995</v>
      </c>
      <c r="G55" s="225">
        <v>856831994.27999997</v>
      </c>
      <c r="H55" s="225">
        <v>744030328.74000001</v>
      </c>
      <c r="I55" s="225">
        <v>1016006365.62</v>
      </c>
      <c r="J55" s="225">
        <v>467079038.52999997</v>
      </c>
      <c r="K55" s="225">
        <v>1198668912.05</v>
      </c>
      <c r="L55" s="225">
        <v>570113739.13</v>
      </c>
      <c r="M55" s="225">
        <v>309322075.80000001</v>
      </c>
      <c r="N55" s="225">
        <v>1439987286.8800001</v>
      </c>
      <c r="O55" s="225">
        <v>423823728.82999998</v>
      </c>
      <c r="P55" s="225">
        <v>12380443211.360001</v>
      </c>
      <c r="Q55" s="225">
        <v>20656986519.990002</v>
      </c>
    </row>
    <row r="56" spans="2:19" x14ac:dyDescent="0.25">
      <c r="B56" s="39" t="s">
        <v>66</v>
      </c>
      <c r="C56" s="244">
        <v>13996864448</v>
      </c>
      <c r="D56" s="244">
        <v>9891128876.3600006</v>
      </c>
      <c r="E56" s="225">
        <v>684079731.40999997</v>
      </c>
      <c r="F56" s="225">
        <v>1066282943.85</v>
      </c>
      <c r="G56" s="225">
        <v>1313401108.9599998</v>
      </c>
      <c r="H56" s="225">
        <v>266353883.46000001</v>
      </c>
      <c r="I56" s="225">
        <v>824686683.61999989</v>
      </c>
      <c r="J56" s="225">
        <v>1499021826.2099998</v>
      </c>
      <c r="K56" s="225">
        <v>536415094.78000003</v>
      </c>
      <c r="L56" s="225">
        <v>819774430.51999986</v>
      </c>
      <c r="M56" s="225">
        <v>1193577706.29</v>
      </c>
      <c r="N56" s="225">
        <v>486855955.99000001</v>
      </c>
      <c r="O56" s="225">
        <v>619329946.29000008</v>
      </c>
      <c r="P56" s="225">
        <v>580169055.68000007</v>
      </c>
      <c r="Q56" s="225">
        <v>9889948367.0599995</v>
      </c>
    </row>
    <row r="57" spans="2:19" x14ac:dyDescent="0.25">
      <c r="B57" s="39" t="s">
        <v>67</v>
      </c>
      <c r="C57" s="244">
        <v>939617553</v>
      </c>
      <c r="D57" s="244">
        <v>1022393570.62</v>
      </c>
      <c r="E57" s="225">
        <v>9772139.7299999986</v>
      </c>
      <c r="F57" s="225">
        <v>17293823.719999999</v>
      </c>
      <c r="G57" s="225">
        <v>10996597.25</v>
      </c>
      <c r="H57" s="225">
        <v>2531208.25</v>
      </c>
      <c r="I57" s="225">
        <v>24919717.509999998</v>
      </c>
      <c r="J57" s="225">
        <v>9603120.2600000016</v>
      </c>
      <c r="K57" s="225">
        <v>41322800.799999997</v>
      </c>
      <c r="L57" s="225">
        <v>24518204.329999994</v>
      </c>
      <c r="M57" s="225">
        <v>22818869.109999999</v>
      </c>
      <c r="N57" s="225">
        <v>9389856.7699999996</v>
      </c>
      <c r="O57" s="225">
        <v>96301104.700000018</v>
      </c>
      <c r="P57" s="225">
        <v>395482714.34000003</v>
      </c>
      <c r="Q57" s="225">
        <v>664950156.76999998</v>
      </c>
    </row>
    <row r="58" spans="2:19" x14ac:dyDescent="0.25">
      <c r="B58" s="155" t="s">
        <v>68</v>
      </c>
      <c r="C58" s="227">
        <v>282791641887</v>
      </c>
      <c r="D58" s="228">
        <v>285014852618.22998</v>
      </c>
      <c r="E58" s="229">
        <v>14545968830.449995</v>
      </c>
      <c r="F58" s="230">
        <v>17503721541.659996</v>
      </c>
      <c r="G58" s="231">
        <v>21263151451.200001</v>
      </c>
      <c r="H58" s="229">
        <v>17138969741.369997</v>
      </c>
      <c r="I58" s="230">
        <v>18037515332.270004</v>
      </c>
      <c r="J58" s="231">
        <v>22783736369.82</v>
      </c>
      <c r="K58" s="229">
        <v>22806329233.900005</v>
      </c>
      <c r="L58" s="230">
        <v>20852643103.93</v>
      </c>
      <c r="M58" s="231">
        <v>19699071927.229996</v>
      </c>
      <c r="N58" s="229">
        <v>23465456230.950001</v>
      </c>
      <c r="O58" s="230">
        <v>31681529701.110001</v>
      </c>
      <c r="P58" s="231">
        <v>48871984562.800011</v>
      </c>
      <c r="Q58" s="232">
        <v>278650078026.69</v>
      </c>
      <c r="S58" s="7"/>
    </row>
    <row r="59" spans="2:19" x14ac:dyDescent="0.25">
      <c r="C59" s="225"/>
      <c r="D59" s="225"/>
      <c r="E59" s="225"/>
      <c r="F59" s="225"/>
      <c r="G59" s="225"/>
      <c r="H59" s="225"/>
      <c r="I59" s="225"/>
      <c r="J59" s="225"/>
      <c r="K59" s="225"/>
      <c r="L59" s="225"/>
      <c r="M59" s="225"/>
      <c r="N59" s="225"/>
      <c r="O59" s="225"/>
      <c r="P59" s="225"/>
      <c r="Q59" s="225"/>
    </row>
    <row r="60" spans="2:19" x14ac:dyDescent="0.25">
      <c r="B60" s="155" t="s">
        <v>69</v>
      </c>
      <c r="C60" s="227"/>
      <c r="D60" s="228"/>
      <c r="E60" s="229"/>
      <c r="F60" s="230"/>
      <c r="G60" s="231"/>
      <c r="H60" s="229"/>
      <c r="I60" s="230"/>
      <c r="J60" s="231"/>
      <c r="K60" s="229"/>
      <c r="L60" s="230"/>
      <c r="M60" s="231"/>
      <c r="N60" s="229"/>
      <c r="O60" s="230"/>
      <c r="P60" s="231"/>
      <c r="Q60" s="232"/>
      <c r="S60" s="7"/>
    </row>
    <row r="61" spans="2:19" x14ac:dyDescent="0.25">
      <c r="B61" s="41" t="s">
        <v>70</v>
      </c>
      <c r="C61" s="248">
        <v>0</v>
      </c>
      <c r="D61" s="223">
        <v>1883466250</v>
      </c>
      <c r="E61" s="222">
        <v>0</v>
      </c>
      <c r="F61" s="222">
        <v>0</v>
      </c>
      <c r="G61" s="222">
        <v>0</v>
      </c>
      <c r="H61" s="222">
        <v>0</v>
      </c>
      <c r="I61" s="222">
        <v>0</v>
      </c>
      <c r="J61" s="222">
        <v>0</v>
      </c>
      <c r="K61" s="199">
        <v>582982110.02999997</v>
      </c>
      <c r="L61" s="222">
        <v>0</v>
      </c>
      <c r="M61" s="222">
        <v>0</v>
      </c>
      <c r="N61" s="222">
        <v>0</v>
      </c>
      <c r="O61" s="222">
        <v>0</v>
      </c>
      <c r="P61" s="199">
        <v>412884915.58999997</v>
      </c>
      <c r="Q61" s="199">
        <v>995867025.62</v>
      </c>
    </row>
    <row r="62" spans="2:19" x14ac:dyDescent="0.25">
      <c r="B62" s="39" t="s">
        <v>87</v>
      </c>
      <c r="C62" s="246">
        <v>0</v>
      </c>
      <c r="D62" s="244">
        <v>1883466250</v>
      </c>
      <c r="E62" s="11">
        <v>0</v>
      </c>
      <c r="F62" s="11">
        <v>0</v>
      </c>
      <c r="G62" s="11">
        <v>0</v>
      </c>
      <c r="H62" s="11">
        <v>0</v>
      </c>
      <c r="I62" s="11">
        <v>0</v>
      </c>
      <c r="J62" s="11">
        <v>0</v>
      </c>
      <c r="K62" s="225">
        <v>582982110.02999997</v>
      </c>
      <c r="L62" s="11">
        <v>0</v>
      </c>
      <c r="M62" s="11">
        <v>0</v>
      </c>
      <c r="N62" s="11">
        <v>0</v>
      </c>
      <c r="O62" s="11">
        <v>0</v>
      </c>
      <c r="P62" s="225">
        <v>412884915.58999997</v>
      </c>
      <c r="Q62" s="225">
        <v>995867025.62</v>
      </c>
    </row>
    <row r="63" spans="2:19" x14ac:dyDescent="0.25">
      <c r="B63" s="41" t="s">
        <v>73</v>
      </c>
      <c r="C63" s="223">
        <v>46207745503</v>
      </c>
      <c r="D63" s="223">
        <v>50649632473</v>
      </c>
      <c r="E63" s="199">
        <v>2953446055.6399999</v>
      </c>
      <c r="F63" s="199">
        <v>10694704018.98</v>
      </c>
      <c r="G63" s="199">
        <v>2199402344.3099999</v>
      </c>
      <c r="H63" s="199">
        <v>4372416584.6800003</v>
      </c>
      <c r="I63" s="199">
        <v>3579822486.3800006</v>
      </c>
      <c r="J63" s="199">
        <v>2914638955.5099998</v>
      </c>
      <c r="K63" s="199">
        <v>1129002808.8899999</v>
      </c>
      <c r="L63" s="199">
        <v>4612175716.1000004</v>
      </c>
      <c r="M63" s="199">
        <v>1744677472.5599999</v>
      </c>
      <c r="N63" s="199">
        <v>4308216103.7399998</v>
      </c>
      <c r="O63" s="199">
        <v>3039295501.0900002</v>
      </c>
      <c r="P63" s="199">
        <v>1591829517.7</v>
      </c>
      <c r="Q63" s="199">
        <v>43139627565.580002</v>
      </c>
    </row>
    <row r="64" spans="2:19" x14ac:dyDescent="0.25">
      <c r="B64" s="39" t="s">
        <v>74</v>
      </c>
      <c r="C64" s="244">
        <v>10656075000</v>
      </c>
      <c r="D64" s="244">
        <v>12068377651</v>
      </c>
      <c r="E64" s="225">
        <v>356902501.60000002</v>
      </c>
      <c r="F64" s="225">
        <v>2098291605.7900002</v>
      </c>
      <c r="G64" s="225">
        <v>483564015.18000001</v>
      </c>
      <c r="H64" s="225">
        <v>3163502461.4400001</v>
      </c>
      <c r="I64" s="225">
        <v>820078150.96000004</v>
      </c>
      <c r="J64" s="225">
        <v>896687789.52999997</v>
      </c>
      <c r="K64" s="225">
        <v>0</v>
      </c>
      <c r="L64" s="225">
        <v>827171761.36000001</v>
      </c>
      <c r="M64" s="225">
        <v>0</v>
      </c>
      <c r="N64" s="225">
        <v>2043730958.6600001</v>
      </c>
      <c r="O64" s="225">
        <v>98333333</v>
      </c>
      <c r="P64" s="225">
        <v>0</v>
      </c>
      <c r="Q64" s="225">
        <v>10788262577.519999</v>
      </c>
    </row>
    <row r="65" spans="2:19" x14ac:dyDescent="0.25">
      <c r="B65" s="39" t="s">
        <v>75</v>
      </c>
      <c r="C65" s="244">
        <v>28529331999</v>
      </c>
      <c r="D65" s="244">
        <v>27117029348</v>
      </c>
      <c r="E65" s="225">
        <v>2584541062.04</v>
      </c>
      <c r="F65" s="225">
        <v>3534597335.1899996</v>
      </c>
      <c r="G65" s="225">
        <v>1565784403.05</v>
      </c>
      <c r="H65" s="225">
        <v>1196998772.5699999</v>
      </c>
      <c r="I65" s="225">
        <v>2674001319.2300005</v>
      </c>
      <c r="J65" s="225">
        <v>1935967252.5599999</v>
      </c>
      <c r="K65" s="225">
        <v>1043078822.15</v>
      </c>
      <c r="L65" s="225">
        <v>3702400480.6800003</v>
      </c>
      <c r="M65" s="225">
        <v>1730326511.8899999</v>
      </c>
      <c r="N65" s="225">
        <v>1942393214.51</v>
      </c>
      <c r="O65" s="225">
        <v>2823041521.0900002</v>
      </c>
      <c r="P65" s="225">
        <v>1562585171.6300001</v>
      </c>
      <c r="Q65" s="225">
        <v>26295715866.59</v>
      </c>
    </row>
    <row r="66" spans="2:19" x14ac:dyDescent="0.25">
      <c r="B66" s="39" t="s">
        <v>76</v>
      </c>
      <c r="C66" s="244">
        <v>7022338504</v>
      </c>
      <c r="D66" s="244">
        <v>11464225474</v>
      </c>
      <c r="E66" s="225">
        <v>12002492</v>
      </c>
      <c r="F66" s="225">
        <v>5061815078</v>
      </c>
      <c r="G66" s="225">
        <v>150053926.07999998</v>
      </c>
      <c r="H66" s="225">
        <v>11915350.669999998</v>
      </c>
      <c r="I66" s="225">
        <v>85743016.190000013</v>
      </c>
      <c r="J66" s="225">
        <v>81983913.419999987</v>
      </c>
      <c r="K66" s="225">
        <v>85923986.74000001</v>
      </c>
      <c r="L66" s="225">
        <v>82603474.060000002</v>
      </c>
      <c r="M66" s="225">
        <v>14350960.67</v>
      </c>
      <c r="N66" s="225">
        <v>322091930.56999999</v>
      </c>
      <c r="O66" s="225">
        <v>117920647</v>
      </c>
      <c r="P66" s="225">
        <v>29244346.069999997</v>
      </c>
      <c r="Q66" s="225">
        <v>6055649121.4700003</v>
      </c>
    </row>
    <row r="67" spans="2:19" x14ac:dyDescent="0.25">
      <c r="B67" s="155" t="s">
        <v>77</v>
      </c>
      <c r="C67" s="227">
        <v>46207745503</v>
      </c>
      <c r="D67" s="228">
        <v>52533098722.999992</v>
      </c>
      <c r="E67" s="229">
        <v>2953446055.6399999</v>
      </c>
      <c r="F67" s="230">
        <v>10694704018.98</v>
      </c>
      <c r="G67" s="231">
        <v>2199402344.3099999</v>
      </c>
      <c r="H67" s="229">
        <v>4372416584.6800003</v>
      </c>
      <c r="I67" s="230">
        <v>3579822486.3800006</v>
      </c>
      <c r="J67" s="231">
        <v>2914638955.5099998</v>
      </c>
      <c r="K67" s="229">
        <v>1711984918.9199998</v>
      </c>
      <c r="L67" s="230">
        <v>4612175716.1000004</v>
      </c>
      <c r="M67" s="231">
        <v>1744677472.5599999</v>
      </c>
      <c r="N67" s="229">
        <v>4308216103.7399998</v>
      </c>
      <c r="O67" s="230">
        <v>3039295501.0900002</v>
      </c>
      <c r="P67" s="231">
        <v>2004714433.29</v>
      </c>
      <c r="Q67" s="232">
        <v>44135494591.199997</v>
      </c>
      <c r="S67" s="7"/>
    </row>
    <row r="68" spans="2:19" x14ac:dyDescent="0.25">
      <c r="C68" s="225"/>
      <c r="D68" s="225"/>
      <c r="E68" s="225"/>
      <c r="F68" s="225"/>
      <c r="G68" s="225"/>
      <c r="H68" s="225"/>
      <c r="I68" s="225"/>
      <c r="J68" s="225"/>
      <c r="K68" s="225"/>
      <c r="L68" s="225"/>
      <c r="M68" s="225"/>
      <c r="N68" s="225"/>
      <c r="O68" s="225"/>
      <c r="P68" s="225"/>
      <c r="Q68" s="225"/>
    </row>
    <row r="69" spans="2:19" x14ac:dyDescent="0.25">
      <c r="B69" s="155" t="s">
        <v>78</v>
      </c>
      <c r="C69" s="227">
        <v>328999387390</v>
      </c>
      <c r="D69" s="228">
        <v>337547951341.22998</v>
      </c>
      <c r="E69" s="229">
        <v>17499414886.089996</v>
      </c>
      <c r="F69" s="230">
        <v>28198425560.639996</v>
      </c>
      <c r="G69" s="231">
        <v>23462553795.510002</v>
      </c>
      <c r="H69" s="229">
        <v>21511386326.049999</v>
      </c>
      <c r="I69" s="230">
        <v>21617337818.650005</v>
      </c>
      <c r="J69" s="231">
        <v>25698375325.329998</v>
      </c>
      <c r="K69" s="229">
        <v>24518314152.820004</v>
      </c>
      <c r="L69" s="230">
        <v>25464818820.029999</v>
      </c>
      <c r="M69" s="231">
        <v>21443749399.789997</v>
      </c>
      <c r="N69" s="229">
        <v>27773672334.689999</v>
      </c>
      <c r="O69" s="230">
        <v>34720825202.200005</v>
      </c>
      <c r="P69" s="231">
        <v>50876698996.090012</v>
      </c>
      <c r="Q69" s="232">
        <v>322785572617.88995</v>
      </c>
      <c r="S69" s="7"/>
    </row>
    <row r="70" spans="2:19" x14ac:dyDescent="0.25">
      <c r="B70" s="31" t="s">
        <v>79</v>
      </c>
      <c r="C70" s="31"/>
      <c r="D70" s="31"/>
      <c r="E70" s="34"/>
      <c r="F70" s="34"/>
      <c r="G70" s="34"/>
    </row>
    <row r="71" spans="2:19" x14ac:dyDescent="0.25">
      <c r="B71" s="45" t="s">
        <v>98</v>
      </c>
      <c r="C71" s="45"/>
      <c r="D71" s="45"/>
      <c r="E71" s="34"/>
      <c r="F71" s="34"/>
      <c r="G71" s="34"/>
    </row>
    <row r="72" spans="2:19" x14ac:dyDescent="0.25">
      <c r="B72" s="45" t="s">
        <v>81</v>
      </c>
      <c r="C72" s="45"/>
      <c r="D72" s="45"/>
      <c r="E72" s="34"/>
      <c r="F72" s="34"/>
      <c r="G72" s="34"/>
    </row>
    <row r="73" spans="2:19" x14ac:dyDescent="0.25">
      <c r="B73" s="45" t="s">
        <v>82</v>
      </c>
      <c r="C73" s="45"/>
      <c r="D73" s="45"/>
      <c r="E73" s="34"/>
      <c r="F73" s="34"/>
      <c r="G73" s="34"/>
    </row>
    <row r="74" spans="2:19" x14ac:dyDescent="0.25">
      <c r="B74" s="45" t="s">
        <v>83</v>
      </c>
      <c r="C74" s="45"/>
      <c r="D74" s="45"/>
      <c r="E74" s="33"/>
      <c r="F74" s="33"/>
      <c r="G74" s="33"/>
    </row>
    <row r="75" spans="2:19" x14ac:dyDescent="0.25">
      <c r="B75" s="45" t="s">
        <v>84</v>
      </c>
      <c r="C75" s="45"/>
      <c r="D75" s="45"/>
      <c r="E75" s="32"/>
      <c r="F75" s="32"/>
      <c r="G75" s="32"/>
    </row>
    <row r="76" spans="2:19" x14ac:dyDescent="0.25">
      <c r="B76" s="45" t="s">
        <v>85</v>
      </c>
      <c r="C76" s="45"/>
      <c r="D76" s="45"/>
    </row>
    <row r="82" spans="2:4" x14ac:dyDescent="0.25">
      <c r="B82" s="45"/>
      <c r="C82" s="45"/>
      <c r="D82" s="45"/>
    </row>
  </sheetData>
  <mergeCells count="8">
    <mergeCell ref="B2:Q2"/>
    <mergeCell ref="B3:Q3"/>
    <mergeCell ref="B4:Q4"/>
    <mergeCell ref="E7:Q7"/>
    <mergeCell ref="B7:B8"/>
    <mergeCell ref="B5:Q5"/>
    <mergeCell ref="C7:C8"/>
    <mergeCell ref="D7:D8"/>
  </mergeCells>
  <printOptions horizontalCentered="1"/>
  <pageMargins left="0.43" right="0.2" top="0.31" bottom="0.3" header="0.3" footer="0.3"/>
  <pageSetup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2:S74"/>
  <sheetViews>
    <sheetView showGridLines="0" zoomScale="89" zoomScaleNormal="89" workbookViewId="0">
      <selection activeCell="C9" sqref="C9"/>
    </sheetView>
  </sheetViews>
  <sheetFormatPr defaultColWidth="11.42578125" defaultRowHeight="15" x14ac:dyDescent="0.25"/>
  <cols>
    <col min="1" max="1" width="6.42578125" customWidth="1"/>
    <col min="2" max="2" width="48.28515625" customWidth="1"/>
    <col min="3" max="4" width="15.7109375" customWidth="1"/>
    <col min="5" max="16" width="11.42578125" bestFit="1" customWidth="1"/>
    <col min="17" max="17" width="12.42578125" bestFit="1"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101</v>
      </c>
      <c r="C6" s="44"/>
      <c r="D6" s="44"/>
      <c r="E6" s="33"/>
      <c r="F6" s="33"/>
      <c r="G6" s="33"/>
      <c r="H6" s="33"/>
      <c r="I6" s="33"/>
      <c r="J6" s="33"/>
      <c r="K6" s="33"/>
      <c r="L6" s="33"/>
      <c r="M6" s="33"/>
      <c r="N6" s="33"/>
      <c r="O6" s="33"/>
      <c r="P6" s="33"/>
      <c r="Q6" s="46" t="s">
        <v>5</v>
      </c>
    </row>
    <row r="7" spans="2:17" ht="22.5" customHeight="1" x14ac:dyDescent="0.25">
      <c r="B7" s="352" t="s">
        <v>6</v>
      </c>
      <c r="C7" s="360" t="s">
        <v>7</v>
      </c>
      <c r="D7" s="360" t="s">
        <v>8</v>
      </c>
      <c r="E7" s="359" t="s">
        <v>9</v>
      </c>
      <c r="F7" s="359"/>
      <c r="G7" s="359"/>
      <c r="H7" s="359"/>
      <c r="I7" s="359"/>
      <c r="J7" s="359"/>
      <c r="K7" s="359"/>
      <c r="L7" s="359"/>
      <c r="M7" s="359"/>
      <c r="N7" s="359"/>
      <c r="O7" s="359"/>
      <c r="P7" s="359"/>
      <c r="Q7" s="359"/>
    </row>
    <row r="8" spans="2:17" ht="21.75" customHeight="1" x14ac:dyDescent="0.25">
      <c r="B8" s="352"/>
      <c r="C8" s="360"/>
      <c r="D8" s="360"/>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71572512618</v>
      </c>
      <c r="D9" s="223">
        <v>73276267215.860001</v>
      </c>
      <c r="E9" s="199">
        <v>5285579953.2099991</v>
      </c>
      <c r="F9" s="199">
        <v>5614070501.7799997</v>
      </c>
      <c r="G9" s="199">
        <v>5841399563.7400007</v>
      </c>
      <c r="H9" s="199">
        <v>5398967765.5</v>
      </c>
      <c r="I9" s="199">
        <v>5753184410.8899984</v>
      </c>
      <c r="J9" s="199">
        <v>5531555210.670001</v>
      </c>
      <c r="K9" s="199">
        <v>5368727505.9399986</v>
      </c>
      <c r="L9" s="199">
        <v>4964590725.3799992</v>
      </c>
      <c r="M9" s="199">
        <v>6401715260.0299997</v>
      </c>
      <c r="N9" s="199">
        <v>5894246629.7399998</v>
      </c>
      <c r="O9" s="199">
        <v>8849484338.0100002</v>
      </c>
      <c r="P9" s="199">
        <v>7976935525.3300009</v>
      </c>
      <c r="Q9" s="199">
        <v>72880457390.220016</v>
      </c>
    </row>
    <row r="10" spans="2:17" x14ac:dyDescent="0.25">
      <c r="B10" s="39" t="s">
        <v>24</v>
      </c>
      <c r="C10" s="224">
        <v>49196493834</v>
      </c>
      <c r="D10" s="224">
        <v>50634478491.69001</v>
      </c>
      <c r="E10" s="225">
        <v>4032965831.6599994</v>
      </c>
      <c r="F10" s="225">
        <v>4119624443.7899995</v>
      </c>
      <c r="G10" s="225">
        <v>4114584226.5799994</v>
      </c>
      <c r="H10" s="225">
        <v>4055144975.309999</v>
      </c>
      <c r="I10" s="225">
        <v>4278152254.6599989</v>
      </c>
      <c r="J10" s="225">
        <v>4163859173.059999</v>
      </c>
      <c r="K10" s="225">
        <v>4102083999.4199996</v>
      </c>
      <c r="L10" s="225">
        <v>3719101680.079999</v>
      </c>
      <c r="M10" s="225">
        <v>4809568870.1899996</v>
      </c>
      <c r="N10" s="225">
        <v>4340870841.5799999</v>
      </c>
      <c r="O10" s="225">
        <v>4348804529.8400011</v>
      </c>
      <c r="P10" s="225">
        <v>4480439743.7300005</v>
      </c>
      <c r="Q10" s="225">
        <v>50565200569.900017</v>
      </c>
    </row>
    <row r="11" spans="2:17" x14ac:dyDescent="0.25">
      <c r="B11" s="39" t="s">
        <v>25</v>
      </c>
      <c r="C11" s="224">
        <v>5057492939</v>
      </c>
      <c r="D11" s="224">
        <v>4471538752.1400003</v>
      </c>
      <c r="E11" s="225">
        <v>257732891.42999995</v>
      </c>
      <c r="F11" s="225">
        <v>374459887.94999993</v>
      </c>
      <c r="G11" s="225">
        <v>426218219.47000015</v>
      </c>
      <c r="H11" s="225">
        <v>344884457.73000002</v>
      </c>
      <c r="I11" s="225">
        <v>351255133.06000018</v>
      </c>
      <c r="J11" s="225">
        <v>289903902.22000009</v>
      </c>
      <c r="K11" s="225">
        <v>268955903.67999995</v>
      </c>
      <c r="L11" s="225">
        <v>315113681.16000003</v>
      </c>
      <c r="M11" s="225">
        <v>330577763.38000017</v>
      </c>
      <c r="N11" s="225">
        <v>442796586.73999995</v>
      </c>
      <c r="O11" s="225">
        <v>450561518.04999995</v>
      </c>
      <c r="P11" s="225">
        <v>562677212.74000001</v>
      </c>
      <c r="Q11" s="225">
        <v>4415137157.6099997</v>
      </c>
    </row>
    <row r="12" spans="2:17" x14ac:dyDescent="0.25">
      <c r="B12" s="39" t="s">
        <v>26</v>
      </c>
      <c r="C12" s="224">
        <v>4308599182</v>
      </c>
      <c r="D12" s="224">
        <v>4746759848.6900005</v>
      </c>
      <c r="E12" s="225">
        <v>328770643.36000007</v>
      </c>
      <c r="F12" s="225">
        <v>442349775.13999999</v>
      </c>
      <c r="G12" s="225">
        <v>488939986.08999991</v>
      </c>
      <c r="H12" s="225">
        <v>354891429.29999983</v>
      </c>
      <c r="I12" s="225">
        <v>336445842.60000002</v>
      </c>
      <c r="J12" s="225">
        <v>332326516.38000017</v>
      </c>
      <c r="K12" s="225">
        <v>351211309.47000009</v>
      </c>
      <c r="L12" s="225">
        <v>255958595.49000001</v>
      </c>
      <c r="M12" s="225">
        <v>444551009.43000013</v>
      </c>
      <c r="N12" s="225">
        <v>363768969.08999997</v>
      </c>
      <c r="O12" s="225">
        <v>356755662.92999983</v>
      </c>
      <c r="P12" s="225">
        <v>678922572.61000025</v>
      </c>
      <c r="Q12" s="225">
        <v>4734892311.8899994</v>
      </c>
    </row>
    <row r="13" spans="2:17" x14ac:dyDescent="0.25">
      <c r="B13" s="39" t="s">
        <v>27</v>
      </c>
      <c r="C13" s="224">
        <v>56240473</v>
      </c>
      <c r="D13" s="224">
        <v>61646958.049999997</v>
      </c>
      <c r="E13" s="225">
        <v>3958218.2300000004</v>
      </c>
      <c r="F13" s="225">
        <v>4997266.0399999991</v>
      </c>
      <c r="G13" s="225">
        <v>6031266.04</v>
      </c>
      <c r="H13" s="225">
        <v>4959363.6499999994</v>
      </c>
      <c r="I13" s="225">
        <v>4787163.6499999994</v>
      </c>
      <c r="J13" s="225">
        <v>5265063.6499999994</v>
      </c>
      <c r="K13" s="225">
        <v>6240268.4699999997</v>
      </c>
      <c r="L13" s="225">
        <v>4438525.72</v>
      </c>
      <c r="M13" s="225">
        <v>5059431.04</v>
      </c>
      <c r="N13" s="225">
        <v>4494548.5600000005</v>
      </c>
      <c r="O13" s="225">
        <v>5264665.0599999996</v>
      </c>
      <c r="P13" s="225">
        <v>5946013.5600000005</v>
      </c>
      <c r="Q13" s="225">
        <v>61441793.670000002</v>
      </c>
    </row>
    <row r="14" spans="2:17" x14ac:dyDescent="0.25">
      <c r="B14" s="39" t="s">
        <v>28</v>
      </c>
      <c r="C14" s="224">
        <v>802460630</v>
      </c>
      <c r="D14" s="224">
        <v>899344217.81000006</v>
      </c>
      <c r="E14" s="225">
        <v>25776688.870000005</v>
      </c>
      <c r="F14" s="225">
        <v>47217294.479999989</v>
      </c>
      <c r="G14" s="225">
        <v>64068013.059999995</v>
      </c>
      <c r="H14" s="225">
        <v>38396497.390000001</v>
      </c>
      <c r="I14" s="225">
        <v>29853752.120000001</v>
      </c>
      <c r="J14" s="225">
        <v>59145969.369999997</v>
      </c>
      <c r="K14" s="225">
        <v>28240816.740000002</v>
      </c>
      <c r="L14" s="225">
        <v>33867882.900000006</v>
      </c>
      <c r="M14" s="225">
        <v>33584083.819999993</v>
      </c>
      <c r="N14" s="225">
        <v>44026356.380000003</v>
      </c>
      <c r="O14" s="225">
        <v>63077900.850000016</v>
      </c>
      <c r="P14" s="225">
        <v>238275833.75999993</v>
      </c>
      <c r="Q14" s="225">
        <v>705531089.73999977</v>
      </c>
    </row>
    <row r="15" spans="2:17" x14ac:dyDescent="0.25">
      <c r="B15" s="39" t="s">
        <v>29</v>
      </c>
      <c r="C15" s="224">
        <v>688161031</v>
      </c>
      <c r="D15" s="224">
        <v>863234619.71000004</v>
      </c>
      <c r="E15" s="225">
        <v>69349738.730000004</v>
      </c>
      <c r="F15" s="225">
        <v>19963897.499999996</v>
      </c>
      <c r="G15" s="225">
        <v>130370193.95999999</v>
      </c>
      <c r="H15" s="225">
        <v>21160177.5</v>
      </c>
      <c r="I15" s="225">
        <v>130824248.25999999</v>
      </c>
      <c r="J15" s="225">
        <v>75256256.710000008</v>
      </c>
      <c r="K15" s="225">
        <v>21436204.5</v>
      </c>
      <c r="L15" s="225">
        <v>77868675.929999992</v>
      </c>
      <c r="M15" s="225">
        <v>75530602.539999992</v>
      </c>
      <c r="N15" s="225">
        <v>78093722.340000004</v>
      </c>
      <c r="O15" s="225">
        <v>139252231.31</v>
      </c>
      <c r="P15" s="225">
        <v>23587556</v>
      </c>
      <c r="Q15" s="225">
        <v>862693505.28000009</v>
      </c>
    </row>
    <row r="16" spans="2:17" x14ac:dyDescent="0.25">
      <c r="B16" s="39" t="s">
        <v>30</v>
      </c>
      <c r="C16" s="224">
        <v>5448374845</v>
      </c>
      <c r="D16" s="224">
        <v>5227756613.2299995</v>
      </c>
      <c r="E16" s="225">
        <v>74228284.410000011</v>
      </c>
      <c r="F16" s="225">
        <v>92131730.5</v>
      </c>
      <c r="G16" s="225">
        <v>100117795.84999996</v>
      </c>
      <c r="H16" s="225">
        <v>78262663.120000005</v>
      </c>
      <c r="I16" s="225">
        <v>97200512.37000002</v>
      </c>
      <c r="J16" s="225">
        <v>86420670.020000041</v>
      </c>
      <c r="K16" s="225">
        <v>85453824.449999988</v>
      </c>
      <c r="L16" s="225">
        <v>110511658.15000002</v>
      </c>
      <c r="M16" s="225">
        <v>68520853.330000028</v>
      </c>
      <c r="N16" s="225">
        <v>68007402.690000013</v>
      </c>
      <c r="O16" s="225">
        <v>2933675554.7100005</v>
      </c>
      <c r="P16" s="225">
        <v>1410400119.6900003</v>
      </c>
      <c r="Q16" s="225">
        <v>5204931069.29</v>
      </c>
    </row>
    <row r="17" spans="2:17" x14ac:dyDescent="0.25">
      <c r="B17" s="39" t="s">
        <v>31</v>
      </c>
      <c r="C17" s="224">
        <v>6014689684</v>
      </c>
      <c r="D17" s="224">
        <v>6371507714.54</v>
      </c>
      <c r="E17" s="225">
        <v>492797656.51999992</v>
      </c>
      <c r="F17" s="225">
        <v>513326206.38000005</v>
      </c>
      <c r="G17" s="225">
        <v>511069862.68999994</v>
      </c>
      <c r="H17" s="225">
        <v>501268201.49999994</v>
      </c>
      <c r="I17" s="225">
        <v>524665504.16999996</v>
      </c>
      <c r="J17" s="225">
        <v>519377659.25999999</v>
      </c>
      <c r="K17" s="225">
        <v>505105179.20999998</v>
      </c>
      <c r="L17" s="225">
        <v>447730025.94999999</v>
      </c>
      <c r="M17" s="225">
        <v>634322646.29999995</v>
      </c>
      <c r="N17" s="225">
        <v>552188202.3599999</v>
      </c>
      <c r="O17" s="225">
        <v>552092275.25999999</v>
      </c>
      <c r="P17" s="225">
        <v>576686473.24000001</v>
      </c>
      <c r="Q17" s="225">
        <v>6330629892.8400011</v>
      </c>
    </row>
    <row r="18" spans="2:17" x14ac:dyDescent="0.25">
      <c r="B18" s="41" t="s">
        <v>32</v>
      </c>
      <c r="C18" s="223">
        <v>17498782722</v>
      </c>
      <c r="D18" s="223">
        <v>20591597756.25</v>
      </c>
      <c r="E18" s="199">
        <v>890267447.44999957</v>
      </c>
      <c r="F18" s="199">
        <v>1214812055.47</v>
      </c>
      <c r="G18" s="199">
        <v>1712722499.3600001</v>
      </c>
      <c r="H18" s="199">
        <v>2147822285.0700002</v>
      </c>
      <c r="I18" s="199">
        <v>1631786519.9000003</v>
      </c>
      <c r="J18" s="199">
        <v>1363420486.53</v>
      </c>
      <c r="K18" s="199">
        <v>1219968445.49</v>
      </c>
      <c r="L18" s="199">
        <v>1430137922.9699998</v>
      </c>
      <c r="M18" s="199">
        <v>949144468.4000001</v>
      </c>
      <c r="N18" s="199">
        <v>2060102840.2799993</v>
      </c>
      <c r="O18" s="199">
        <v>1135605741.9000001</v>
      </c>
      <c r="P18" s="199">
        <v>3693471009.3600006</v>
      </c>
      <c r="Q18" s="199">
        <v>19449261722.18</v>
      </c>
    </row>
    <row r="19" spans="2:17" x14ac:dyDescent="0.25">
      <c r="B19" s="39" t="s">
        <v>33</v>
      </c>
      <c r="C19" s="224">
        <v>1117270874</v>
      </c>
      <c r="D19" s="224">
        <v>1155249706.6900001</v>
      </c>
      <c r="E19" s="225">
        <v>72339145.320000008</v>
      </c>
      <c r="F19" s="225">
        <v>99022032.969999999</v>
      </c>
      <c r="G19" s="225">
        <v>98419017.230000004</v>
      </c>
      <c r="H19" s="225">
        <v>120401030.87000005</v>
      </c>
      <c r="I19" s="225">
        <v>89748649.550000012</v>
      </c>
      <c r="J19" s="225">
        <v>91533436.770000026</v>
      </c>
      <c r="K19" s="225">
        <v>81707454.270000011</v>
      </c>
      <c r="L19" s="225">
        <v>79137659.950000003</v>
      </c>
      <c r="M19" s="225">
        <v>104471688.81000005</v>
      </c>
      <c r="N19" s="225">
        <v>86644529.990000024</v>
      </c>
      <c r="O19" s="225">
        <v>85596871.319999993</v>
      </c>
      <c r="P19" s="225">
        <v>114824877.97</v>
      </c>
      <c r="Q19" s="225">
        <v>1123846395.02</v>
      </c>
    </row>
    <row r="20" spans="2:17" x14ac:dyDescent="0.25">
      <c r="B20" s="39" t="s">
        <v>34</v>
      </c>
      <c r="C20" s="224">
        <v>4233560522</v>
      </c>
      <c r="D20" s="224">
        <v>4204876382.4200006</v>
      </c>
      <c r="E20" s="225">
        <v>564905067.45999956</v>
      </c>
      <c r="F20" s="225">
        <v>348683858.20000005</v>
      </c>
      <c r="G20" s="225">
        <v>364767163.91999996</v>
      </c>
      <c r="H20" s="225">
        <v>920197841.60000014</v>
      </c>
      <c r="I20" s="225">
        <v>345882986.36000019</v>
      </c>
      <c r="J20" s="225">
        <v>108580784.93000002</v>
      </c>
      <c r="K20" s="225">
        <v>92928813.890000001</v>
      </c>
      <c r="L20" s="225">
        <v>92746552.99999997</v>
      </c>
      <c r="M20" s="225">
        <v>116101359.46999998</v>
      </c>
      <c r="N20" s="225">
        <v>1037166422.4199997</v>
      </c>
      <c r="O20" s="225">
        <v>82840715.120000035</v>
      </c>
      <c r="P20" s="225">
        <v>109844338.13000001</v>
      </c>
      <c r="Q20" s="225">
        <v>4184645904.499999</v>
      </c>
    </row>
    <row r="21" spans="2:17" x14ac:dyDescent="0.25">
      <c r="B21" s="39" t="s">
        <v>35</v>
      </c>
      <c r="C21" s="224">
        <v>1764135719</v>
      </c>
      <c r="D21" s="224">
        <v>3580552233.0999985</v>
      </c>
      <c r="E21" s="225">
        <v>12590524.890000001</v>
      </c>
      <c r="F21" s="225">
        <v>234106330.36000004</v>
      </c>
      <c r="G21" s="225">
        <v>188289941.31000003</v>
      </c>
      <c r="H21" s="225">
        <v>290910504.27999991</v>
      </c>
      <c r="I21" s="225">
        <v>316683856.25</v>
      </c>
      <c r="J21" s="225">
        <v>221122385.26999998</v>
      </c>
      <c r="K21" s="225">
        <v>135982127.77000004</v>
      </c>
      <c r="L21" s="225">
        <v>139744102.20000002</v>
      </c>
      <c r="M21" s="225">
        <v>116315251.45999998</v>
      </c>
      <c r="N21" s="225">
        <v>283887276.59999996</v>
      </c>
      <c r="O21" s="225">
        <v>142008466.52999997</v>
      </c>
      <c r="P21" s="225">
        <v>1391729831.1300006</v>
      </c>
      <c r="Q21" s="225">
        <v>3473370598.0500002</v>
      </c>
    </row>
    <row r="22" spans="2:17" x14ac:dyDescent="0.25">
      <c r="B22" s="39" t="s">
        <v>36</v>
      </c>
      <c r="C22" s="224">
        <v>1062513848.9999999</v>
      </c>
      <c r="D22" s="224">
        <v>1695460071.6500006</v>
      </c>
      <c r="E22" s="225">
        <v>39106098.170000002</v>
      </c>
      <c r="F22" s="225">
        <v>61841538.510000005</v>
      </c>
      <c r="G22" s="225">
        <v>86066484.799999997</v>
      </c>
      <c r="H22" s="225">
        <v>97455526.249999985</v>
      </c>
      <c r="I22" s="225">
        <v>64541837.290000007</v>
      </c>
      <c r="J22" s="225">
        <v>93646093.75999999</v>
      </c>
      <c r="K22" s="225">
        <v>64391399.579999998</v>
      </c>
      <c r="L22" s="225">
        <v>80768893.099999994</v>
      </c>
      <c r="M22" s="225">
        <v>77639998.360000014</v>
      </c>
      <c r="N22" s="225">
        <v>61517441.129999995</v>
      </c>
      <c r="O22" s="225">
        <v>93704494.860000044</v>
      </c>
      <c r="P22" s="225">
        <v>255481950.22999996</v>
      </c>
      <c r="Q22" s="225">
        <v>1076161756.0400004</v>
      </c>
    </row>
    <row r="23" spans="2:17" x14ac:dyDescent="0.25">
      <c r="B23" s="39" t="s">
        <v>37</v>
      </c>
      <c r="C23" s="224">
        <v>359075803</v>
      </c>
      <c r="D23" s="224">
        <v>405084760.19000006</v>
      </c>
      <c r="E23" s="225">
        <v>8641247</v>
      </c>
      <c r="F23" s="225">
        <v>11700617.319999998</v>
      </c>
      <c r="G23" s="225">
        <v>60422656.610000014</v>
      </c>
      <c r="H23" s="225">
        <v>39215244.439999998</v>
      </c>
      <c r="I23" s="225">
        <v>31453079.380000003</v>
      </c>
      <c r="J23" s="225">
        <v>49518282.980000012</v>
      </c>
      <c r="K23" s="225">
        <v>31523096.870000001</v>
      </c>
      <c r="L23" s="225">
        <v>48362872.990000002</v>
      </c>
      <c r="M23" s="225">
        <v>17832781.439999998</v>
      </c>
      <c r="N23" s="225">
        <v>22102225.729999997</v>
      </c>
      <c r="O23" s="225">
        <v>26023512.829999998</v>
      </c>
      <c r="P23" s="225">
        <v>44623088.239999987</v>
      </c>
      <c r="Q23" s="225">
        <v>391418705.83000004</v>
      </c>
    </row>
    <row r="24" spans="2:17" x14ac:dyDescent="0.25">
      <c r="B24" s="39" t="s">
        <v>38</v>
      </c>
      <c r="C24" s="224">
        <v>1700389225</v>
      </c>
      <c r="D24" s="224">
        <v>2002054164.9699998</v>
      </c>
      <c r="E24" s="225">
        <v>99193529.460000023</v>
      </c>
      <c r="F24" s="225">
        <v>85665674.430000007</v>
      </c>
      <c r="G24" s="225">
        <v>318365825.44</v>
      </c>
      <c r="H24" s="225">
        <v>60382838.819999993</v>
      </c>
      <c r="I24" s="225">
        <v>304082641.13999999</v>
      </c>
      <c r="J24" s="225">
        <v>161432091.06</v>
      </c>
      <c r="K24" s="225">
        <v>76414185.830000013</v>
      </c>
      <c r="L24" s="225">
        <v>216711355.94</v>
      </c>
      <c r="M24" s="225">
        <v>218887881.87000003</v>
      </c>
      <c r="N24" s="225">
        <v>69625220.719999999</v>
      </c>
      <c r="O24" s="225">
        <v>250026593.39000005</v>
      </c>
      <c r="P24" s="225">
        <v>72618122.660000026</v>
      </c>
      <c r="Q24" s="225">
        <v>1933405960.7599998</v>
      </c>
    </row>
    <row r="25" spans="2:17" x14ac:dyDescent="0.25">
      <c r="B25" s="39" t="s">
        <v>39</v>
      </c>
      <c r="C25" s="224">
        <v>864544582</v>
      </c>
      <c r="D25" s="224">
        <v>890558698.25999999</v>
      </c>
      <c r="E25" s="225">
        <v>43083626.389999993</v>
      </c>
      <c r="F25" s="225">
        <v>64029163.810000002</v>
      </c>
      <c r="G25" s="225">
        <v>81293016.179999992</v>
      </c>
      <c r="H25" s="225">
        <v>138386521.59999999</v>
      </c>
      <c r="I25" s="225">
        <v>73917958.930000007</v>
      </c>
      <c r="J25" s="225">
        <v>115124986.21999998</v>
      </c>
      <c r="K25" s="225">
        <v>59513956.520000011</v>
      </c>
      <c r="L25" s="225">
        <v>58792896.229999997</v>
      </c>
      <c r="M25" s="225">
        <v>54023501.310000002</v>
      </c>
      <c r="N25" s="225">
        <v>64733163.700000003</v>
      </c>
      <c r="O25" s="225">
        <v>63409698.940000013</v>
      </c>
      <c r="P25" s="225">
        <v>65145765.320000008</v>
      </c>
      <c r="Q25" s="225">
        <v>881454255.14999986</v>
      </c>
    </row>
    <row r="26" spans="2:17" x14ac:dyDescent="0.25">
      <c r="B26" s="39" t="s">
        <v>40</v>
      </c>
      <c r="C26" s="224">
        <v>1785587508</v>
      </c>
      <c r="D26" s="224">
        <v>2900260882.5900006</v>
      </c>
      <c r="E26" s="225">
        <v>13398914.179999998</v>
      </c>
      <c r="F26" s="225">
        <v>162610926.38999999</v>
      </c>
      <c r="G26" s="225">
        <v>266897419.08000007</v>
      </c>
      <c r="H26" s="225">
        <v>262570510.53000003</v>
      </c>
      <c r="I26" s="225">
        <v>184383648.66</v>
      </c>
      <c r="J26" s="225">
        <v>267533785.00000003</v>
      </c>
      <c r="K26" s="225">
        <v>457779633.51000005</v>
      </c>
      <c r="L26" s="225">
        <v>196407500.21000004</v>
      </c>
      <c r="M26" s="225">
        <v>117515740.00000001</v>
      </c>
      <c r="N26" s="225">
        <v>161919713.69000006</v>
      </c>
      <c r="O26" s="225">
        <v>170171364.26999995</v>
      </c>
      <c r="P26" s="225">
        <v>608608896.80000007</v>
      </c>
      <c r="Q26" s="225">
        <v>2869798052.3200002</v>
      </c>
    </row>
    <row r="27" spans="2:17" x14ac:dyDescent="0.25">
      <c r="B27" s="39" t="s">
        <v>41</v>
      </c>
      <c r="C27" s="224">
        <v>4611704640</v>
      </c>
      <c r="D27" s="224">
        <v>3757500856.3799996</v>
      </c>
      <c r="E27" s="225">
        <v>37009294.580000006</v>
      </c>
      <c r="F27" s="225">
        <v>147151913.48000002</v>
      </c>
      <c r="G27" s="225">
        <v>248200974.78999993</v>
      </c>
      <c r="H27" s="225">
        <v>218302266.68000001</v>
      </c>
      <c r="I27" s="225">
        <v>221091862.33999997</v>
      </c>
      <c r="J27" s="225">
        <v>254928640.53999999</v>
      </c>
      <c r="K27" s="225">
        <v>219727777.24999997</v>
      </c>
      <c r="L27" s="225">
        <v>517466089.34999985</v>
      </c>
      <c r="M27" s="225">
        <v>126356265.67999995</v>
      </c>
      <c r="N27" s="225">
        <v>272506846.29999995</v>
      </c>
      <c r="O27" s="225">
        <v>221824024.64000005</v>
      </c>
      <c r="P27" s="225">
        <v>1030594138.8800001</v>
      </c>
      <c r="Q27" s="225">
        <v>3515160094.5099993</v>
      </c>
    </row>
    <row r="28" spans="2:17" x14ac:dyDescent="0.25">
      <c r="B28" s="41" t="s">
        <v>42</v>
      </c>
      <c r="C28" s="223">
        <v>19897983021</v>
      </c>
      <c r="D28" s="223">
        <v>18161555530.599998</v>
      </c>
      <c r="E28" s="199">
        <v>660317667.08000004</v>
      </c>
      <c r="F28" s="199">
        <v>1438940986.7499998</v>
      </c>
      <c r="G28" s="199">
        <v>1178258694.75</v>
      </c>
      <c r="H28" s="199">
        <v>2283780365.2599998</v>
      </c>
      <c r="I28" s="199">
        <v>1243580757.1899998</v>
      </c>
      <c r="J28" s="199">
        <v>1630901621.5099998</v>
      </c>
      <c r="K28" s="199">
        <v>1118783421.3000002</v>
      </c>
      <c r="L28" s="199">
        <v>1232001576.8599997</v>
      </c>
      <c r="M28" s="199">
        <v>1376760126.6699998</v>
      </c>
      <c r="N28" s="199">
        <v>1273664607.8400002</v>
      </c>
      <c r="O28" s="199">
        <v>1096553983.9300001</v>
      </c>
      <c r="P28" s="199">
        <v>3436634913.9100003</v>
      </c>
      <c r="Q28" s="199">
        <v>17970178723.050003</v>
      </c>
    </row>
    <row r="29" spans="2:17" x14ac:dyDescent="0.25">
      <c r="B29" s="39" t="s">
        <v>43</v>
      </c>
      <c r="C29" s="224">
        <v>6696387820</v>
      </c>
      <c r="D29" s="224">
        <v>7768772292.6400003</v>
      </c>
      <c r="E29" s="225">
        <v>362611257.90000004</v>
      </c>
      <c r="F29" s="225">
        <v>585992223.45000005</v>
      </c>
      <c r="G29" s="225">
        <v>318540157.7100001</v>
      </c>
      <c r="H29" s="225">
        <v>1192944826.9400001</v>
      </c>
      <c r="I29" s="225">
        <v>533273052.56</v>
      </c>
      <c r="J29" s="225">
        <v>515105381.28999984</v>
      </c>
      <c r="K29" s="225">
        <v>519337644.5800001</v>
      </c>
      <c r="L29" s="225">
        <v>387799795.53999996</v>
      </c>
      <c r="M29" s="225">
        <v>620825757.87999988</v>
      </c>
      <c r="N29" s="225">
        <v>611435821.26999986</v>
      </c>
      <c r="O29" s="225">
        <v>270023901.37</v>
      </c>
      <c r="P29" s="225">
        <v>1772317814.8600001</v>
      </c>
      <c r="Q29" s="225">
        <v>7690207635.3500013</v>
      </c>
    </row>
    <row r="30" spans="2:17" x14ac:dyDescent="0.25">
      <c r="B30" s="39" t="s">
        <v>44</v>
      </c>
      <c r="C30" s="224">
        <v>716477150</v>
      </c>
      <c r="D30" s="224">
        <v>660970649.71999991</v>
      </c>
      <c r="E30" s="225">
        <v>12962790.27</v>
      </c>
      <c r="F30" s="225">
        <v>60928487.860000014</v>
      </c>
      <c r="G30" s="225">
        <v>51227879.57</v>
      </c>
      <c r="H30" s="225">
        <v>80890372.119999975</v>
      </c>
      <c r="I30" s="225">
        <v>22921168.219999999</v>
      </c>
      <c r="J30" s="225">
        <v>163426294.54999995</v>
      </c>
      <c r="K30" s="225">
        <v>27076189.73</v>
      </c>
      <c r="L30" s="225">
        <v>42177452.990000002</v>
      </c>
      <c r="M30" s="225">
        <v>91578304.26000002</v>
      </c>
      <c r="N30" s="225">
        <v>8871372.2999999989</v>
      </c>
      <c r="O30" s="225">
        <v>34347676.32</v>
      </c>
      <c r="P30" s="225">
        <v>56092660.049999982</v>
      </c>
      <c r="Q30" s="225">
        <v>652500648.23999977</v>
      </c>
    </row>
    <row r="31" spans="2:17" x14ac:dyDescent="0.25">
      <c r="B31" s="39" t="s">
        <v>45</v>
      </c>
      <c r="C31" s="224">
        <v>1685618058</v>
      </c>
      <c r="D31" s="224">
        <v>1534294162.0500004</v>
      </c>
      <c r="E31" s="225">
        <v>51727444.969999991</v>
      </c>
      <c r="F31" s="225">
        <v>183409414.53000003</v>
      </c>
      <c r="G31" s="225">
        <v>94640022.439999968</v>
      </c>
      <c r="H31" s="225">
        <v>139416706.62999997</v>
      </c>
      <c r="I31" s="225">
        <v>144824074.89999995</v>
      </c>
      <c r="J31" s="225">
        <v>173966709.04999998</v>
      </c>
      <c r="K31" s="225">
        <v>20853165.760000002</v>
      </c>
      <c r="L31" s="225">
        <v>97897360.810000002</v>
      </c>
      <c r="M31" s="225">
        <v>144666880.91</v>
      </c>
      <c r="N31" s="225">
        <v>82059366.339999989</v>
      </c>
      <c r="O31" s="225">
        <v>212377323.70000002</v>
      </c>
      <c r="P31" s="225">
        <v>170938660.28</v>
      </c>
      <c r="Q31" s="225">
        <v>1516777130.3199999</v>
      </c>
    </row>
    <row r="32" spans="2:17" x14ac:dyDescent="0.25">
      <c r="B32" s="39" t="s">
        <v>46</v>
      </c>
      <c r="C32" s="224">
        <v>5550764348</v>
      </c>
      <c r="D32" s="224">
        <v>5512753112.1399965</v>
      </c>
      <c r="E32" s="225">
        <v>186802123.63999999</v>
      </c>
      <c r="F32" s="225">
        <v>451253528.26999986</v>
      </c>
      <c r="G32" s="225">
        <v>465980696.41999984</v>
      </c>
      <c r="H32" s="225">
        <v>563174013.3499999</v>
      </c>
      <c r="I32" s="225">
        <v>390502280.16999996</v>
      </c>
      <c r="J32" s="225">
        <v>472283132.43000013</v>
      </c>
      <c r="K32" s="225">
        <v>395514951.20999992</v>
      </c>
      <c r="L32" s="225">
        <v>526097032.69</v>
      </c>
      <c r="M32" s="225">
        <v>307966585.0399999</v>
      </c>
      <c r="N32" s="225">
        <v>428213298.24000013</v>
      </c>
      <c r="O32" s="225">
        <v>412473893.86999995</v>
      </c>
      <c r="P32" s="225">
        <v>870494712.65999997</v>
      </c>
      <c r="Q32" s="225">
        <v>5470756247.9899988</v>
      </c>
    </row>
    <row r="33" spans="2:17" x14ac:dyDescent="0.25">
      <c r="B33" s="39" t="s">
        <v>47</v>
      </c>
      <c r="C33" s="224">
        <v>296098262</v>
      </c>
      <c r="D33" s="224">
        <v>364061402.06999993</v>
      </c>
      <c r="E33" s="225">
        <v>8126451.5999999996</v>
      </c>
      <c r="F33" s="225">
        <v>21707414.279999997</v>
      </c>
      <c r="G33" s="225">
        <v>74591135.520000026</v>
      </c>
      <c r="H33" s="225">
        <v>54958024.220000006</v>
      </c>
      <c r="I33" s="225">
        <v>23264167.909999993</v>
      </c>
      <c r="J33" s="225">
        <v>24942706.719999995</v>
      </c>
      <c r="K33" s="225">
        <v>20972131.919999998</v>
      </c>
      <c r="L33" s="225">
        <v>19153314.259999998</v>
      </c>
      <c r="M33" s="225">
        <v>32985307.520000007</v>
      </c>
      <c r="N33" s="225">
        <v>14720599.4</v>
      </c>
      <c r="O33" s="225">
        <v>19321504.890000001</v>
      </c>
      <c r="P33" s="225">
        <v>42279813.75</v>
      </c>
      <c r="Q33" s="225">
        <v>357022571.99000001</v>
      </c>
    </row>
    <row r="34" spans="2:17" x14ac:dyDescent="0.25">
      <c r="B34" s="39" t="s">
        <v>48</v>
      </c>
      <c r="C34" s="224">
        <v>263216851.00000003</v>
      </c>
      <c r="D34" s="224">
        <v>188168521.76000008</v>
      </c>
      <c r="E34" s="225">
        <v>3491757.6</v>
      </c>
      <c r="F34" s="225">
        <v>24227850.09</v>
      </c>
      <c r="G34" s="225">
        <v>31120632.129999999</v>
      </c>
      <c r="H34" s="225">
        <v>16608499.130000008</v>
      </c>
      <c r="I34" s="225">
        <v>23630728.180000007</v>
      </c>
      <c r="J34" s="225">
        <v>13016323.829999998</v>
      </c>
      <c r="K34" s="225">
        <v>6393557.7799999993</v>
      </c>
      <c r="L34" s="225">
        <v>16366169.23</v>
      </c>
      <c r="M34" s="225">
        <v>6814246.879999998</v>
      </c>
      <c r="N34" s="225">
        <v>10276854.59</v>
      </c>
      <c r="O34" s="225">
        <v>17755242.069999997</v>
      </c>
      <c r="P34" s="225">
        <v>14285010.439999999</v>
      </c>
      <c r="Q34" s="225">
        <v>183986871.94999999</v>
      </c>
    </row>
    <row r="35" spans="2:17" x14ac:dyDescent="0.25">
      <c r="B35" s="39" t="s">
        <v>90</v>
      </c>
      <c r="C35" s="224">
        <v>1803926514</v>
      </c>
      <c r="D35" s="224">
        <v>3672.68</v>
      </c>
      <c r="E35" s="246">
        <v>0</v>
      </c>
      <c r="F35" s="246">
        <v>0</v>
      </c>
      <c r="G35" s="246">
        <v>0</v>
      </c>
      <c r="H35" s="246">
        <v>0</v>
      </c>
      <c r="I35" s="246">
        <v>0</v>
      </c>
      <c r="J35" s="246">
        <v>0</v>
      </c>
      <c r="K35" s="246">
        <v>0</v>
      </c>
      <c r="L35" s="246">
        <v>0</v>
      </c>
      <c r="M35" s="246">
        <v>0</v>
      </c>
      <c r="N35" s="246">
        <v>0</v>
      </c>
      <c r="O35" s="246">
        <v>0</v>
      </c>
      <c r="P35" s="246">
        <v>0</v>
      </c>
      <c r="Q35" s="246">
        <v>0</v>
      </c>
    </row>
    <row r="36" spans="2:17" x14ac:dyDescent="0.25">
      <c r="B36" s="39" t="s">
        <v>91</v>
      </c>
      <c r="C36" s="224">
        <v>182077848</v>
      </c>
      <c r="D36" s="224">
        <v>897848</v>
      </c>
      <c r="E36" s="246">
        <v>0</v>
      </c>
      <c r="F36" s="246">
        <v>0</v>
      </c>
      <c r="G36" s="246">
        <v>0</v>
      </c>
      <c r="H36" s="246">
        <v>0</v>
      </c>
      <c r="I36" s="246">
        <v>0</v>
      </c>
      <c r="J36" s="246">
        <v>0</v>
      </c>
      <c r="K36" s="246">
        <v>0</v>
      </c>
      <c r="L36" s="246">
        <v>0</v>
      </c>
      <c r="M36" s="246">
        <v>0</v>
      </c>
      <c r="N36" s="246">
        <v>0</v>
      </c>
      <c r="O36" s="246">
        <v>0</v>
      </c>
      <c r="P36" s="246">
        <v>0</v>
      </c>
      <c r="Q36" s="246">
        <v>0</v>
      </c>
    </row>
    <row r="37" spans="2:17" x14ac:dyDescent="0.25">
      <c r="B37" s="39" t="s">
        <v>49</v>
      </c>
      <c r="C37" s="224">
        <v>2703416170</v>
      </c>
      <c r="D37" s="224">
        <v>2131633869.5399995</v>
      </c>
      <c r="E37" s="225">
        <v>34595841.100000001</v>
      </c>
      <c r="F37" s="225">
        <v>111422068.27000001</v>
      </c>
      <c r="G37" s="225">
        <v>142158170.95999998</v>
      </c>
      <c r="H37" s="225">
        <v>235787922.86999995</v>
      </c>
      <c r="I37" s="225">
        <v>105165285.24999997</v>
      </c>
      <c r="J37" s="225">
        <v>268161073.63999999</v>
      </c>
      <c r="K37" s="225">
        <v>128635780.31999998</v>
      </c>
      <c r="L37" s="225">
        <v>142510451.34</v>
      </c>
      <c r="M37" s="225">
        <v>171923044.17999995</v>
      </c>
      <c r="N37" s="225">
        <v>118087295.69999994</v>
      </c>
      <c r="O37" s="225">
        <v>130254441.71000004</v>
      </c>
      <c r="P37" s="225">
        <v>510226241.87000006</v>
      </c>
      <c r="Q37" s="225">
        <v>2098927617.2099998</v>
      </c>
    </row>
    <row r="38" spans="2:17" x14ac:dyDescent="0.25">
      <c r="B38" s="41" t="s">
        <v>50</v>
      </c>
      <c r="C38" s="223">
        <v>83994077360</v>
      </c>
      <c r="D38" s="223">
        <v>98363608267.980011</v>
      </c>
      <c r="E38" s="199">
        <v>5992440326.1900005</v>
      </c>
      <c r="F38" s="199">
        <v>7960174508.3099985</v>
      </c>
      <c r="G38" s="199">
        <v>15079894661.119999</v>
      </c>
      <c r="H38" s="199">
        <v>6628872146.8499994</v>
      </c>
      <c r="I38" s="199">
        <v>7517738549.0899992</v>
      </c>
      <c r="J38" s="199">
        <v>6810676003.5999994</v>
      </c>
      <c r="K38" s="199">
        <v>5603897838.4099998</v>
      </c>
      <c r="L38" s="199">
        <v>5763951910.9400005</v>
      </c>
      <c r="M38" s="199">
        <v>5687982679.2599993</v>
      </c>
      <c r="N38" s="199">
        <v>8808697539.6599998</v>
      </c>
      <c r="O38" s="199">
        <v>7817657768.7999992</v>
      </c>
      <c r="P38" s="199">
        <v>14624340014.909998</v>
      </c>
      <c r="Q38" s="199">
        <v>98296323947.139999</v>
      </c>
    </row>
    <row r="39" spans="2:17" x14ac:dyDescent="0.25">
      <c r="B39" s="39" t="s">
        <v>51</v>
      </c>
      <c r="C39" s="224">
        <v>15560146324</v>
      </c>
      <c r="D39" s="224">
        <v>15737299660</v>
      </c>
      <c r="E39" s="225">
        <v>1165863692.3599997</v>
      </c>
      <c r="F39" s="225">
        <v>1179280898.7099998</v>
      </c>
      <c r="G39" s="225">
        <v>1166890656.2299998</v>
      </c>
      <c r="H39" s="225">
        <v>1192010120.8400002</v>
      </c>
      <c r="I39" s="225">
        <v>1171641627.47</v>
      </c>
      <c r="J39" s="225">
        <v>1220859463.0799999</v>
      </c>
      <c r="K39" s="225">
        <v>1195062634.98</v>
      </c>
      <c r="L39" s="225">
        <v>1251063064.8199999</v>
      </c>
      <c r="M39" s="225">
        <v>1250219158.8200002</v>
      </c>
      <c r="N39" s="225">
        <v>1237516510.4599998</v>
      </c>
      <c r="O39" s="225">
        <v>1400695715.0999999</v>
      </c>
      <c r="P39" s="225">
        <v>2303305874.4700003</v>
      </c>
      <c r="Q39" s="225">
        <v>15734409417.339998</v>
      </c>
    </row>
    <row r="40" spans="2:17" x14ac:dyDescent="0.25">
      <c r="B40" s="39" t="s">
        <v>52</v>
      </c>
      <c r="C40" s="224">
        <v>14866660296</v>
      </c>
      <c r="D40" s="224">
        <v>14654484647</v>
      </c>
      <c r="E40" s="225">
        <v>939223061.76999998</v>
      </c>
      <c r="F40" s="225">
        <v>1484560534.5</v>
      </c>
      <c r="G40" s="225">
        <v>1712313464.3</v>
      </c>
      <c r="H40" s="225">
        <v>1108398242.47</v>
      </c>
      <c r="I40" s="225">
        <v>1215433055.4300001</v>
      </c>
      <c r="J40" s="225">
        <v>1094113945.03</v>
      </c>
      <c r="K40" s="225">
        <v>1034386164.3799999</v>
      </c>
      <c r="L40" s="225">
        <v>993244283.20999992</v>
      </c>
      <c r="M40" s="225">
        <v>1194988269.5200002</v>
      </c>
      <c r="N40" s="225">
        <v>1131263887.0599999</v>
      </c>
      <c r="O40" s="225">
        <v>1168871197.77</v>
      </c>
      <c r="P40" s="225">
        <v>1542216040.96</v>
      </c>
      <c r="Q40" s="225">
        <v>14619012146.4</v>
      </c>
    </row>
    <row r="41" spans="2:17" x14ac:dyDescent="0.25">
      <c r="B41" s="39" t="s">
        <v>53</v>
      </c>
      <c r="C41" s="224">
        <v>53334355907</v>
      </c>
      <c r="D41" s="224">
        <v>67762828759.980026</v>
      </c>
      <c r="E41" s="225">
        <v>3886881351.0600009</v>
      </c>
      <c r="F41" s="225">
        <v>5227487211.5999994</v>
      </c>
      <c r="G41" s="225">
        <v>12196519253.559999</v>
      </c>
      <c r="H41" s="225">
        <v>4311298106.54</v>
      </c>
      <c r="I41" s="225">
        <v>5129225940.9799995</v>
      </c>
      <c r="J41" s="225">
        <v>4457150176.5900002</v>
      </c>
      <c r="K41" s="225">
        <v>3349368870.8400002</v>
      </c>
      <c r="L41" s="225">
        <v>3505747578.1800003</v>
      </c>
      <c r="M41" s="225">
        <v>3242123552.9199996</v>
      </c>
      <c r="N41" s="225">
        <v>6420218280.2799997</v>
      </c>
      <c r="O41" s="225">
        <v>5246625122.0599985</v>
      </c>
      <c r="P41" s="225">
        <v>10763973523.389999</v>
      </c>
      <c r="Q41" s="225">
        <v>67736618967.999992</v>
      </c>
    </row>
    <row r="42" spans="2:17" x14ac:dyDescent="0.25">
      <c r="B42" s="39" t="s">
        <v>54</v>
      </c>
      <c r="C42" s="224">
        <v>232914833</v>
      </c>
      <c r="D42" s="224">
        <v>208995201</v>
      </c>
      <c r="E42" s="225">
        <v>472221</v>
      </c>
      <c r="F42" s="225">
        <v>68845863.5</v>
      </c>
      <c r="G42" s="225">
        <v>4171287.0300000003</v>
      </c>
      <c r="H42" s="225">
        <v>17165677</v>
      </c>
      <c r="I42" s="225">
        <v>1437925.21</v>
      </c>
      <c r="J42" s="225">
        <v>38552418.899999999</v>
      </c>
      <c r="K42" s="225">
        <v>25080168.210000005</v>
      </c>
      <c r="L42" s="225">
        <v>13896984.729999999</v>
      </c>
      <c r="M42" s="225">
        <v>651698</v>
      </c>
      <c r="N42" s="225">
        <v>19698861.859999999</v>
      </c>
      <c r="O42" s="225">
        <v>1465733.8699999999</v>
      </c>
      <c r="P42" s="225">
        <v>14844576.09</v>
      </c>
      <c r="Q42" s="225">
        <v>206283415.40000001</v>
      </c>
    </row>
    <row r="43" spans="2:17" x14ac:dyDescent="0.25">
      <c r="B43" s="41" t="s">
        <v>55</v>
      </c>
      <c r="C43" s="223">
        <v>24334226262</v>
      </c>
      <c r="D43" s="223">
        <v>18193168249.920002</v>
      </c>
      <c r="E43" s="199">
        <v>602528256.33000004</v>
      </c>
      <c r="F43" s="199">
        <v>1215473619.9500003</v>
      </c>
      <c r="G43" s="199">
        <v>953360915.00999999</v>
      </c>
      <c r="H43" s="199">
        <v>2380287190.3799996</v>
      </c>
      <c r="I43" s="199">
        <v>2092578074.0800002</v>
      </c>
      <c r="J43" s="199">
        <v>875781518.06999993</v>
      </c>
      <c r="K43" s="199">
        <v>1959081066.7899997</v>
      </c>
      <c r="L43" s="199">
        <v>1432409639.3000002</v>
      </c>
      <c r="M43" s="199">
        <v>633197349.82999992</v>
      </c>
      <c r="N43" s="199">
        <v>1431416783.21</v>
      </c>
      <c r="O43" s="199">
        <v>1677726391.9600005</v>
      </c>
      <c r="P43" s="199">
        <v>2874087305.1399999</v>
      </c>
      <c r="Q43" s="199">
        <v>18127928110.049995</v>
      </c>
    </row>
    <row r="44" spans="2:17" x14ac:dyDescent="0.25">
      <c r="B44" s="39" t="s">
        <v>56</v>
      </c>
      <c r="C44" s="224">
        <v>83592457</v>
      </c>
      <c r="D44" s="224">
        <v>191055162</v>
      </c>
      <c r="E44" s="11">
        <v>0</v>
      </c>
      <c r="F44" s="225">
        <v>7900000</v>
      </c>
      <c r="G44" s="225">
        <v>38500000</v>
      </c>
      <c r="H44" s="225">
        <v>48600000</v>
      </c>
      <c r="I44" s="225">
        <v>10300000</v>
      </c>
      <c r="J44" s="225">
        <v>28933333.329999998</v>
      </c>
      <c r="K44" s="225">
        <v>17000000</v>
      </c>
      <c r="L44" s="11">
        <v>0</v>
      </c>
      <c r="M44" s="11">
        <v>0</v>
      </c>
      <c r="N44" s="11">
        <v>0</v>
      </c>
      <c r="O44" s="11">
        <v>0</v>
      </c>
      <c r="P44" s="225">
        <v>37321440.869999997</v>
      </c>
      <c r="Q44" s="225">
        <v>188554774.20000002</v>
      </c>
    </row>
    <row r="45" spans="2:17" x14ac:dyDescent="0.25">
      <c r="B45" s="39" t="s">
        <v>57</v>
      </c>
      <c r="C45" s="224">
        <v>24250633805</v>
      </c>
      <c r="D45" s="224">
        <v>17962113087.920002</v>
      </c>
      <c r="E45" s="225">
        <v>602528256.33000004</v>
      </c>
      <c r="F45" s="225">
        <v>1207573619.9500003</v>
      </c>
      <c r="G45" s="225">
        <v>914860915.00999999</v>
      </c>
      <c r="H45" s="225">
        <v>2331687190.3799996</v>
      </c>
      <c r="I45" s="225">
        <v>2082278074.0799999</v>
      </c>
      <c r="J45" s="225">
        <v>846848184.74000001</v>
      </c>
      <c r="K45" s="225">
        <v>1942081066.7899997</v>
      </c>
      <c r="L45" s="225">
        <v>1412409639.3000002</v>
      </c>
      <c r="M45" s="225">
        <v>633197349.82999992</v>
      </c>
      <c r="N45" s="225">
        <v>1431416783.21</v>
      </c>
      <c r="O45" s="225">
        <v>1677726391.9600005</v>
      </c>
      <c r="P45" s="225">
        <v>2816765864.27</v>
      </c>
      <c r="Q45" s="225">
        <v>17899373335.849991</v>
      </c>
    </row>
    <row r="46" spans="2:17" x14ac:dyDescent="0.25">
      <c r="B46" s="39" t="s">
        <v>102</v>
      </c>
      <c r="C46" s="226">
        <v>0</v>
      </c>
      <c r="D46" s="224">
        <v>40000000</v>
      </c>
      <c r="E46" s="11">
        <v>0</v>
      </c>
      <c r="F46" s="11">
        <v>0</v>
      </c>
      <c r="G46" s="11">
        <v>0</v>
      </c>
      <c r="H46" s="11">
        <v>0</v>
      </c>
      <c r="I46" s="11">
        <v>0</v>
      </c>
      <c r="J46" s="11">
        <v>0</v>
      </c>
      <c r="K46" s="11">
        <v>0</v>
      </c>
      <c r="L46" s="225">
        <v>20000000</v>
      </c>
      <c r="M46" s="11">
        <v>0</v>
      </c>
      <c r="N46" s="11">
        <v>0</v>
      </c>
      <c r="O46" s="11">
        <v>0</v>
      </c>
      <c r="P46" s="225">
        <v>20000000</v>
      </c>
      <c r="Q46" s="225">
        <v>40000000</v>
      </c>
    </row>
    <row r="47" spans="2:17" x14ac:dyDescent="0.25">
      <c r="B47" s="41" t="s">
        <v>58</v>
      </c>
      <c r="C47" s="223">
        <v>57170872077</v>
      </c>
      <c r="D47" s="223">
        <v>48815024823.159988</v>
      </c>
      <c r="E47" s="199">
        <v>1678878624.1600001</v>
      </c>
      <c r="F47" s="199">
        <v>7129297538.0399981</v>
      </c>
      <c r="G47" s="199">
        <v>2165256977.1599998</v>
      </c>
      <c r="H47" s="199">
        <v>10115840421.849998</v>
      </c>
      <c r="I47" s="199">
        <v>7803049507.0899992</v>
      </c>
      <c r="J47" s="199">
        <v>3442458827.4699988</v>
      </c>
      <c r="K47" s="199">
        <v>2705347261.6199999</v>
      </c>
      <c r="L47" s="199">
        <v>2503801808.1699996</v>
      </c>
      <c r="M47" s="199">
        <v>1734154573.0699997</v>
      </c>
      <c r="N47" s="199">
        <v>820384680.44000006</v>
      </c>
      <c r="O47" s="199">
        <v>1229643179.6199996</v>
      </c>
      <c r="P47" s="199">
        <v>6694577663.7000008</v>
      </c>
      <c r="Q47" s="199">
        <v>48022691062.390007</v>
      </c>
    </row>
    <row r="48" spans="2:17" x14ac:dyDescent="0.25">
      <c r="B48" s="39" t="s">
        <v>59</v>
      </c>
      <c r="C48" s="224">
        <v>5133497577</v>
      </c>
      <c r="D48" s="224">
        <v>4762352144.1099987</v>
      </c>
      <c r="E48" s="225">
        <v>28721464.919999994</v>
      </c>
      <c r="F48" s="225">
        <v>140136040.99000001</v>
      </c>
      <c r="G48" s="225">
        <v>382821002.72000003</v>
      </c>
      <c r="H48" s="225">
        <v>635108410.79999983</v>
      </c>
      <c r="I48" s="225">
        <v>217705785.64000002</v>
      </c>
      <c r="J48" s="225">
        <v>248101234.81999993</v>
      </c>
      <c r="K48" s="225">
        <v>174391262.43000004</v>
      </c>
      <c r="L48" s="225">
        <v>244592426.72000003</v>
      </c>
      <c r="M48" s="225">
        <v>382683336.0999999</v>
      </c>
      <c r="N48" s="225">
        <v>80195664.519999981</v>
      </c>
      <c r="O48" s="225">
        <v>201652923.21999994</v>
      </c>
      <c r="P48" s="225">
        <v>1892798796.1300001</v>
      </c>
      <c r="Q48" s="225">
        <v>4628908349.0100012</v>
      </c>
    </row>
    <row r="49" spans="2:19" x14ac:dyDescent="0.25">
      <c r="B49" s="39" t="s">
        <v>60</v>
      </c>
      <c r="C49" s="224">
        <v>503934823</v>
      </c>
      <c r="D49" s="224">
        <v>250949084.13</v>
      </c>
      <c r="E49" s="11">
        <v>0</v>
      </c>
      <c r="F49" s="225">
        <v>25808642.5</v>
      </c>
      <c r="G49" s="225">
        <v>19391650</v>
      </c>
      <c r="H49" s="225">
        <v>60623147.590000004</v>
      </c>
      <c r="I49" s="225">
        <v>6705000</v>
      </c>
      <c r="J49" s="225">
        <v>49300718.32</v>
      </c>
      <c r="K49" s="11">
        <v>0</v>
      </c>
      <c r="L49" s="225">
        <v>25048070</v>
      </c>
      <c r="M49" s="11">
        <v>0</v>
      </c>
      <c r="N49" s="11">
        <v>0</v>
      </c>
      <c r="O49" s="225">
        <v>22139055.350000001</v>
      </c>
      <c r="P49" s="225">
        <v>40340188</v>
      </c>
      <c r="Q49" s="225">
        <v>249356471.75999999</v>
      </c>
    </row>
    <row r="50" spans="2:19" x14ac:dyDescent="0.25">
      <c r="B50" s="39" t="s">
        <v>61</v>
      </c>
      <c r="C50" s="224">
        <v>46477171373</v>
      </c>
      <c r="D50" s="224">
        <v>43015533203.419991</v>
      </c>
      <c r="E50" s="225">
        <v>1599243959.8200002</v>
      </c>
      <c r="F50" s="225">
        <v>6887427117.5599985</v>
      </c>
      <c r="G50" s="225">
        <v>1670134197.0499997</v>
      </c>
      <c r="H50" s="225">
        <v>9135820212.3199997</v>
      </c>
      <c r="I50" s="225">
        <v>7526086433.3899994</v>
      </c>
      <c r="J50" s="225">
        <v>3085746655.6699991</v>
      </c>
      <c r="K50" s="225">
        <v>2453914195.4799995</v>
      </c>
      <c r="L50" s="225">
        <v>2219757214.21</v>
      </c>
      <c r="M50" s="225">
        <v>1341772718.7399998</v>
      </c>
      <c r="N50" s="225">
        <v>729380169.04999995</v>
      </c>
      <c r="O50" s="225">
        <v>995475917.23999977</v>
      </c>
      <c r="P50" s="225">
        <v>4719289137.9300013</v>
      </c>
      <c r="Q50" s="225">
        <v>42364047928.459999</v>
      </c>
    </row>
    <row r="51" spans="2:19" x14ac:dyDescent="0.25">
      <c r="B51" s="39" t="s">
        <v>62</v>
      </c>
      <c r="C51" s="224">
        <v>3935161866</v>
      </c>
      <c r="D51" s="250">
        <v>0.32</v>
      </c>
      <c r="E51" s="246">
        <v>0</v>
      </c>
      <c r="F51" s="246">
        <v>0</v>
      </c>
      <c r="G51" s="246">
        <v>0</v>
      </c>
      <c r="H51" s="246">
        <v>0</v>
      </c>
      <c r="I51" s="246">
        <v>0</v>
      </c>
      <c r="J51" s="246">
        <v>0</v>
      </c>
      <c r="K51" s="246">
        <v>0</v>
      </c>
      <c r="L51" s="246">
        <v>0</v>
      </c>
      <c r="M51" s="246">
        <v>0</v>
      </c>
      <c r="N51" s="246">
        <v>0</v>
      </c>
      <c r="O51" s="246">
        <v>0</v>
      </c>
      <c r="P51" s="246">
        <v>0</v>
      </c>
      <c r="Q51" s="246">
        <v>0</v>
      </c>
    </row>
    <row r="52" spans="2:19" x14ac:dyDescent="0.25">
      <c r="B52" s="39" t="s">
        <v>92</v>
      </c>
      <c r="C52" s="224">
        <v>424848312</v>
      </c>
      <c r="D52" s="226">
        <v>0</v>
      </c>
      <c r="E52" s="246">
        <v>0</v>
      </c>
      <c r="F52" s="246">
        <v>0</v>
      </c>
      <c r="G52" s="246">
        <v>0</v>
      </c>
      <c r="H52" s="246">
        <v>0</v>
      </c>
      <c r="I52" s="246">
        <v>0</v>
      </c>
      <c r="J52" s="246">
        <v>0</v>
      </c>
      <c r="K52" s="246">
        <v>0</v>
      </c>
      <c r="L52" s="246">
        <v>0</v>
      </c>
      <c r="M52" s="246">
        <v>0</v>
      </c>
      <c r="N52" s="246">
        <v>0</v>
      </c>
      <c r="O52" s="246">
        <v>0</v>
      </c>
      <c r="P52" s="246">
        <v>0</v>
      </c>
      <c r="Q52" s="246">
        <v>0</v>
      </c>
    </row>
    <row r="53" spans="2:19" x14ac:dyDescent="0.25">
      <c r="B53" s="39" t="s">
        <v>63</v>
      </c>
      <c r="C53" s="224">
        <v>696258126</v>
      </c>
      <c r="D53" s="224">
        <v>786190391.18000007</v>
      </c>
      <c r="E53" s="225">
        <v>50913199.419999994</v>
      </c>
      <c r="F53" s="225">
        <v>75925736.989999995</v>
      </c>
      <c r="G53" s="225">
        <v>92910127.390000001</v>
      </c>
      <c r="H53" s="225">
        <v>284288651.13999999</v>
      </c>
      <c r="I53" s="225">
        <v>52552288.060000002</v>
      </c>
      <c r="J53" s="225">
        <v>59310218.659999996</v>
      </c>
      <c r="K53" s="225">
        <v>77041803.709999993</v>
      </c>
      <c r="L53" s="225">
        <v>14404097.239999998</v>
      </c>
      <c r="M53" s="225">
        <v>9698518.2299999986</v>
      </c>
      <c r="N53" s="225">
        <v>10808846.869999999</v>
      </c>
      <c r="O53" s="225">
        <v>10375283.810000001</v>
      </c>
      <c r="P53" s="225">
        <v>42149541.640000001</v>
      </c>
      <c r="Q53" s="225">
        <v>780378313.15999997</v>
      </c>
    </row>
    <row r="54" spans="2:19" x14ac:dyDescent="0.25">
      <c r="B54" s="41" t="s">
        <v>64</v>
      </c>
      <c r="C54" s="223">
        <v>36392890000</v>
      </c>
      <c r="D54" s="223">
        <v>37808076125.569992</v>
      </c>
      <c r="E54" s="199">
        <v>3789888945.46</v>
      </c>
      <c r="F54" s="199">
        <v>1714779072.8499999</v>
      </c>
      <c r="G54" s="199">
        <v>2146373338.8299997</v>
      </c>
      <c r="H54" s="199">
        <v>2626484893.8000002</v>
      </c>
      <c r="I54" s="199">
        <v>721089930.75999999</v>
      </c>
      <c r="J54" s="199">
        <v>4900819393.0199995</v>
      </c>
      <c r="K54" s="199">
        <v>5967173955.3500004</v>
      </c>
      <c r="L54" s="199">
        <v>1034365275.12</v>
      </c>
      <c r="M54" s="199">
        <v>1991845760.6200001</v>
      </c>
      <c r="N54" s="199">
        <v>3217712122.7600002</v>
      </c>
      <c r="O54" s="199">
        <v>1382824562.78</v>
      </c>
      <c r="P54" s="199">
        <v>8282600342.8599997</v>
      </c>
      <c r="Q54" s="199">
        <v>37775957594.209999</v>
      </c>
    </row>
    <row r="55" spans="2:19" x14ac:dyDescent="0.25">
      <c r="B55" s="39" t="s">
        <v>65</v>
      </c>
      <c r="C55" s="224">
        <v>18761470000</v>
      </c>
      <c r="D55" s="224">
        <v>25135665910.84</v>
      </c>
      <c r="E55" s="225">
        <v>1744068500.3699999</v>
      </c>
      <c r="F55" s="225">
        <v>970851075.25</v>
      </c>
      <c r="G55" s="225">
        <v>915719028.00999999</v>
      </c>
      <c r="H55" s="225">
        <v>2017217191.01</v>
      </c>
      <c r="I55" s="225">
        <v>168560245.97999999</v>
      </c>
      <c r="J55" s="225">
        <v>3504904262.8299999</v>
      </c>
      <c r="K55" s="225">
        <v>4888675623.3400002</v>
      </c>
      <c r="L55" s="225">
        <v>408080102.25</v>
      </c>
      <c r="M55" s="225">
        <v>820750635.01999998</v>
      </c>
      <c r="N55" s="225">
        <v>1580384977.7</v>
      </c>
      <c r="O55" s="225">
        <v>177008138.25999999</v>
      </c>
      <c r="P55" s="225">
        <v>7928435951.75</v>
      </c>
      <c r="Q55" s="225">
        <v>25124655731.77</v>
      </c>
    </row>
    <row r="56" spans="2:19" x14ac:dyDescent="0.25">
      <c r="B56" s="39" t="s">
        <v>66</v>
      </c>
      <c r="C56" s="224">
        <v>16810410000</v>
      </c>
      <c r="D56" s="224">
        <v>12127570466.029999</v>
      </c>
      <c r="E56" s="225">
        <v>2007768387.73</v>
      </c>
      <c r="F56" s="225">
        <v>740141063.45999992</v>
      </c>
      <c r="G56" s="225">
        <v>1218822471.5999999</v>
      </c>
      <c r="H56" s="225">
        <v>593652849.95000005</v>
      </c>
      <c r="I56" s="225">
        <v>517558465.39000005</v>
      </c>
      <c r="J56" s="225">
        <v>1379056238.49</v>
      </c>
      <c r="K56" s="225">
        <v>977939562.90999997</v>
      </c>
      <c r="L56" s="225">
        <v>620110611.90999997</v>
      </c>
      <c r="M56" s="225">
        <v>1122705015.51</v>
      </c>
      <c r="N56" s="225">
        <v>1624780191.3299999</v>
      </c>
      <c r="O56" s="225">
        <v>1047264226.54</v>
      </c>
      <c r="P56" s="225">
        <v>258022969.48000002</v>
      </c>
      <c r="Q56" s="225">
        <v>12107822054.300001</v>
      </c>
    </row>
    <row r="57" spans="2:19" x14ac:dyDescent="0.25">
      <c r="B57" s="39" t="s">
        <v>67</v>
      </c>
      <c r="C57" s="224">
        <v>821010000</v>
      </c>
      <c r="D57" s="224">
        <v>544839748.70000005</v>
      </c>
      <c r="E57" s="225">
        <v>38052057.359999999</v>
      </c>
      <c r="F57" s="225">
        <v>3786934.14</v>
      </c>
      <c r="G57" s="225">
        <v>11831839.220000001</v>
      </c>
      <c r="H57" s="225">
        <v>15614852.840000002</v>
      </c>
      <c r="I57" s="225">
        <v>34971219.390000001</v>
      </c>
      <c r="J57" s="225">
        <v>16858891.699999996</v>
      </c>
      <c r="K57" s="225">
        <v>100558769.10000001</v>
      </c>
      <c r="L57" s="225">
        <v>6174560.96</v>
      </c>
      <c r="M57" s="225">
        <v>48390110.090000011</v>
      </c>
      <c r="N57" s="225">
        <v>12546953.73</v>
      </c>
      <c r="O57" s="225">
        <v>158552197.97999999</v>
      </c>
      <c r="P57" s="225">
        <v>96141421.629999995</v>
      </c>
      <c r="Q57" s="225">
        <v>543479808.13999999</v>
      </c>
    </row>
    <row r="58" spans="2:19" x14ac:dyDescent="0.25">
      <c r="B58" s="155" t="s">
        <v>68</v>
      </c>
      <c r="C58" s="227">
        <v>310861344060.00006</v>
      </c>
      <c r="D58" s="228">
        <v>315209297969.34003</v>
      </c>
      <c r="E58" s="229">
        <v>18899901219.880001</v>
      </c>
      <c r="F58" s="230">
        <v>26287548283.149998</v>
      </c>
      <c r="G58" s="231">
        <v>29077266649.969994</v>
      </c>
      <c r="H58" s="229">
        <v>31582055068.709995</v>
      </c>
      <c r="I58" s="230">
        <v>26763007749</v>
      </c>
      <c r="J58" s="231">
        <v>24555613060.869995</v>
      </c>
      <c r="K58" s="229">
        <v>23942979494.899998</v>
      </c>
      <c r="L58" s="230">
        <v>18361258858.739998</v>
      </c>
      <c r="M58" s="231">
        <v>18774800217.879997</v>
      </c>
      <c r="N58" s="229">
        <v>23506225203.93</v>
      </c>
      <c r="O58" s="230">
        <v>23189495967.000004</v>
      </c>
      <c r="P58" s="231">
        <v>47582646775.209999</v>
      </c>
      <c r="Q58" s="232">
        <v>312522798549.23999</v>
      </c>
      <c r="S58" s="7"/>
    </row>
    <row r="59" spans="2:19" x14ac:dyDescent="0.25">
      <c r="C59" s="233"/>
      <c r="D59" s="225"/>
      <c r="E59" s="225"/>
      <c r="F59" s="225"/>
      <c r="G59" s="225"/>
      <c r="H59" s="225"/>
      <c r="I59" s="225"/>
      <c r="J59" s="225"/>
      <c r="K59" s="225"/>
      <c r="L59" s="225"/>
      <c r="M59" s="225"/>
      <c r="N59" s="225"/>
      <c r="O59" s="225"/>
      <c r="P59" s="225"/>
      <c r="Q59" s="225"/>
    </row>
    <row r="60" spans="2:19" x14ac:dyDescent="0.25">
      <c r="B60" s="155" t="s">
        <v>69</v>
      </c>
      <c r="C60" s="227"/>
      <c r="D60" s="228"/>
      <c r="E60" s="229"/>
      <c r="F60" s="230"/>
      <c r="G60" s="231"/>
      <c r="H60" s="229"/>
      <c r="I60" s="230"/>
      <c r="J60" s="231"/>
      <c r="K60" s="229"/>
      <c r="L60" s="230"/>
      <c r="M60" s="231"/>
      <c r="N60" s="229"/>
      <c r="O60" s="230"/>
      <c r="P60" s="231"/>
      <c r="Q60" s="232"/>
      <c r="S60" s="7"/>
    </row>
    <row r="61" spans="2:19" x14ac:dyDescent="0.25">
      <c r="B61" s="41" t="s">
        <v>73</v>
      </c>
      <c r="C61" s="223">
        <v>68136159899.000008</v>
      </c>
      <c r="D61" s="223">
        <v>68136159899.000008</v>
      </c>
      <c r="E61" s="199">
        <v>2175161221.29</v>
      </c>
      <c r="F61" s="199">
        <v>7284934798.6700001</v>
      </c>
      <c r="G61" s="199">
        <v>8595754589.3499985</v>
      </c>
      <c r="H61" s="199">
        <v>3112189244.48</v>
      </c>
      <c r="I61" s="199">
        <v>1912954681.6900001</v>
      </c>
      <c r="J61" s="199">
        <v>5199095803.46</v>
      </c>
      <c r="K61" s="199">
        <v>3205387094.5099998</v>
      </c>
      <c r="L61" s="199">
        <v>5335505584.6199999</v>
      </c>
      <c r="M61" s="199">
        <v>3736634616.3999996</v>
      </c>
      <c r="N61" s="199">
        <v>4141146763.6500001</v>
      </c>
      <c r="O61" s="199">
        <v>3977583287.8400002</v>
      </c>
      <c r="P61" s="199">
        <v>3743223375.3400002</v>
      </c>
      <c r="Q61" s="199">
        <v>52419571061.300003</v>
      </c>
    </row>
    <row r="62" spans="2:19" x14ac:dyDescent="0.25">
      <c r="B62" s="39" t="s">
        <v>74</v>
      </c>
      <c r="C62" s="224">
        <v>36825190000</v>
      </c>
      <c r="D62" s="224">
        <v>36825190000</v>
      </c>
      <c r="E62" s="225">
        <v>837201450.20000005</v>
      </c>
      <c r="F62" s="225">
        <v>3445424084.6300001</v>
      </c>
      <c r="G62" s="225">
        <v>5986321551.6300001</v>
      </c>
      <c r="H62" s="225">
        <v>1749872257.0800002</v>
      </c>
      <c r="I62" s="225">
        <v>98333333</v>
      </c>
      <c r="J62" s="225">
        <v>4327476062.4499998</v>
      </c>
      <c r="K62" s="225">
        <v>1572590124.3699999</v>
      </c>
      <c r="L62" s="225">
        <v>1566482157.3699999</v>
      </c>
      <c r="M62" s="225">
        <v>1468536117.8599999</v>
      </c>
      <c r="N62" s="225">
        <v>2873762301.8400002</v>
      </c>
      <c r="O62" s="225">
        <v>1098325698.7</v>
      </c>
      <c r="P62" s="225">
        <v>3252925199.9899998</v>
      </c>
      <c r="Q62" s="225">
        <v>28277250339.119999</v>
      </c>
    </row>
    <row r="63" spans="2:19" x14ac:dyDescent="0.25">
      <c r="B63" s="39" t="s">
        <v>75</v>
      </c>
      <c r="C63" s="224">
        <v>28166940000</v>
      </c>
      <c r="D63" s="224">
        <v>28166940000</v>
      </c>
      <c r="E63" s="225">
        <v>1325957280.0899999</v>
      </c>
      <c r="F63" s="225">
        <v>3826148841.6799998</v>
      </c>
      <c r="G63" s="225">
        <v>2597274353.52</v>
      </c>
      <c r="H63" s="225">
        <v>1347245490.8800001</v>
      </c>
      <c r="I63" s="225">
        <v>1802618857.6900001</v>
      </c>
      <c r="J63" s="225">
        <v>847439889.95000005</v>
      </c>
      <c r="K63" s="225">
        <v>1618069527.95</v>
      </c>
      <c r="L63" s="225">
        <v>3751640846.6900001</v>
      </c>
      <c r="M63" s="225">
        <v>2257255001.54</v>
      </c>
      <c r="N63" s="225">
        <v>1256146100.6500001</v>
      </c>
      <c r="O63" s="225">
        <v>2868413089.1399999</v>
      </c>
      <c r="P63" s="225">
        <v>470528416.50999999</v>
      </c>
      <c r="Q63" s="225">
        <v>23968737696.290001</v>
      </c>
    </row>
    <row r="64" spans="2:19" x14ac:dyDescent="0.25">
      <c r="B64" s="39" t="s">
        <v>76</v>
      </c>
      <c r="C64" s="224">
        <v>3144029899</v>
      </c>
      <c r="D64" s="224">
        <v>3144029899</v>
      </c>
      <c r="E64" s="225">
        <v>12002491</v>
      </c>
      <c r="F64" s="225">
        <v>13361872.359999999</v>
      </c>
      <c r="G64" s="225">
        <v>12158684.199999999</v>
      </c>
      <c r="H64" s="225">
        <v>15071496.52</v>
      </c>
      <c r="I64" s="225">
        <v>12002491</v>
      </c>
      <c r="J64" s="225">
        <v>24179851.060000002</v>
      </c>
      <c r="K64" s="225">
        <v>14727442.189999999</v>
      </c>
      <c r="L64" s="225">
        <v>17382580.560000002</v>
      </c>
      <c r="M64" s="225">
        <v>10843497</v>
      </c>
      <c r="N64" s="225">
        <v>11238361.16</v>
      </c>
      <c r="O64" s="225">
        <v>10844500</v>
      </c>
      <c r="P64" s="225">
        <v>19769758.84</v>
      </c>
      <c r="Q64" s="225">
        <v>173583025.88999999</v>
      </c>
    </row>
    <row r="65" spans="2:19" x14ac:dyDescent="0.25">
      <c r="B65" s="155" t="s">
        <v>77</v>
      </c>
      <c r="C65" s="227">
        <v>68136159899.000008</v>
      </c>
      <c r="D65" s="228">
        <v>68136159899.000008</v>
      </c>
      <c r="E65" s="229">
        <v>2175161221.29</v>
      </c>
      <c r="F65" s="230">
        <v>7284934798.6700001</v>
      </c>
      <c r="G65" s="231">
        <v>8595754589.3499985</v>
      </c>
      <c r="H65" s="229">
        <v>3112189244.48</v>
      </c>
      <c r="I65" s="230">
        <v>1912954681.6900001</v>
      </c>
      <c r="J65" s="231">
        <v>5199095803.46</v>
      </c>
      <c r="K65" s="229">
        <v>3205387094.5099998</v>
      </c>
      <c r="L65" s="230">
        <v>5335505584.6199999</v>
      </c>
      <c r="M65" s="231">
        <v>3736634616.3999996</v>
      </c>
      <c r="N65" s="229">
        <v>4141146763.6500001</v>
      </c>
      <c r="O65" s="230">
        <v>3977583287.8400002</v>
      </c>
      <c r="P65" s="231">
        <v>3743223375.3400002</v>
      </c>
      <c r="Q65" s="232">
        <v>52419571061.300003</v>
      </c>
      <c r="S65" s="7"/>
    </row>
    <row r="66" spans="2:19" x14ac:dyDescent="0.25">
      <c r="C66" s="225"/>
      <c r="D66" s="225"/>
      <c r="E66" s="225"/>
      <c r="F66" s="225"/>
      <c r="G66" s="225"/>
      <c r="H66" s="225"/>
      <c r="I66" s="225"/>
      <c r="J66" s="225"/>
      <c r="K66" s="225"/>
      <c r="L66" s="225"/>
      <c r="M66" s="225"/>
      <c r="N66" s="225"/>
      <c r="O66" s="225"/>
      <c r="P66" s="225"/>
      <c r="Q66" s="225"/>
    </row>
    <row r="67" spans="2:19" x14ac:dyDescent="0.25">
      <c r="B67" s="155" t="s">
        <v>78</v>
      </c>
      <c r="C67" s="227">
        <v>378997503959.00006</v>
      </c>
      <c r="D67" s="228">
        <v>383345457868.34003</v>
      </c>
      <c r="E67" s="229">
        <v>21075062441.170002</v>
      </c>
      <c r="F67" s="230">
        <v>33572483081.82</v>
      </c>
      <c r="G67" s="231">
        <v>37673021239.319992</v>
      </c>
      <c r="H67" s="229">
        <v>34694244313.190002</v>
      </c>
      <c r="I67" s="230">
        <v>28675962430.689999</v>
      </c>
      <c r="J67" s="231">
        <v>29754708864.329998</v>
      </c>
      <c r="K67" s="229">
        <v>27148366589.409996</v>
      </c>
      <c r="L67" s="230">
        <v>23696764443.360001</v>
      </c>
      <c r="M67" s="231">
        <v>22511434834.279995</v>
      </c>
      <c r="N67" s="229">
        <v>27647371967.580002</v>
      </c>
      <c r="O67" s="230">
        <v>27167079254.840004</v>
      </c>
      <c r="P67" s="231">
        <v>51325870150.550003</v>
      </c>
      <c r="Q67" s="232">
        <v>364942369610.53998</v>
      </c>
      <c r="S67" s="7"/>
    </row>
    <row r="68" spans="2:19" x14ac:dyDescent="0.25">
      <c r="B68" s="31" t="s">
        <v>79</v>
      </c>
      <c r="C68" s="31"/>
      <c r="D68" s="31"/>
      <c r="E68" s="34"/>
      <c r="F68" s="34"/>
      <c r="G68" s="34"/>
    </row>
    <row r="69" spans="2:19" x14ac:dyDescent="0.25">
      <c r="B69" s="45" t="s">
        <v>98</v>
      </c>
      <c r="C69" s="45"/>
      <c r="D69" s="45"/>
      <c r="E69" s="34"/>
      <c r="F69" s="34"/>
      <c r="G69" s="34"/>
    </row>
    <row r="70" spans="2:19" x14ac:dyDescent="0.25">
      <c r="B70" s="45" t="s">
        <v>81</v>
      </c>
      <c r="C70" s="45"/>
      <c r="D70" s="45"/>
      <c r="E70" s="34"/>
      <c r="F70" s="34"/>
      <c r="G70" s="34"/>
    </row>
    <row r="71" spans="2:19" x14ac:dyDescent="0.25">
      <c r="B71" s="45" t="s">
        <v>82</v>
      </c>
      <c r="C71" s="45"/>
      <c r="D71" s="45"/>
      <c r="E71" s="34"/>
      <c r="F71" s="34"/>
      <c r="G71" s="34"/>
    </row>
    <row r="72" spans="2:19" x14ac:dyDescent="0.25">
      <c r="B72" s="45" t="s">
        <v>83</v>
      </c>
      <c r="C72" s="45"/>
      <c r="D72" s="45"/>
      <c r="E72" s="33"/>
      <c r="F72" s="33"/>
      <c r="G72" s="33"/>
    </row>
    <row r="73" spans="2:19" x14ac:dyDescent="0.25">
      <c r="B73" s="45" t="s">
        <v>84</v>
      </c>
      <c r="C73" s="45"/>
      <c r="D73" s="45"/>
      <c r="E73" s="32"/>
      <c r="F73" s="32"/>
      <c r="G73" s="32"/>
    </row>
    <row r="74" spans="2:19" x14ac:dyDescent="0.25">
      <c r="B74" s="45" t="s">
        <v>85</v>
      </c>
      <c r="C74" s="45"/>
      <c r="D74" s="45"/>
    </row>
  </sheetData>
  <mergeCells count="8">
    <mergeCell ref="B2:Q2"/>
    <mergeCell ref="B3:Q3"/>
    <mergeCell ref="B4:Q4"/>
    <mergeCell ref="E7:Q7"/>
    <mergeCell ref="B7:B8"/>
    <mergeCell ref="B5:Q5"/>
    <mergeCell ref="C7:C8"/>
    <mergeCell ref="D7:D8"/>
  </mergeCells>
  <printOptions horizontalCentered="1"/>
  <pageMargins left="0.42" right="0.39" top="0.28000000000000003" bottom="0.23" header="0.3" footer="0.3"/>
  <pageSetup scale="5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2:S76"/>
  <sheetViews>
    <sheetView showGridLines="0" topLeftCell="B50" zoomScale="89" zoomScaleNormal="89" workbookViewId="0">
      <selection activeCell="C9" sqref="C9:Q69"/>
    </sheetView>
  </sheetViews>
  <sheetFormatPr defaultColWidth="11.42578125" defaultRowHeight="15" x14ac:dyDescent="0.25"/>
  <cols>
    <col min="1" max="1" width="6.85546875" customWidth="1"/>
    <col min="2" max="2" width="48.28515625" customWidth="1"/>
    <col min="3" max="4" width="15.28515625" customWidth="1"/>
    <col min="5" max="16" width="11.42578125" bestFit="1" customWidth="1"/>
    <col min="17" max="17" width="11.85546875" bestFit="1"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103</v>
      </c>
      <c r="C6" s="44"/>
      <c r="D6" s="44"/>
      <c r="E6" s="33"/>
      <c r="F6" s="33"/>
      <c r="G6" s="33"/>
      <c r="H6" s="33"/>
      <c r="I6" s="33"/>
      <c r="J6" s="33"/>
      <c r="K6" s="33"/>
      <c r="L6" s="33"/>
      <c r="M6" s="33"/>
      <c r="N6" s="33"/>
      <c r="O6" s="33"/>
      <c r="P6" s="33"/>
      <c r="Q6" s="46" t="s">
        <v>5</v>
      </c>
    </row>
    <row r="7" spans="2:17" ht="24" customHeight="1" x14ac:dyDescent="0.25">
      <c r="B7" s="352" t="s">
        <v>6</v>
      </c>
      <c r="C7" s="360" t="s">
        <v>7</v>
      </c>
      <c r="D7" s="360" t="s">
        <v>8</v>
      </c>
      <c r="E7" s="359" t="s">
        <v>9</v>
      </c>
      <c r="F7" s="359"/>
      <c r="G7" s="359"/>
      <c r="H7" s="359"/>
      <c r="I7" s="359"/>
      <c r="J7" s="359"/>
      <c r="K7" s="359"/>
      <c r="L7" s="359"/>
      <c r="M7" s="359"/>
      <c r="N7" s="359"/>
      <c r="O7" s="359"/>
      <c r="P7" s="359"/>
      <c r="Q7" s="359"/>
    </row>
    <row r="8" spans="2:17" ht="20.2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78398316617</v>
      </c>
      <c r="D9" s="223">
        <v>81788899630.699997</v>
      </c>
      <c r="E9" s="199">
        <v>4654062106.6799994</v>
      </c>
      <c r="F9" s="199">
        <v>7397486276.5699997</v>
      </c>
      <c r="G9" s="199">
        <v>6107239858.4700003</v>
      </c>
      <c r="H9" s="199">
        <v>5925427853.5800009</v>
      </c>
      <c r="I9" s="199">
        <v>6096148884.3899994</v>
      </c>
      <c r="J9" s="199">
        <v>6138279611.8400021</v>
      </c>
      <c r="K9" s="199">
        <v>6147044740.7399979</v>
      </c>
      <c r="L9" s="199">
        <v>5951558174.3699989</v>
      </c>
      <c r="M9" s="199">
        <v>6429139636.3600016</v>
      </c>
      <c r="N9" s="199">
        <v>6827931487.0699997</v>
      </c>
      <c r="O9" s="199">
        <v>7924908282.8499985</v>
      </c>
      <c r="P9" s="199">
        <v>10511743532.319998</v>
      </c>
      <c r="Q9" s="199">
        <v>80110970445.240005</v>
      </c>
    </row>
    <row r="10" spans="2:17" x14ac:dyDescent="0.25">
      <c r="B10" s="39" t="s">
        <v>24</v>
      </c>
      <c r="C10" s="224">
        <v>54662905406</v>
      </c>
      <c r="D10" s="224">
        <v>56231490359.209984</v>
      </c>
      <c r="E10" s="225">
        <v>3648699754.3900008</v>
      </c>
      <c r="F10" s="225">
        <v>5316559208.539999</v>
      </c>
      <c r="G10" s="225">
        <v>4482453181.500001</v>
      </c>
      <c r="H10" s="225">
        <v>4404584103.2800016</v>
      </c>
      <c r="I10" s="225">
        <v>4518481286.5800009</v>
      </c>
      <c r="J10" s="225">
        <v>4525061260.1200008</v>
      </c>
      <c r="K10" s="225">
        <v>4549188625.54</v>
      </c>
      <c r="L10" s="225">
        <v>4518562794.9799995</v>
      </c>
      <c r="M10" s="225">
        <v>4560379849.3900013</v>
      </c>
      <c r="N10" s="225">
        <v>5067102360.4300003</v>
      </c>
      <c r="O10" s="225">
        <v>4762588001.7099991</v>
      </c>
      <c r="P10" s="225">
        <v>4697124545.6799984</v>
      </c>
      <c r="Q10" s="225">
        <v>55050784972.139999</v>
      </c>
    </row>
    <row r="11" spans="2:17" x14ac:dyDescent="0.25">
      <c r="B11" s="39" t="s">
        <v>25</v>
      </c>
      <c r="C11" s="224">
        <v>4395044847</v>
      </c>
      <c r="D11" s="224">
        <v>5439640558.8299999</v>
      </c>
      <c r="E11" s="225">
        <v>172691960.48000002</v>
      </c>
      <c r="F11" s="225">
        <v>581575690.03000021</v>
      </c>
      <c r="G11" s="225">
        <v>442641833.32000017</v>
      </c>
      <c r="H11" s="225">
        <v>416018011.79000008</v>
      </c>
      <c r="I11" s="225">
        <v>417123576.34000003</v>
      </c>
      <c r="J11" s="225">
        <v>423054089.12</v>
      </c>
      <c r="K11" s="225">
        <v>425702723.82000005</v>
      </c>
      <c r="L11" s="225">
        <v>302987633.22999996</v>
      </c>
      <c r="M11" s="225">
        <v>610509959.16999984</v>
      </c>
      <c r="N11" s="225">
        <v>473973316.24999994</v>
      </c>
      <c r="O11" s="225">
        <v>486242608.22999996</v>
      </c>
      <c r="P11" s="225">
        <v>595296093.43999994</v>
      </c>
      <c r="Q11" s="225">
        <v>5347817495.2199984</v>
      </c>
    </row>
    <row r="12" spans="2:17" x14ac:dyDescent="0.25">
      <c r="B12" s="39" t="s">
        <v>26</v>
      </c>
      <c r="C12" s="224">
        <v>4610274738</v>
      </c>
      <c r="D12" s="224">
        <v>5252017616.9100008</v>
      </c>
      <c r="E12" s="225">
        <v>238132202.97000003</v>
      </c>
      <c r="F12" s="225">
        <v>523637956.20000005</v>
      </c>
      <c r="G12" s="225">
        <v>385224094.99000001</v>
      </c>
      <c r="H12" s="225">
        <v>390448616.48000002</v>
      </c>
      <c r="I12" s="225">
        <v>387888762.67000002</v>
      </c>
      <c r="J12" s="225">
        <v>397705462.50999999</v>
      </c>
      <c r="K12" s="225">
        <v>402634201.69999993</v>
      </c>
      <c r="L12" s="225">
        <v>380336749.33999991</v>
      </c>
      <c r="M12" s="225">
        <v>429369029.0199998</v>
      </c>
      <c r="N12" s="225">
        <v>422977507.92999983</v>
      </c>
      <c r="O12" s="225">
        <v>430832236.54999983</v>
      </c>
      <c r="P12" s="225">
        <v>846602831.57000041</v>
      </c>
      <c r="Q12" s="225">
        <v>5235789651.9299994</v>
      </c>
    </row>
    <row r="13" spans="2:17" x14ac:dyDescent="0.25">
      <c r="B13" s="39" t="s">
        <v>27</v>
      </c>
      <c r="C13" s="224">
        <v>64732671.999999993</v>
      </c>
      <c r="D13" s="224">
        <v>60185978.75</v>
      </c>
      <c r="E13" s="225">
        <v>4245546.5599999996</v>
      </c>
      <c r="F13" s="225">
        <v>5286196.8099999996</v>
      </c>
      <c r="G13" s="225">
        <v>4863907.459999999</v>
      </c>
      <c r="H13" s="225">
        <v>4195839.1599999992</v>
      </c>
      <c r="I13" s="225">
        <v>5037339.16</v>
      </c>
      <c r="J13" s="225">
        <v>5351721.66</v>
      </c>
      <c r="K13" s="225">
        <v>4342746.01</v>
      </c>
      <c r="L13" s="225">
        <v>5492346.0099999998</v>
      </c>
      <c r="M13" s="225">
        <v>5008146.0099999988</v>
      </c>
      <c r="N13" s="225">
        <v>4496400.51</v>
      </c>
      <c r="O13" s="225">
        <v>4728918.0200000005</v>
      </c>
      <c r="P13" s="225">
        <v>5680333.5199999996</v>
      </c>
      <c r="Q13" s="225">
        <v>58729440.890000001</v>
      </c>
    </row>
    <row r="14" spans="2:17" x14ac:dyDescent="0.25">
      <c r="B14" s="39" t="s">
        <v>28</v>
      </c>
      <c r="C14" s="224">
        <v>655899612</v>
      </c>
      <c r="D14" s="224">
        <v>783122732.2299999</v>
      </c>
      <c r="E14" s="225">
        <v>13634842.229999999</v>
      </c>
      <c r="F14" s="225">
        <v>21881996.760000002</v>
      </c>
      <c r="G14" s="225">
        <v>44281321.189999998</v>
      </c>
      <c r="H14" s="225">
        <v>48228658.870000005</v>
      </c>
      <c r="I14" s="225">
        <v>26042272.859999996</v>
      </c>
      <c r="J14" s="225">
        <v>30265482.82</v>
      </c>
      <c r="K14" s="225">
        <v>20081609.539999999</v>
      </c>
      <c r="L14" s="225">
        <v>27970716.02</v>
      </c>
      <c r="M14" s="225">
        <v>42975090.429999992</v>
      </c>
      <c r="N14" s="225">
        <v>30481255.829999991</v>
      </c>
      <c r="O14" s="225">
        <v>21080379.43</v>
      </c>
      <c r="P14" s="225">
        <v>324455052.89999992</v>
      </c>
      <c r="Q14" s="225">
        <v>651378678.88</v>
      </c>
    </row>
    <row r="15" spans="2:17" x14ac:dyDescent="0.25">
      <c r="B15" s="39" t="s">
        <v>29</v>
      </c>
      <c r="C15" s="224">
        <v>1002090002</v>
      </c>
      <c r="D15" s="224">
        <v>1067997074.0000001</v>
      </c>
      <c r="E15" s="225">
        <v>85209991.140000001</v>
      </c>
      <c r="F15" s="225">
        <v>145060745.50999999</v>
      </c>
      <c r="G15" s="225">
        <v>87537344.120000005</v>
      </c>
      <c r="H15" s="225">
        <v>23985213</v>
      </c>
      <c r="I15" s="225">
        <v>87431241.63000001</v>
      </c>
      <c r="J15" s="225">
        <v>89480110.349999994</v>
      </c>
      <c r="K15" s="225">
        <v>87793505.50999999</v>
      </c>
      <c r="L15" s="225">
        <v>89033586.560000002</v>
      </c>
      <c r="M15" s="225">
        <v>91884236.25999999</v>
      </c>
      <c r="N15" s="225">
        <v>90451749.370000005</v>
      </c>
      <c r="O15" s="225">
        <v>92840568.890000001</v>
      </c>
      <c r="P15" s="225">
        <v>97219127.890000001</v>
      </c>
      <c r="Q15" s="225">
        <v>1067927420.23</v>
      </c>
    </row>
    <row r="16" spans="2:17" x14ac:dyDescent="0.25">
      <c r="B16" s="39" t="s">
        <v>30</v>
      </c>
      <c r="C16" s="224">
        <v>5633247830</v>
      </c>
      <c r="D16" s="224">
        <v>5663074991.670001</v>
      </c>
      <c r="E16" s="225">
        <v>75933595.400000006</v>
      </c>
      <c r="F16" s="225">
        <v>77250830.670000002</v>
      </c>
      <c r="G16" s="225">
        <v>82635657.300000012</v>
      </c>
      <c r="H16" s="225">
        <v>75322923.480000019</v>
      </c>
      <c r="I16" s="225">
        <v>78249377.13000001</v>
      </c>
      <c r="J16" s="225">
        <v>91655083.740000039</v>
      </c>
      <c r="K16" s="225">
        <v>78673321.659999996</v>
      </c>
      <c r="L16" s="225">
        <v>75351168.489999995</v>
      </c>
      <c r="M16" s="225">
        <v>83149227.670000002</v>
      </c>
      <c r="N16" s="225">
        <v>77711049.869999975</v>
      </c>
      <c r="O16" s="225">
        <v>1504030041.6299994</v>
      </c>
      <c r="P16" s="225">
        <v>3330395891.8199987</v>
      </c>
      <c r="Q16" s="225">
        <v>5630358168.8599987</v>
      </c>
    </row>
    <row r="17" spans="2:17" x14ac:dyDescent="0.25">
      <c r="B17" s="39" t="s">
        <v>31</v>
      </c>
      <c r="C17" s="224">
        <v>7374121510</v>
      </c>
      <c r="D17" s="224">
        <v>7291370319.1000004</v>
      </c>
      <c r="E17" s="225">
        <v>415514213.50999993</v>
      </c>
      <c r="F17" s="225">
        <v>726233652.05000031</v>
      </c>
      <c r="G17" s="225">
        <v>577602518.58999991</v>
      </c>
      <c r="H17" s="225">
        <v>562644487.51999974</v>
      </c>
      <c r="I17" s="225">
        <v>575895028.01999986</v>
      </c>
      <c r="J17" s="225">
        <v>575706401.51999986</v>
      </c>
      <c r="K17" s="225">
        <v>578628006.96000016</v>
      </c>
      <c r="L17" s="225">
        <v>551823179.73999989</v>
      </c>
      <c r="M17" s="225">
        <v>605864098.40999997</v>
      </c>
      <c r="N17" s="225">
        <v>660737846.87999976</v>
      </c>
      <c r="O17" s="225">
        <v>622565528.39000022</v>
      </c>
      <c r="P17" s="225">
        <v>614969655.49999964</v>
      </c>
      <c r="Q17" s="225">
        <v>7068184617.0900011</v>
      </c>
    </row>
    <row r="18" spans="2:17" x14ac:dyDescent="0.25">
      <c r="B18" s="41" t="s">
        <v>32</v>
      </c>
      <c r="C18" s="223">
        <v>15580536718</v>
      </c>
      <c r="D18" s="223">
        <v>18816660326.279999</v>
      </c>
      <c r="E18" s="199">
        <v>812426953.0200001</v>
      </c>
      <c r="F18" s="199">
        <v>1372364279.71</v>
      </c>
      <c r="G18" s="199">
        <v>1572444849.0999999</v>
      </c>
      <c r="H18" s="199">
        <v>836569382.91000009</v>
      </c>
      <c r="I18" s="199">
        <v>1195887586.72</v>
      </c>
      <c r="J18" s="199">
        <v>1569439536.54</v>
      </c>
      <c r="K18" s="199">
        <v>1192415046.5500002</v>
      </c>
      <c r="L18" s="199">
        <v>1418139997.2799997</v>
      </c>
      <c r="M18" s="199">
        <v>1161474611.9399998</v>
      </c>
      <c r="N18" s="199">
        <v>836254089.00999999</v>
      </c>
      <c r="O18" s="199">
        <v>1055873351.0500001</v>
      </c>
      <c r="P18" s="199">
        <v>4569241336.2299986</v>
      </c>
      <c r="Q18" s="199">
        <v>17592531020.060001</v>
      </c>
    </row>
    <row r="19" spans="2:17" x14ac:dyDescent="0.25">
      <c r="B19" s="39" t="s">
        <v>33</v>
      </c>
      <c r="C19" s="224">
        <v>1192439130</v>
      </c>
      <c r="D19" s="224">
        <v>1379017248.2499998</v>
      </c>
      <c r="E19" s="225">
        <v>90048794.669999972</v>
      </c>
      <c r="F19" s="225">
        <v>96708477.590000033</v>
      </c>
      <c r="G19" s="225">
        <v>113456699.19</v>
      </c>
      <c r="H19" s="225">
        <v>85361909.699999988</v>
      </c>
      <c r="I19" s="225">
        <v>91292781.62999998</v>
      </c>
      <c r="J19" s="225">
        <v>116553324.08999996</v>
      </c>
      <c r="K19" s="225">
        <v>100731836.66</v>
      </c>
      <c r="L19" s="225">
        <v>90863348.259999976</v>
      </c>
      <c r="M19" s="225">
        <v>94980509.039999992</v>
      </c>
      <c r="N19" s="225">
        <v>81251278.209999993</v>
      </c>
      <c r="O19" s="225">
        <v>136681630.96999997</v>
      </c>
      <c r="P19" s="225">
        <v>196087367.03</v>
      </c>
      <c r="Q19" s="225">
        <v>1294017957.0399995</v>
      </c>
    </row>
    <row r="20" spans="2:17" x14ac:dyDescent="0.25">
      <c r="B20" s="39" t="s">
        <v>34</v>
      </c>
      <c r="C20" s="224">
        <v>2523623529</v>
      </c>
      <c r="D20" s="224">
        <v>3410783693.3400006</v>
      </c>
      <c r="E20" s="225">
        <v>84285886.849999994</v>
      </c>
      <c r="F20" s="225">
        <v>208089177.13999996</v>
      </c>
      <c r="G20" s="225">
        <v>416534862.50999999</v>
      </c>
      <c r="H20" s="225">
        <v>221867441.18000007</v>
      </c>
      <c r="I20" s="225">
        <v>268832536.23000002</v>
      </c>
      <c r="J20" s="225">
        <v>260373545.62</v>
      </c>
      <c r="K20" s="225">
        <v>253766359.83000004</v>
      </c>
      <c r="L20" s="225">
        <v>167294578.55999988</v>
      </c>
      <c r="M20" s="225">
        <v>174401819.32000002</v>
      </c>
      <c r="N20" s="225">
        <v>90599151.899999976</v>
      </c>
      <c r="O20" s="225">
        <v>102562449.38000001</v>
      </c>
      <c r="P20" s="225">
        <v>1121102527.9999995</v>
      </c>
      <c r="Q20" s="225">
        <v>3369710336.5199995</v>
      </c>
    </row>
    <row r="21" spans="2:17" x14ac:dyDescent="0.25">
      <c r="B21" s="39" t="s">
        <v>35</v>
      </c>
      <c r="C21" s="224">
        <v>2018817992</v>
      </c>
      <c r="D21" s="224">
        <v>2323247072.2600002</v>
      </c>
      <c r="E21" s="225">
        <v>25387815.170000002</v>
      </c>
      <c r="F21" s="225">
        <v>226879102.37999994</v>
      </c>
      <c r="G21" s="225">
        <v>141376942.14999998</v>
      </c>
      <c r="H21" s="225">
        <v>157818142.03000003</v>
      </c>
      <c r="I21" s="225">
        <v>98240866.219999999</v>
      </c>
      <c r="J21" s="225">
        <v>218493677.66000003</v>
      </c>
      <c r="K21" s="225">
        <v>179336064.43000004</v>
      </c>
      <c r="L21" s="225">
        <v>156269332.81999999</v>
      </c>
      <c r="M21" s="225">
        <v>141230477.34000003</v>
      </c>
      <c r="N21" s="225">
        <v>136770749.12</v>
      </c>
      <c r="O21" s="225">
        <v>227456522.86999995</v>
      </c>
      <c r="P21" s="225">
        <v>551452311.75000012</v>
      </c>
      <c r="Q21" s="225">
        <v>2260712003.9400005</v>
      </c>
    </row>
    <row r="22" spans="2:17" x14ac:dyDescent="0.25">
      <c r="B22" s="39" t="s">
        <v>36</v>
      </c>
      <c r="C22" s="224">
        <v>1065453874.9999999</v>
      </c>
      <c r="D22" s="224">
        <v>1040213773.0900002</v>
      </c>
      <c r="E22" s="225">
        <v>53937940.349999994</v>
      </c>
      <c r="F22" s="225">
        <v>57294629.210000008</v>
      </c>
      <c r="G22" s="225">
        <v>76558118.25</v>
      </c>
      <c r="H22" s="225">
        <v>83882456.719999999</v>
      </c>
      <c r="I22" s="225">
        <v>80862428.969999984</v>
      </c>
      <c r="J22" s="225">
        <v>85884659.359999985</v>
      </c>
      <c r="K22" s="225">
        <v>58219149.329999991</v>
      </c>
      <c r="L22" s="225">
        <v>110192293.56999999</v>
      </c>
      <c r="M22" s="225">
        <v>71347561.659999982</v>
      </c>
      <c r="N22" s="225">
        <v>76036426.950000003</v>
      </c>
      <c r="O22" s="225">
        <v>66439234.089999996</v>
      </c>
      <c r="P22" s="225">
        <v>167718084.24000004</v>
      </c>
      <c r="Q22" s="225">
        <v>988372982.70000029</v>
      </c>
    </row>
    <row r="23" spans="2:17" x14ac:dyDescent="0.25">
      <c r="B23" s="39" t="s">
        <v>37</v>
      </c>
      <c r="C23" s="224">
        <v>379335905</v>
      </c>
      <c r="D23" s="224">
        <v>419339293.32999998</v>
      </c>
      <c r="E23" s="225">
        <v>13655682.450000001</v>
      </c>
      <c r="F23" s="225">
        <v>18282928.48</v>
      </c>
      <c r="G23" s="225">
        <v>43273573.509999998</v>
      </c>
      <c r="H23" s="225">
        <v>21291722.020000003</v>
      </c>
      <c r="I23" s="225">
        <v>29181005.23</v>
      </c>
      <c r="J23" s="225">
        <v>23249257.670000002</v>
      </c>
      <c r="K23" s="225">
        <v>37347299.719999999</v>
      </c>
      <c r="L23" s="225">
        <v>21430276.040000003</v>
      </c>
      <c r="M23" s="225">
        <v>40450252.200000003</v>
      </c>
      <c r="N23" s="225">
        <v>34174881.510000005</v>
      </c>
      <c r="O23" s="225">
        <v>29561854.179999996</v>
      </c>
      <c r="P23" s="225">
        <v>93751846.269999981</v>
      </c>
      <c r="Q23" s="225">
        <v>405650579.27999991</v>
      </c>
    </row>
    <row r="24" spans="2:17" x14ac:dyDescent="0.25">
      <c r="B24" s="39" t="s">
        <v>38</v>
      </c>
      <c r="C24" s="224">
        <v>2041086165</v>
      </c>
      <c r="D24" s="224">
        <v>2082533950.2900002</v>
      </c>
      <c r="E24" s="225">
        <v>146090317.09</v>
      </c>
      <c r="F24" s="225">
        <v>246808432.63</v>
      </c>
      <c r="G24" s="225">
        <v>156655550.35000002</v>
      </c>
      <c r="H24" s="225">
        <v>40606622.699999996</v>
      </c>
      <c r="I24" s="225">
        <v>183950387.75</v>
      </c>
      <c r="J24" s="225">
        <v>169143629.36999997</v>
      </c>
      <c r="K24" s="225">
        <v>147797198.54999995</v>
      </c>
      <c r="L24" s="225">
        <v>156563826.54999989</v>
      </c>
      <c r="M24" s="225">
        <v>211081075.36000001</v>
      </c>
      <c r="N24" s="225">
        <v>151481681.03000003</v>
      </c>
      <c r="O24" s="225">
        <v>162758308.79000005</v>
      </c>
      <c r="P24" s="225">
        <v>281596042.66000003</v>
      </c>
      <c r="Q24" s="225">
        <v>2054533072.8299999</v>
      </c>
    </row>
    <row r="25" spans="2:17" x14ac:dyDescent="0.25">
      <c r="B25" s="39" t="s">
        <v>39</v>
      </c>
      <c r="C25" s="224">
        <v>1020476020</v>
      </c>
      <c r="D25" s="224">
        <v>933170174.94999993</v>
      </c>
      <c r="E25" s="225">
        <v>56584281.409999996</v>
      </c>
      <c r="F25" s="225">
        <v>104126051.95999998</v>
      </c>
      <c r="G25" s="225">
        <v>123469377.72000001</v>
      </c>
      <c r="H25" s="225">
        <v>68765339.820000008</v>
      </c>
      <c r="I25" s="225">
        <v>79365452.790000007</v>
      </c>
      <c r="J25" s="225">
        <v>74588117.090000004</v>
      </c>
      <c r="K25" s="225">
        <v>60847920.540000014</v>
      </c>
      <c r="L25" s="225">
        <v>63581517.369999982</v>
      </c>
      <c r="M25" s="225">
        <v>77221184.37999998</v>
      </c>
      <c r="N25" s="225">
        <v>59462425.38000001</v>
      </c>
      <c r="O25" s="225">
        <v>62368732.45000001</v>
      </c>
      <c r="P25" s="225">
        <v>96972983.140000015</v>
      </c>
      <c r="Q25" s="225">
        <v>927353384.04999983</v>
      </c>
    </row>
    <row r="26" spans="2:17" x14ac:dyDescent="0.25">
      <c r="B26" s="39" t="s">
        <v>40</v>
      </c>
      <c r="C26" s="224">
        <v>1707483393</v>
      </c>
      <c r="D26" s="224">
        <v>3440483211.3600001</v>
      </c>
      <c r="E26" s="225">
        <v>25615217.030000001</v>
      </c>
      <c r="F26" s="225">
        <v>82459426.689999998</v>
      </c>
      <c r="G26" s="225">
        <v>332725027.03999996</v>
      </c>
      <c r="H26" s="225">
        <v>52011474.440000005</v>
      </c>
      <c r="I26" s="225">
        <v>141941833.28</v>
      </c>
      <c r="J26" s="225">
        <v>422914582.94999993</v>
      </c>
      <c r="K26" s="225">
        <v>180663551.32000002</v>
      </c>
      <c r="L26" s="225">
        <v>509230192.80999982</v>
      </c>
      <c r="M26" s="225">
        <v>112387868.95</v>
      </c>
      <c r="N26" s="225">
        <v>82802239.150000006</v>
      </c>
      <c r="O26" s="225">
        <v>77505352.859999999</v>
      </c>
      <c r="P26" s="225">
        <v>734923313.91999972</v>
      </c>
      <c r="Q26" s="225">
        <v>2755180080.4399981</v>
      </c>
    </row>
    <row r="27" spans="2:17" x14ac:dyDescent="0.25">
      <c r="B27" s="39" t="s">
        <v>41</v>
      </c>
      <c r="C27" s="224">
        <v>3631820709</v>
      </c>
      <c r="D27" s="224">
        <v>3787871909.4099965</v>
      </c>
      <c r="E27" s="225">
        <v>316821018.00000006</v>
      </c>
      <c r="F27" s="225">
        <v>331716053.63000005</v>
      </c>
      <c r="G27" s="225">
        <v>168394698.38</v>
      </c>
      <c r="H27" s="225">
        <v>104964274.30000001</v>
      </c>
      <c r="I27" s="225">
        <v>222220294.62000003</v>
      </c>
      <c r="J27" s="225">
        <v>198238742.73000002</v>
      </c>
      <c r="K27" s="225">
        <v>173705666.17000002</v>
      </c>
      <c r="L27" s="225">
        <v>142714631.30000001</v>
      </c>
      <c r="M27" s="225">
        <v>238373863.69</v>
      </c>
      <c r="N27" s="225">
        <v>123675255.76000001</v>
      </c>
      <c r="O27" s="225">
        <v>190539265.46000004</v>
      </c>
      <c r="P27" s="225">
        <v>1325636859.2199996</v>
      </c>
      <c r="Q27" s="225">
        <v>3537000623.2599998</v>
      </c>
    </row>
    <row r="28" spans="2:17" x14ac:dyDescent="0.25">
      <c r="B28" s="41" t="s">
        <v>42</v>
      </c>
      <c r="C28" s="223">
        <v>20170534021</v>
      </c>
      <c r="D28" s="223">
        <v>18703026302.199997</v>
      </c>
      <c r="E28" s="199">
        <v>573720734.73000002</v>
      </c>
      <c r="F28" s="199">
        <v>1253778483.0899999</v>
      </c>
      <c r="G28" s="199">
        <v>1410154206.3700001</v>
      </c>
      <c r="H28" s="199">
        <v>1133045774.49</v>
      </c>
      <c r="I28" s="199">
        <v>1543015240.48</v>
      </c>
      <c r="J28" s="199">
        <v>2259889908.170001</v>
      </c>
      <c r="K28" s="199">
        <v>942330331.25</v>
      </c>
      <c r="L28" s="199">
        <v>1580117759.9700003</v>
      </c>
      <c r="M28" s="199">
        <v>1578105614.5100002</v>
      </c>
      <c r="N28" s="199">
        <v>969233321.23999989</v>
      </c>
      <c r="O28" s="199">
        <v>1498154895.1699996</v>
      </c>
      <c r="P28" s="199">
        <v>3429926646.4799995</v>
      </c>
      <c r="Q28" s="199">
        <v>18171472915.950001</v>
      </c>
    </row>
    <row r="29" spans="2:17" x14ac:dyDescent="0.25">
      <c r="B29" s="39" t="s">
        <v>43</v>
      </c>
      <c r="C29" s="224">
        <v>7265488661</v>
      </c>
      <c r="D29" s="224">
        <v>6687096587.5500002</v>
      </c>
      <c r="E29" s="225">
        <v>225861921.09999999</v>
      </c>
      <c r="F29" s="225">
        <v>529442093.54999989</v>
      </c>
      <c r="G29" s="225">
        <v>554248123.69000006</v>
      </c>
      <c r="H29" s="225">
        <v>368460300.41000009</v>
      </c>
      <c r="I29" s="225">
        <v>786106827.62</v>
      </c>
      <c r="J29" s="225">
        <v>935639260.72000015</v>
      </c>
      <c r="K29" s="225">
        <v>209455880.92000002</v>
      </c>
      <c r="L29" s="225">
        <v>495808648.69999999</v>
      </c>
      <c r="M29" s="225">
        <v>567454483.39999998</v>
      </c>
      <c r="N29" s="225">
        <v>318035284.93000001</v>
      </c>
      <c r="O29" s="225">
        <v>520152922.55999988</v>
      </c>
      <c r="P29" s="225">
        <v>1123371577.9999998</v>
      </c>
      <c r="Q29" s="225">
        <v>6634037325.5999985</v>
      </c>
    </row>
    <row r="30" spans="2:17" x14ac:dyDescent="0.25">
      <c r="B30" s="39" t="s">
        <v>44</v>
      </c>
      <c r="C30" s="224">
        <v>725955922</v>
      </c>
      <c r="D30" s="224">
        <v>657770942.62999988</v>
      </c>
      <c r="E30" s="225">
        <v>5432474</v>
      </c>
      <c r="F30" s="225">
        <v>42756158.730000012</v>
      </c>
      <c r="G30" s="225">
        <v>105831519.17</v>
      </c>
      <c r="H30" s="225">
        <v>13428875.210000001</v>
      </c>
      <c r="I30" s="225">
        <v>13762392.389999999</v>
      </c>
      <c r="J30" s="225">
        <v>84169106.48999998</v>
      </c>
      <c r="K30" s="225">
        <v>24657562.779999997</v>
      </c>
      <c r="L30" s="225">
        <v>18489594.990000002</v>
      </c>
      <c r="M30" s="225">
        <v>48967130.939999998</v>
      </c>
      <c r="N30" s="225">
        <v>19942450.010000002</v>
      </c>
      <c r="O30" s="225">
        <v>65061409.609999999</v>
      </c>
      <c r="P30" s="225">
        <v>189822293.07999995</v>
      </c>
      <c r="Q30" s="225">
        <v>632320967.4000001</v>
      </c>
    </row>
    <row r="31" spans="2:17" x14ac:dyDescent="0.25">
      <c r="B31" s="39" t="s">
        <v>45</v>
      </c>
      <c r="C31" s="224">
        <v>1494615273</v>
      </c>
      <c r="D31" s="224">
        <v>2182063022.2800002</v>
      </c>
      <c r="E31" s="225">
        <v>77625582.100000024</v>
      </c>
      <c r="F31" s="225">
        <v>161958738.18999997</v>
      </c>
      <c r="G31" s="225">
        <v>122831829.21000001</v>
      </c>
      <c r="H31" s="225">
        <v>40398715.539999999</v>
      </c>
      <c r="I31" s="225">
        <v>128044848.61999997</v>
      </c>
      <c r="J31" s="225">
        <v>196635750.80000001</v>
      </c>
      <c r="K31" s="225">
        <v>57682969.160000004</v>
      </c>
      <c r="L31" s="225">
        <v>173074545.68000007</v>
      </c>
      <c r="M31" s="225">
        <v>263373631.00999999</v>
      </c>
      <c r="N31" s="225">
        <v>101191713.39999999</v>
      </c>
      <c r="O31" s="225">
        <v>113473574.05</v>
      </c>
      <c r="P31" s="225">
        <v>388356248.72999996</v>
      </c>
      <c r="Q31" s="225">
        <v>1824648146.4900002</v>
      </c>
    </row>
    <row r="32" spans="2:17" x14ac:dyDescent="0.25">
      <c r="B32" s="39" t="s">
        <v>46</v>
      </c>
      <c r="C32" s="224">
        <v>5527277424</v>
      </c>
      <c r="D32" s="224">
        <v>6086992468.8399992</v>
      </c>
      <c r="E32" s="225">
        <v>210690405.33999997</v>
      </c>
      <c r="F32" s="225">
        <v>381531782.32000005</v>
      </c>
      <c r="G32" s="225">
        <v>487798065.3599999</v>
      </c>
      <c r="H32" s="225">
        <v>524700769.35999995</v>
      </c>
      <c r="I32" s="225">
        <v>444872316.88999993</v>
      </c>
      <c r="J32" s="225">
        <v>643209311.53000021</v>
      </c>
      <c r="K32" s="225">
        <v>415047830.54999995</v>
      </c>
      <c r="L32" s="225">
        <v>593348026.2900002</v>
      </c>
      <c r="M32" s="225">
        <v>491476045.63</v>
      </c>
      <c r="N32" s="225">
        <v>340665424.76999992</v>
      </c>
      <c r="O32" s="225">
        <v>587792397.73000002</v>
      </c>
      <c r="P32" s="225">
        <v>935543831.1500001</v>
      </c>
      <c r="Q32" s="225">
        <v>6056676206.9200029</v>
      </c>
    </row>
    <row r="33" spans="2:17" x14ac:dyDescent="0.25">
      <c r="B33" s="39" t="s">
        <v>47</v>
      </c>
      <c r="C33" s="224">
        <v>354123477</v>
      </c>
      <c r="D33" s="224">
        <v>287420173.78000009</v>
      </c>
      <c r="E33" s="225">
        <v>4829846.290000001</v>
      </c>
      <c r="F33" s="225">
        <v>17511166.27</v>
      </c>
      <c r="G33" s="225">
        <v>20359340.000000004</v>
      </c>
      <c r="H33" s="225">
        <v>13992590.719999999</v>
      </c>
      <c r="I33" s="225">
        <v>60101206.169999994</v>
      </c>
      <c r="J33" s="225">
        <v>20927159.66</v>
      </c>
      <c r="K33" s="225">
        <v>16663922.880000005</v>
      </c>
      <c r="L33" s="225">
        <v>25402379.780000001</v>
      </c>
      <c r="M33" s="225">
        <v>26540237.25999999</v>
      </c>
      <c r="N33" s="225">
        <v>17833356.829999998</v>
      </c>
      <c r="O33" s="225">
        <v>18603030.5</v>
      </c>
      <c r="P33" s="225">
        <v>35611776.839999996</v>
      </c>
      <c r="Q33" s="225">
        <v>278376013.19999993</v>
      </c>
    </row>
    <row r="34" spans="2:17" x14ac:dyDescent="0.25">
      <c r="B34" s="39" t="s">
        <v>48</v>
      </c>
      <c r="C34" s="224">
        <v>270731934</v>
      </c>
      <c r="D34" s="224">
        <v>329947837.78999996</v>
      </c>
      <c r="E34" s="225">
        <v>6233167.8999999985</v>
      </c>
      <c r="F34" s="225">
        <v>19143085.350000005</v>
      </c>
      <c r="G34" s="225">
        <v>20731810.810000002</v>
      </c>
      <c r="H34" s="225">
        <v>16170110.169999998</v>
      </c>
      <c r="I34" s="225">
        <v>16531613.99</v>
      </c>
      <c r="J34" s="225">
        <v>16169890.26</v>
      </c>
      <c r="K34" s="225">
        <v>13848412.780000001</v>
      </c>
      <c r="L34" s="225">
        <v>16257941.049999999</v>
      </c>
      <c r="M34" s="225">
        <v>25920941.52</v>
      </c>
      <c r="N34" s="225">
        <v>15855391.360000001</v>
      </c>
      <c r="O34" s="225">
        <v>23474139.809999995</v>
      </c>
      <c r="P34" s="225">
        <v>133685564.38</v>
      </c>
      <c r="Q34" s="225">
        <v>324022069.38</v>
      </c>
    </row>
    <row r="35" spans="2:17" x14ac:dyDescent="0.25">
      <c r="B35" s="39" t="s">
        <v>90</v>
      </c>
      <c r="C35" s="224">
        <v>1803926514</v>
      </c>
      <c r="D35" s="237">
        <v>0</v>
      </c>
      <c r="E35" s="61">
        <v>0</v>
      </c>
      <c r="F35" s="61">
        <v>0</v>
      </c>
      <c r="G35" s="61">
        <v>0</v>
      </c>
      <c r="H35" s="61">
        <v>0</v>
      </c>
      <c r="I35" s="61">
        <v>0</v>
      </c>
      <c r="J35" s="61">
        <v>0</v>
      </c>
      <c r="K35" s="61">
        <v>0</v>
      </c>
      <c r="L35" s="61">
        <v>0</v>
      </c>
      <c r="M35" s="61">
        <v>0</v>
      </c>
      <c r="N35" s="61">
        <v>0</v>
      </c>
      <c r="O35" s="61">
        <v>0</v>
      </c>
      <c r="P35" s="61">
        <v>0</v>
      </c>
      <c r="Q35" s="61">
        <v>0</v>
      </c>
    </row>
    <row r="36" spans="2:17" x14ac:dyDescent="0.25">
      <c r="B36" s="39" t="s">
        <v>91</v>
      </c>
      <c r="C36" s="224">
        <v>182077848</v>
      </c>
      <c r="D36" s="237">
        <v>0</v>
      </c>
      <c r="E36" s="61">
        <v>0</v>
      </c>
      <c r="F36" s="61">
        <v>0</v>
      </c>
      <c r="G36" s="61">
        <v>0</v>
      </c>
      <c r="H36" s="61">
        <v>0</v>
      </c>
      <c r="I36" s="61">
        <v>0</v>
      </c>
      <c r="J36" s="61">
        <v>0</v>
      </c>
      <c r="K36" s="61">
        <v>0</v>
      </c>
      <c r="L36" s="61">
        <v>0</v>
      </c>
      <c r="M36" s="61">
        <v>0</v>
      </c>
      <c r="N36" s="61">
        <v>0</v>
      </c>
      <c r="O36" s="61">
        <v>0</v>
      </c>
      <c r="P36" s="61">
        <v>0</v>
      </c>
      <c r="Q36" s="61">
        <v>0</v>
      </c>
    </row>
    <row r="37" spans="2:17" x14ac:dyDescent="0.25">
      <c r="B37" s="39" t="s">
        <v>49</v>
      </c>
      <c r="C37" s="224">
        <v>2546336968</v>
      </c>
      <c r="D37" s="224">
        <v>2471735269.329998</v>
      </c>
      <c r="E37" s="225">
        <v>43047338</v>
      </c>
      <c r="F37" s="225">
        <v>101435458.68000004</v>
      </c>
      <c r="G37" s="225">
        <v>98353518.13000001</v>
      </c>
      <c r="H37" s="225">
        <v>155894413.08000001</v>
      </c>
      <c r="I37" s="225">
        <v>93596034.800000012</v>
      </c>
      <c r="J37" s="225">
        <v>363139428.71000016</v>
      </c>
      <c r="K37" s="225">
        <v>204973752.17999998</v>
      </c>
      <c r="L37" s="225">
        <v>257736623.47999999</v>
      </c>
      <c r="M37" s="225">
        <v>154373144.75000006</v>
      </c>
      <c r="N37" s="225">
        <v>155709699.93999997</v>
      </c>
      <c r="O37" s="225">
        <v>169597420.91000003</v>
      </c>
      <c r="P37" s="225">
        <v>623535354.29999959</v>
      </c>
      <c r="Q37" s="225">
        <v>2421392186.96</v>
      </c>
    </row>
    <row r="38" spans="2:17" x14ac:dyDescent="0.25">
      <c r="B38" s="41" t="s">
        <v>50</v>
      </c>
      <c r="C38" s="223">
        <v>87472690111</v>
      </c>
      <c r="D38" s="223">
        <v>120374535566.54001</v>
      </c>
      <c r="E38" s="199">
        <v>6700464784.4500027</v>
      </c>
      <c r="F38" s="199">
        <v>7437386160.0500021</v>
      </c>
      <c r="G38" s="199">
        <v>7839703580.0500002</v>
      </c>
      <c r="H38" s="199">
        <v>11913779462.900002</v>
      </c>
      <c r="I38" s="199">
        <v>7718310288.0300007</v>
      </c>
      <c r="J38" s="199">
        <v>6295571333.3699999</v>
      </c>
      <c r="K38" s="199">
        <v>7497977885.2599993</v>
      </c>
      <c r="L38" s="199">
        <v>12333503922.630001</v>
      </c>
      <c r="M38" s="199">
        <v>17389466993.93</v>
      </c>
      <c r="N38" s="199">
        <v>12432028356.950003</v>
      </c>
      <c r="O38" s="199">
        <v>10249017808.219999</v>
      </c>
      <c r="P38" s="199">
        <v>11163202596.769999</v>
      </c>
      <c r="Q38" s="199">
        <v>118970413172.61005</v>
      </c>
    </row>
    <row r="39" spans="2:17" x14ac:dyDescent="0.25">
      <c r="B39" s="39" t="s">
        <v>51</v>
      </c>
      <c r="C39" s="224">
        <v>16211571770</v>
      </c>
      <c r="D39" s="224">
        <v>17533643967</v>
      </c>
      <c r="E39" s="225">
        <v>1242316578.71</v>
      </c>
      <c r="F39" s="225">
        <v>1318126936.8299999</v>
      </c>
      <c r="G39" s="225">
        <v>1325240646.46</v>
      </c>
      <c r="H39" s="225">
        <v>1266617346.5500002</v>
      </c>
      <c r="I39" s="225">
        <v>1276740308.51</v>
      </c>
      <c r="J39" s="225">
        <v>1271769133.9300001</v>
      </c>
      <c r="K39" s="225">
        <v>1272861961.6099999</v>
      </c>
      <c r="L39" s="225">
        <v>1348587956.5900002</v>
      </c>
      <c r="M39" s="225">
        <v>1370310446.99</v>
      </c>
      <c r="N39" s="225">
        <v>1366118383.52</v>
      </c>
      <c r="O39" s="225">
        <v>2405309737.25</v>
      </c>
      <c r="P39" s="225">
        <v>1669170865.6700001</v>
      </c>
      <c r="Q39" s="225">
        <v>17133170302.620001</v>
      </c>
    </row>
    <row r="40" spans="2:17" x14ac:dyDescent="0.25">
      <c r="B40" s="39" t="s">
        <v>52</v>
      </c>
      <c r="C40" s="224">
        <v>14540330639</v>
      </c>
      <c r="D40" s="224">
        <v>15856035592.73</v>
      </c>
      <c r="E40" s="225">
        <v>1101908716.2</v>
      </c>
      <c r="F40" s="225">
        <v>1281129702.3699996</v>
      </c>
      <c r="G40" s="225">
        <v>1183975710.7399998</v>
      </c>
      <c r="H40" s="225">
        <v>1125269806.9100001</v>
      </c>
      <c r="I40" s="225">
        <v>1329139003.9799998</v>
      </c>
      <c r="J40" s="225">
        <v>1280994597.8699999</v>
      </c>
      <c r="K40" s="225">
        <v>1324480623.2900002</v>
      </c>
      <c r="L40" s="225">
        <v>1335458134.1600001</v>
      </c>
      <c r="M40" s="225">
        <v>1190994592.71</v>
      </c>
      <c r="N40" s="225">
        <v>1291410656.3799999</v>
      </c>
      <c r="O40" s="225">
        <v>1238707132.9500003</v>
      </c>
      <c r="P40" s="225">
        <v>1670636930.3099997</v>
      </c>
      <c r="Q40" s="225">
        <v>15354105607.870005</v>
      </c>
    </row>
    <row r="41" spans="2:17" x14ac:dyDescent="0.25">
      <c r="B41" s="39" t="s">
        <v>53</v>
      </c>
      <c r="C41" s="224">
        <v>56550162655</v>
      </c>
      <c r="D41" s="224">
        <v>86823430046.320007</v>
      </c>
      <c r="E41" s="225">
        <v>4342559973.5400019</v>
      </c>
      <c r="F41" s="225">
        <v>4799218004.170002</v>
      </c>
      <c r="G41" s="225">
        <v>5328813286.8199997</v>
      </c>
      <c r="H41" s="225">
        <v>9476064626.2500019</v>
      </c>
      <c r="I41" s="225">
        <v>5081145511.6500006</v>
      </c>
      <c r="J41" s="225">
        <v>3733682451.04</v>
      </c>
      <c r="K41" s="225">
        <v>4899871089.3599987</v>
      </c>
      <c r="L41" s="225">
        <v>9648923520.8800011</v>
      </c>
      <c r="M41" s="225">
        <v>14823028745.290003</v>
      </c>
      <c r="N41" s="225">
        <v>9773965002.0500011</v>
      </c>
      <c r="O41" s="225">
        <v>6592240018.6199999</v>
      </c>
      <c r="P41" s="225">
        <v>7822860489.79</v>
      </c>
      <c r="Q41" s="225">
        <v>86322372719.460037</v>
      </c>
    </row>
    <row r="42" spans="2:17" x14ac:dyDescent="0.25">
      <c r="B42" s="39" t="s">
        <v>54</v>
      </c>
      <c r="C42" s="224">
        <v>170625047</v>
      </c>
      <c r="D42" s="224">
        <v>161425960.49000001</v>
      </c>
      <c r="E42" s="225">
        <v>13679516</v>
      </c>
      <c r="F42" s="225">
        <v>38911516.68</v>
      </c>
      <c r="G42" s="225">
        <v>1673936.03</v>
      </c>
      <c r="H42" s="225">
        <v>45827683.189999998</v>
      </c>
      <c r="I42" s="225">
        <v>31285463.890000004</v>
      </c>
      <c r="J42" s="225">
        <v>9125150.5299999993</v>
      </c>
      <c r="K42" s="225">
        <v>764211</v>
      </c>
      <c r="L42" s="225">
        <v>534311.00000000012</v>
      </c>
      <c r="M42" s="225">
        <v>5133208.9400000004</v>
      </c>
      <c r="N42" s="225">
        <v>534315.00000000012</v>
      </c>
      <c r="O42" s="225">
        <v>12760919.4</v>
      </c>
      <c r="P42" s="225">
        <v>534311.00000000012</v>
      </c>
      <c r="Q42" s="225">
        <v>160764542.65999997</v>
      </c>
    </row>
    <row r="43" spans="2:17" x14ac:dyDescent="0.25">
      <c r="B43" s="41" t="s">
        <v>55</v>
      </c>
      <c r="C43" s="223">
        <v>21319991780</v>
      </c>
      <c r="D43" s="223">
        <v>21045579061.199997</v>
      </c>
      <c r="E43" s="199">
        <v>925556240.61000013</v>
      </c>
      <c r="F43" s="199">
        <v>1682834169.9000003</v>
      </c>
      <c r="G43" s="199">
        <v>1825761352.8399999</v>
      </c>
      <c r="H43" s="199">
        <v>1548479113.3800001</v>
      </c>
      <c r="I43" s="199">
        <v>1226039610.7299998</v>
      </c>
      <c r="J43" s="199">
        <v>1217574793.25</v>
      </c>
      <c r="K43" s="199">
        <v>1427625820.7099993</v>
      </c>
      <c r="L43" s="199">
        <v>3815420875.4900007</v>
      </c>
      <c r="M43" s="199">
        <v>1185107905.8399999</v>
      </c>
      <c r="N43" s="199">
        <v>890565630.48000002</v>
      </c>
      <c r="O43" s="199">
        <v>1090838472.8300004</v>
      </c>
      <c r="P43" s="199">
        <v>3558225003.9200001</v>
      </c>
      <c r="Q43" s="199">
        <v>20394028989.98</v>
      </c>
    </row>
    <row r="44" spans="2:17" x14ac:dyDescent="0.25">
      <c r="B44" s="39" t="s">
        <v>56</v>
      </c>
      <c r="C44" s="224">
        <v>55486102</v>
      </c>
      <c r="D44" s="224">
        <v>241200739</v>
      </c>
      <c r="E44" s="234">
        <v>0</v>
      </c>
      <c r="F44" s="225">
        <v>111000</v>
      </c>
      <c r="G44" s="225">
        <v>52408020.829999998</v>
      </c>
      <c r="H44" s="225">
        <v>15000000</v>
      </c>
      <c r="I44" s="225">
        <v>17711000</v>
      </c>
      <c r="J44" s="225">
        <v>32421104.229999997</v>
      </c>
      <c r="K44" s="225">
        <v>27411000</v>
      </c>
      <c r="L44" s="225">
        <v>30297020.830000002</v>
      </c>
      <c r="M44" s="225">
        <v>111000</v>
      </c>
      <c r="N44" s="225">
        <v>14971069</v>
      </c>
      <c r="O44" s="225">
        <v>1184705.9500000002</v>
      </c>
      <c r="P44" s="225">
        <v>11193069</v>
      </c>
      <c r="Q44" s="225">
        <v>202818989.83999997</v>
      </c>
    </row>
    <row r="45" spans="2:17" x14ac:dyDescent="0.25">
      <c r="B45" s="39" t="s">
        <v>57</v>
      </c>
      <c r="C45" s="224">
        <v>21164505678</v>
      </c>
      <c r="D45" s="224">
        <v>20704378322.199997</v>
      </c>
      <c r="E45" s="225">
        <v>925556240.61000013</v>
      </c>
      <c r="F45" s="225">
        <v>1682723169.9000001</v>
      </c>
      <c r="G45" s="225">
        <v>1773353332.01</v>
      </c>
      <c r="H45" s="225">
        <v>1533479113.3800001</v>
      </c>
      <c r="I45" s="225">
        <v>1108328610.7299998</v>
      </c>
      <c r="J45" s="225">
        <v>1185153689.02</v>
      </c>
      <c r="K45" s="225">
        <v>1400214820.7099993</v>
      </c>
      <c r="L45" s="225">
        <v>3785123854.6600008</v>
      </c>
      <c r="M45" s="225">
        <v>1184996905.8399997</v>
      </c>
      <c r="N45" s="225">
        <v>875594561.48000002</v>
      </c>
      <c r="O45" s="225">
        <v>1089653766.8800004</v>
      </c>
      <c r="P45" s="225">
        <v>3547031934.9200006</v>
      </c>
      <c r="Q45" s="225">
        <v>20091210000.139999</v>
      </c>
    </row>
    <row r="46" spans="2:17" x14ac:dyDescent="0.25">
      <c r="B46" s="39" t="s">
        <v>102</v>
      </c>
      <c r="C46" s="224">
        <v>100000000</v>
      </c>
      <c r="D46" s="224">
        <v>100000000</v>
      </c>
      <c r="E46" s="234">
        <v>0</v>
      </c>
      <c r="F46" s="234">
        <v>0</v>
      </c>
      <c r="G46" s="234">
        <v>0</v>
      </c>
      <c r="H46" s="234">
        <v>0</v>
      </c>
      <c r="I46" s="225">
        <v>100000000</v>
      </c>
      <c r="J46" s="234">
        <v>0</v>
      </c>
      <c r="K46" s="234">
        <v>0</v>
      </c>
      <c r="L46" s="234">
        <v>0</v>
      </c>
      <c r="M46" s="234">
        <v>0</v>
      </c>
      <c r="N46" s="234">
        <v>0</v>
      </c>
      <c r="O46" s="234">
        <v>0</v>
      </c>
      <c r="P46" s="234">
        <v>0</v>
      </c>
      <c r="Q46" s="225">
        <v>100000000</v>
      </c>
    </row>
    <row r="47" spans="2:17" x14ac:dyDescent="0.25">
      <c r="B47" s="41" t="s">
        <v>58</v>
      </c>
      <c r="C47" s="223">
        <v>53920676365</v>
      </c>
      <c r="D47" s="223">
        <v>48599389869.839996</v>
      </c>
      <c r="E47" s="199">
        <v>2210332611.4099998</v>
      </c>
      <c r="F47" s="199">
        <v>6048905802.2600002</v>
      </c>
      <c r="G47" s="199">
        <v>4015537159.460001</v>
      </c>
      <c r="H47" s="199">
        <v>5327008308.3399992</v>
      </c>
      <c r="I47" s="199">
        <v>2422044843.6000004</v>
      </c>
      <c r="J47" s="199">
        <v>4838463615.1999998</v>
      </c>
      <c r="K47" s="199">
        <v>933987395.43999994</v>
      </c>
      <c r="L47" s="199">
        <v>2709513515.2800002</v>
      </c>
      <c r="M47" s="199">
        <v>2091312530.6000001</v>
      </c>
      <c r="N47" s="199">
        <v>2474635870.3999991</v>
      </c>
      <c r="O47" s="199">
        <v>2475151163.3399997</v>
      </c>
      <c r="P47" s="199">
        <v>8720292494.130003</v>
      </c>
      <c r="Q47" s="199">
        <v>44267185309.460007</v>
      </c>
    </row>
    <row r="48" spans="2:17" x14ac:dyDescent="0.25">
      <c r="B48" s="39" t="s">
        <v>59</v>
      </c>
      <c r="C48" s="224">
        <v>2670410659</v>
      </c>
      <c r="D48" s="224">
        <v>4589883761.8699989</v>
      </c>
      <c r="E48" s="225">
        <v>302017044.87999994</v>
      </c>
      <c r="F48" s="225">
        <v>559798390.04999995</v>
      </c>
      <c r="G48" s="225">
        <v>243739693.95000002</v>
      </c>
      <c r="H48" s="225">
        <v>194927801.83999997</v>
      </c>
      <c r="I48" s="225">
        <v>129964012.75</v>
      </c>
      <c r="J48" s="225">
        <v>432194993.28999996</v>
      </c>
      <c r="K48" s="225">
        <v>110339839.31000002</v>
      </c>
      <c r="L48" s="225">
        <v>391826681.78999984</v>
      </c>
      <c r="M48" s="225">
        <v>275006217.87</v>
      </c>
      <c r="N48" s="225">
        <v>48087442.969999991</v>
      </c>
      <c r="O48" s="225">
        <v>171666402.97</v>
      </c>
      <c r="P48" s="225">
        <v>1559184632.1400001</v>
      </c>
      <c r="Q48" s="225">
        <v>4418753153.8099976</v>
      </c>
    </row>
    <row r="49" spans="2:19" x14ac:dyDescent="0.25">
      <c r="B49" s="39" t="s">
        <v>60</v>
      </c>
      <c r="C49" s="224">
        <v>142136321</v>
      </c>
      <c r="D49" s="224">
        <v>158739873.09999999</v>
      </c>
      <c r="E49" s="234">
        <v>0</v>
      </c>
      <c r="F49" s="234">
        <v>0</v>
      </c>
      <c r="G49" s="234">
        <v>0</v>
      </c>
      <c r="H49" s="225">
        <v>20000000</v>
      </c>
      <c r="I49" s="225">
        <v>37000000</v>
      </c>
      <c r="J49" s="225">
        <v>20428726.420000002</v>
      </c>
      <c r="K49" s="225">
        <v>20000000</v>
      </c>
      <c r="L49" s="225">
        <v>24000000</v>
      </c>
      <c r="M49" s="225">
        <v>17689382.699999999</v>
      </c>
      <c r="N49" s="225">
        <v>5826492.9999999991</v>
      </c>
      <c r="O49" s="225">
        <v>836511.07</v>
      </c>
      <c r="P49" s="225">
        <v>3427200</v>
      </c>
      <c r="Q49" s="225">
        <v>149208313.19000003</v>
      </c>
    </row>
    <row r="50" spans="2:19" x14ac:dyDescent="0.25">
      <c r="B50" s="39" t="s">
        <v>61</v>
      </c>
      <c r="C50" s="224">
        <v>46621262338</v>
      </c>
      <c r="D50" s="224">
        <v>43171170952.799995</v>
      </c>
      <c r="E50" s="225">
        <v>1901150790.53</v>
      </c>
      <c r="F50" s="225">
        <v>5473561464.21</v>
      </c>
      <c r="G50" s="225">
        <v>3758428341.5400009</v>
      </c>
      <c r="H50" s="225">
        <v>5100541583.9899998</v>
      </c>
      <c r="I50" s="225">
        <v>2247345231.4800005</v>
      </c>
      <c r="J50" s="225">
        <v>4360315893.3700008</v>
      </c>
      <c r="K50" s="225">
        <v>796369088.7299999</v>
      </c>
      <c r="L50" s="225">
        <v>2219429312.4200006</v>
      </c>
      <c r="M50" s="225">
        <v>1646535138.3300002</v>
      </c>
      <c r="N50" s="225">
        <v>2410853945.6999993</v>
      </c>
      <c r="O50" s="225">
        <v>2259378800.9099994</v>
      </c>
      <c r="P50" s="225">
        <v>6865391169.1800032</v>
      </c>
      <c r="Q50" s="225">
        <v>39039300760.390015</v>
      </c>
    </row>
    <row r="51" spans="2:19" x14ac:dyDescent="0.25">
      <c r="B51" s="39" t="s">
        <v>62</v>
      </c>
      <c r="C51" s="224">
        <v>3799087894</v>
      </c>
      <c r="D51" s="237">
        <v>0</v>
      </c>
      <c r="E51" s="61">
        <v>0</v>
      </c>
      <c r="F51" s="61">
        <v>0</v>
      </c>
      <c r="G51" s="61">
        <v>0</v>
      </c>
      <c r="H51" s="61">
        <v>0</v>
      </c>
      <c r="I51" s="61">
        <v>0</v>
      </c>
      <c r="J51" s="61">
        <v>0</v>
      </c>
      <c r="K51" s="61">
        <v>0</v>
      </c>
      <c r="L51" s="61">
        <v>0</v>
      </c>
      <c r="M51" s="61">
        <v>0</v>
      </c>
      <c r="N51" s="61">
        <v>0</v>
      </c>
      <c r="O51" s="61">
        <v>0</v>
      </c>
      <c r="P51" s="61">
        <v>0</v>
      </c>
      <c r="Q51" s="61">
        <v>0</v>
      </c>
    </row>
    <row r="52" spans="2:19" x14ac:dyDescent="0.25">
      <c r="B52" s="39" t="s">
        <v>92</v>
      </c>
      <c r="C52" s="224">
        <v>424848312</v>
      </c>
      <c r="D52" s="237">
        <v>0</v>
      </c>
      <c r="E52" s="61">
        <v>0</v>
      </c>
      <c r="F52" s="61">
        <v>0</v>
      </c>
      <c r="G52" s="61">
        <v>0</v>
      </c>
      <c r="H52" s="61">
        <v>0</v>
      </c>
      <c r="I52" s="61">
        <v>0</v>
      </c>
      <c r="J52" s="61">
        <v>0</v>
      </c>
      <c r="K52" s="61">
        <v>0</v>
      </c>
      <c r="L52" s="61">
        <v>0</v>
      </c>
      <c r="M52" s="61">
        <v>0</v>
      </c>
      <c r="N52" s="61">
        <v>0</v>
      </c>
      <c r="O52" s="61">
        <v>0</v>
      </c>
      <c r="P52" s="61">
        <v>0</v>
      </c>
      <c r="Q52" s="61">
        <v>0</v>
      </c>
    </row>
    <row r="53" spans="2:19" x14ac:dyDescent="0.25">
      <c r="B53" s="39" t="s">
        <v>63</v>
      </c>
      <c r="C53" s="224">
        <v>262930841</v>
      </c>
      <c r="D53" s="224">
        <v>679595282.07000005</v>
      </c>
      <c r="E53" s="225">
        <v>7164776</v>
      </c>
      <c r="F53" s="225">
        <v>15545948</v>
      </c>
      <c r="G53" s="225">
        <v>13369123.970000001</v>
      </c>
      <c r="H53" s="225">
        <v>11538922.51</v>
      </c>
      <c r="I53" s="225">
        <v>7735599.3699999992</v>
      </c>
      <c r="J53" s="225">
        <v>25524002.119999997</v>
      </c>
      <c r="K53" s="225">
        <v>7278467.4000000004</v>
      </c>
      <c r="L53" s="225">
        <v>74257521.069999993</v>
      </c>
      <c r="M53" s="225">
        <v>152081791.69999999</v>
      </c>
      <c r="N53" s="225">
        <v>9867988.7300000004</v>
      </c>
      <c r="O53" s="225">
        <v>43269448.390000001</v>
      </c>
      <c r="P53" s="225">
        <v>292289492.80999994</v>
      </c>
      <c r="Q53" s="225">
        <v>659923082.07000017</v>
      </c>
    </row>
    <row r="54" spans="2:19" x14ac:dyDescent="0.25">
      <c r="B54" s="41" t="s">
        <v>64</v>
      </c>
      <c r="C54" s="223">
        <v>49902000000</v>
      </c>
      <c r="D54" s="223">
        <v>39404632250.510002</v>
      </c>
      <c r="E54" s="199">
        <v>5216503448.4799995</v>
      </c>
      <c r="F54" s="199">
        <v>872162712.94000006</v>
      </c>
      <c r="G54" s="199">
        <v>2045087013.6899998</v>
      </c>
      <c r="H54" s="199">
        <v>3254450885.9200001</v>
      </c>
      <c r="I54" s="199">
        <v>1369919059.8800001</v>
      </c>
      <c r="J54" s="199">
        <v>7593245790.7799997</v>
      </c>
      <c r="K54" s="199">
        <v>3779950351.4699993</v>
      </c>
      <c r="L54" s="199">
        <v>718928349.80000007</v>
      </c>
      <c r="M54" s="199">
        <v>1889693189.54</v>
      </c>
      <c r="N54" s="199">
        <v>4035819125.3200002</v>
      </c>
      <c r="O54" s="199">
        <v>7228309028.3400002</v>
      </c>
      <c r="P54" s="199">
        <v>1388048864.0900002</v>
      </c>
      <c r="Q54" s="199">
        <v>39392117820.25</v>
      </c>
    </row>
    <row r="55" spans="2:19" x14ac:dyDescent="0.25">
      <c r="B55" s="39" t="s">
        <v>65</v>
      </c>
      <c r="C55" s="224">
        <v>31998585161</v>
      </c>
      <c r="D55" s="224">
        <v>24199659104.510002</v>
      </c>
      <c r="E55" s="225">
        <v>2773232769.6100001</v>
      </c>
      <c r="F55" s="225">
        <v>291502240.02999997</v>
      </c>
      <c r="G55" s="225">
        <v>830605469.86000001</v>
      </c>
      <c r="H55" s="225">
        <v>1457514903.29</v>
      </c>
      <c r="I55" s="225">
        <v>479585958.72000009</v>
      </c>
      <c r="J55" s="225">
        <v>5903391469.5100002</v>
      </c>
      <c r="K55" s="225">
        <v>2600009814.75</v>
      </c>
      <c r="L55" s="225">
        <v>92830157.760000005</v>
      </c>
      <c r="M55" s="225">
        <v>815726480.28999996</v>
      </c>
      <c r="N55" s="225">
        <v>1380020074.6700001</v>
      </c>
      <c r="O55" s="225">
        <v>6396445491.5500002</v>
      </c>
      <c r="P55" s="225">
        <v>1178004914.8699999</v>
      </c>
      <c r="Q55" s="225">
        <v>24198869744.91</v>
      </c>
    </row>
    <row r="56" spans="2:19" x14ac:dyDescent="0.25">
      <c r="B56" s="39" t="s">
        <v>66</v>
      </c>
      <c r="C56" s="224">
        <v>17341535883</v>
      </c>
      <c r="D56" s="224">
        <v>14680106051.030001</v>
      </c>
      <c r="E56" s="225">
        <v>2415993744.46</v>
      </c>
      <c r="F56" s="225">
        <v>562747677.81999993</v>
      </c>
      <c r="G56" s="225">
        <v>1208008637.02</v>
      </c>
      <c r="H56" s="225">
        <v>1772765077.8599999</v>
      </c>
      <c r="I56" s="225">
        <v>863793270.82999992</v>
      </c>
      <c r="J56" s="225">
        <v>1677010014.6600001</v>
      </c>
      <c r="K56" s="225">
        <v>1043134878.4700001</v>
      </c>
      <c r="L56" s="225">
        <v>606790534.80000007</v>
      </c>
      <c r="M56" s="225">
        <v>1008047733.23</v>
      </c>
      <c r="N56" s="225">
        <v>2588988557.6400003</v>
      </c>
      <c r="O56" s="225">
        <v>814266137.75999999</v>
      </c>
      <c r="P56" s="225">
        <v>112322136.79000001</v>
      </c>
      <c r="Q56" s="225">
        <v>14673868401.34</v>
      </c>
    </row>
    <row r="57" spans="2:19" x14ac:dyDescent="0.25">
      <c r="B57" s="39" t="s">
        <v>67</v>
      </c>
      <c r="C57" s="224">
        <v>561878956</v>
      </c>
      <c r="D57" s="224">
        <v>524867094.97000003</v>
      </c>
      <c r="E57" s="225">
        <v>27276934.41</v>
      </c>
      <c r="F57" s="225">
        <v>17912795.09</v>
      </c>
      <c r="G57" s="225">
        <v>6472906.8099999996</v>
      </c>
      <c r="H57" s="225">
        <v>24170904.770000003</v>
      </c>
      <c r="I57" s="225">
        <v>26539830.330000002</v>
      </c>
      <c r="J57" s="225">
        <v>12844306.609999999</v>
      </c>
      <c r="K57" s="225">
        <v>136805658.25000003</v>
      </c>
      <c r="L57" s="225">
        <v>19307657.240000002</v>
      </c>
      <c r="M57" s="225">
        <v>65918976.020000003</v>
      </c>
      <c r="N57" s="225">
        <v>66810493.010000005</v>
      </c>
      <c r="O57" s="225">
        <v>17597399.030000001</v>
      </c>
      <c r="P57" s="225">
        <v>97721812.430000007</v>
      </c>
      <c r="Q57" s="225">
        <v>519379674</v>
      </c>
    </row>
    <row r="58" spans="2:19" x14ac:dyDescent="0.25">
      <c r="B58" s="155" t="s">
        <v>68</v>
      </c>
      <c r="C58" s="227">
        <v>326764745612</v>
      </c>
      <c r="D58" s="228">
        <v>348732723007.26996</v>
      </c>
      <c r="E58" s="229">
        <v>21093066879.380001</v>
      </c>
      <c r="F58" s="230">
        <v>26064917884.520004</v>
      </c>
      <c r="G58" s="231">
        <v>24815928019.98</v>
      </c>
      <c r="H58" s="229">
        <v>29938760781.520004</v>
      </c>
      <c r="I58" s="230">
        <v>21571365513.830002</v>
      </c>
      <c r="J58" s="231">
        <v>29912464589.150005</v>
      </c>
      <c r="K58" s="229">
        <v>21921331571.419994</v>
      </c>
      <c r="L58" s="230">
        <v>28527182594.82</v>
      </c>
      <c r="M58" s="231">
        <v>31724300482.720001</v>
      </c>
      <c r="N58" s="229">
        <v>28466467880.470001</v>
      </c>
      <c r="O58" s="230">
        <v>31522253001.799995</v>
      </c>
      <c r="P58" s="231">
        <v>43340680473.939995</v>
      </c>
      <c r="Q58" s="232">
        <v>338898719673.55005</v>
      </c>
      <c r="S58" s="7"/>
    </row>
    <row r="59" spans="2:19" x14ac:dyDescent="0.25">
      <c r="C59" s="249"/>
      <c r="D59" s="75"/>
      <c r="E59" s="75"/>
      <c r="F59" s="75"/>
      <c r="G59" s="75"/>
      <c r="H59" s="75"/>
      <c r="I59" s="75"/>
      <c r="J59" s="75"/>
      <c r="K59" s="75"/>
      <c r="L59" s="75"/>
      <c r="M59" s="75"/>
      <c r="N59" s="75"/>
      <c r="O59" s="75"/>
      <c r="P59" s="75"/>
      <c r="Q59" s="75"/>
    </row>
    <row r="60" spans="2:19" x14ac:dyDescent="0.25">
      <c r="B60" s="155" t="s">
        <v>69</v>
      </c>
      <c r="C60" s="238"/>
      <c r="D60" s="239"/>
      <c r="E60" s="240"/>
      <c r="F60" s="241"/>
      <c r="G60" s="242"/>
      <c r="H60" s="240"/>
      <c r="I60" s="241"/>
      <c r="J60" s="242"/>
      <c r="K60" s="240"/>
      <c r="L60" s="241"/>
      <c r="M60" s="242"/>
      <c r="N60" s="240"/>
      <c r="O60" s="241"/>
      <c r="P60" s="242"/>
      <c r="Q60" s="243"/>
      <c r="S60" s="7"/>
    </row>
    <row r="61" spans="2:19" x14ac:dyDescent="0.25">
      <c r="B61" s="41" t="s">
        <v>70</v>
      </c>
      <c r="C61" s="63">
        <v>0</v>
      </c>
      <c r="D61" s="223">
        <v>90699003.719999999</v>
      </c>
      <c r="E61" s="40">
        <v>0</v>
      </c>
      <c r="F61" s="40">
        <v>0</v>
      </c>
      <c r="G61" s="40">
        <v>0</v>
      </c>
      <c r="H61" s="40">
        <v>0</v>
      </c>
      <c r="I61" s="40">
        <v>0</v>
      </c>
      <c r="J61" s="40">
        <v>0</v>
      </c>
      <c r="K61" s="40">
        <v>0</v>
      </c>
      <c r="L61" s="40">
        <v>0</v>
      </c>
      <c r="M61" s="40">
        <v>0</v>
      </c>
      <c r="N61" s="40">
        <v>0</v>
      </c>
      <c r="O61" s="199">
        <v>13842904.279999999</v>
      </c>
      <c r="P61" s="40">
        <v>0</v>
      </c>
      <c r="Q61" s="199">
        <v>13842904.279999999</v>
      </c>
    </row>
    <row r="62" spans="2:19" x14ac:dyDescent="0.25">
      <c r="B62" s="39" t="s">
        <v>87</v>
      </c>
      <c r="C62" s="237">
        <v>0</v>
      </c>
      <c r="D62" s="224">
        <v>90699003.719999999</v>
      </c>
      <c r="E62" s="234">
        <v>0</v>
      </c>
      <c r="F62" s="234">
        <v>0</v>
      </c>
      <c r="G62" s="234">
        <v>0</v>
      </c>
      <c r="H62" s="234">
        <v>0</v>
      </c>
      <c r="I62" s="234">
        <v>0</v>
      </c>
      <c r="J62" s="234">
        <v>0</v>
      </c>
      <c r="K62" s="234">
        <v>0</v>
      </c>
      <c r="L62" s="234">
        <v>0</v>
      </c>
      <c r="M62" s="234">
        <v>0</v>
      </c>
      <c r="N62" s="234">
        <v>0</v>
      </c>
      <c r="O62" s="225">
        <v>13842904.279999999</v>
      </c>
      <c r="P62" s="234">
        <v>0</v>
      </c>
      <c r="Q62" s="225">
        <v>13842904.279999999</v>
      </c>
    </row>
    <row r="63" spans="2:19" x14ac:dyDescent="0.25">
      <c r="B63" s="41" t="s">
        <v>73</v>
      </c>
      <c r="C63" s="223">
        <v>63711029902</v>
      </c>
      <c r="D63" s="223">
        <v>61203242012.279999</v>
      </c>
      <c r="E63" s="199">
        <v>8926587519.9000015</v>
      </c>
      <c r="F63" s="199">
        <v>7226242429.0100002</v>
      </c>
      <c r="G63" s="199">
        <v>4616561075.6199999</v>
      </c>
      <c r="H63" s="199">
        <v>3803181758.8400002</v>
      </c>
      <c r="I63" s="199">
        <v>6322592486.6199999</v>
      </c>
      <c r="J63" s="199">
        <v>4495742979.1499996</v>
      </c>
      <c r="K63" s="199">
        <v>3726685306.8099999</v>
      </c>
      <c r="L63" s="199">
        <v>5570697898.0799999</v>
      </c>
      <c r="M63" s="199">
        <v>3462163733.3899999</v>
      </c>
      <c r="N63" s="199">
        <v>3210552189.1799998</v>
      </c>
      <c r="O63" s="199">
        <v>5364978188.0999994</v>
      </c>
      <c r="P63" s="199">
        <v>2704805853.5700002</v>
      </c>
      <c r="Q63" s="199">
        <v>59430791418.270004</v>
      </c>
    </row>
    <row r="64" spans="2:19" x14ac:dyDescent="0.25">
      <c r="B64" s="39" t="s">
        <v>74</v>
      </c>
      <c r="C64" s="224">
        <v>32544000000</v>
      </c>
      <c r="D64" s="224">
        <v>30463700995.279999</v>
      </c>
      <c r="E64" s="225">
        <v>6991402960.9700012</v>
      </c>
      <c r="F64" s="225">
        <v>3384520872.5300002</v>
      </c>
      <c r="G64" s="225">
        <v>1652752547.98</v>
      </c>
      <c r="H64" s="225">
        <v>2151721121.3499999</v>
      </c>
      <c r="I64" s="225">
        <v>3456413722.8099999</v>
      </c>
      <c r="J64" s="225">
        <v>3273074193</v>
      </c>
      <c r="K64" s="225">
        <v>2390306257.6399999</v>
      </c>
      <c r="L64" s="225">
        <v>565713109.41999996</v>
      </c>
      <c r="M64" s="225">
        <v>1532291224.3399999</v>
      </c>
      <c r="N64" s="225">
        <v>1532311673.6099999</v>
      </c>
      <c r="O64" s="225">
        <v>2072216584.7499995</v>
      </c>
      <c r="P64" s="225">
        <v>1417646084.6800001</v>
      </c>
      <c r="Q64" s="225">
        <v>30420370353.080002</v>
      </c>
    </row>
    <row r="65" spans="2:19" x14ac:dyDescent="0.25">
      <c r="B65" s="39" t="s">
        <v>75</v>
      </c>
      <c r="C65" s="224">
        <v>28027000002</v>
      </c>
      <c r="D65" s="224">
        <v>27598432735</v>
      </c>
      <c r="E65" s="225">
        <v>1922301612.4700003</v>
      </c>
      <c r="F65" s="225">
        <v>3829916991.4799995</v>
      </c>
      <c r="G65" s="225">
        <v>2952166451.6399999</v>
      </c>
      <c r="H65" s="225">
        <v>1639818561.49</v>
      </c>
      <c r="I65" s="225">
        <v>2854536687.8099999</v>
      </c>
      <c r="J65" s="225">
        <v>1211026710.1500001</v>
      </c>
      <c r="K65" s="225">
        <v>1325535552.1700001</v>
      </c>
      <c r="L65" s="225">
        <v>4991321880.4099998</v>
      </c>
      <c r="M65" s="225">
        <v>1906603445.9799998</v>
      </c>
      <c r="N65" s="225">
        <v>1666568439.5699999</v>
      </c>
      <c r="O65" s="225">
        <v>2767295840.5399995</v>
      </c>
      <c r="P65" s="225">
        <v>497855347.71999997</v>
      </c>
      <c r="Q65" s="225">
        <v>27564947521.429996</v>
      </c>
    </row>
    <row r="66" spans="2:19" x14ac:dyDescent="0.25">
      <c r="B66" s="39" t="s">
        <v>76</v>
      </c>
      <c r="C66" s="224">
        <v>3140029900</v>
      </c>
      <c r="D66" s="224">
        <v>3141108282</v>
      </c>
      <c r="E66" s="225">
        <v>12882946.459999999</v>
      </c>
      <c r="F66" s="225">
        <v>11804565</v>
      </c>
      <c r="G66" s="225">
        <v>11642076</v>
      </c>
      <c r="H66" s="225">
        <v>11642076</v>
      </c>
      <c r="I66" s="225">
        <v>11642076</v>
      </c>
      <c r="J66" s="225">
        <v>11642076</v>
      </c>
      <c r="K66" s="225">
        <v>10843497</v>
      </c>
      <c r="L66" s="225">
        <v>13662908.250000002</v>
      </c>
      <c r="M66" s="225">
        <v>23269063.069999997</v>
      </c>
      <c r="N66" s="225">
        <v>11672076</v>
      </c>
      <c r="O66" s="225">
        <v>525465762.81</v>
      </c>
      <c r="P66" s="225">
        <v>789304421.16999996</v>
      </c>
      <c r="Q66" s="225">
        <v>1445473543.76</v>
      </c>
    </row>
    <row r="67" spans="2:19" x14ac:dyDescent="0.25">
      <c r="B67" s="155" t="s">
        <v>77</v>
      </c>
      <c r="C67" s="227">
        <v>63711029902</v>
      </c>
      <c r="D67" s="228">
        <v>61293941016</v>
      </c>
      <c r="E67" s="229">
        <v>8926587519.9000015</v>
      </c>
      <c r="F67" s="230">
        <v>7226242429.0100002</v>
      </c>
      <c r="G67" s="231">
        <v>4616561075.6199999</v>
      </c>
      <c r="H67" s="229">
        <v>3803181758.8400002</v>
      </c>
      <c r="I67" s="230">
        <v>6322592486.6199999</v>
      </c>
      <c r="J67" s="231">
        <v>4495742979.1499996</v>
      </c>
      <c r="K67" s="229">
        <v>3726685306.8099999</v>
      </c>
      <c r="L67" s="230">
        <v>5570697898.0799999</v>
      </c>
      <c r="M67" s="231">
        <v>3462163733.3899999</v>
      </c>
      <c r="N67" s="229">
        <v>3210552189.1799998</v>
      </c>
      <c r="O67" s="230">
        <v>5378821092.3799992</v>
      </c>
      <c r="P67" s="231">
        <v>2704805853.5700002</v>
      </c>
      <c r="Q67" s="232">
        <v>59444634322.550003</v>
      </c>
      <c r="S67" s="7"/>
    </row>
    <row r="68" spans="2:19" x14ac:dyDescent="0.25">
      <c r="C68" s="75"/>
      <c r="D68" s="75"/>
      <c r="E68" s="234"/>
      <c r="F68" s="234"/>
      <c r="G68" s="234"/>
      <c r="H68" s="234"/>
      <c r="I68" s="234"/>
      <c r="J68" s="234"/>
      <c r="K68" s="234"/>
      <c r="L68" s="234"/>
      <c r="M68" s="234"/>
      <c r="N68" s="234"/>
      <c r="O68" s="234"/>
      <c r="P68" s="234"/>
      <c r="Q68" s="234"/>
    </row>
    <row r="69" spans="2:19" x14ac:dyDescent="0.25">
      <c r="B69" s="155" t="s">
        <v>78</v>
      </c>
      <c r="C69" s="227">
        <v>390475775514</v>
      </c>
      <c r="D69" s="228">
        <v>410026664023.26996</v>
      </c>
      <c r="E69" s="229">
        <v>30019654399.279999</v>
      </c>
      <c r="F69" s="230">
        <v>33291160313.530003</v>
      </c>
      <c r="G69" s="231">
        <v>29432489095.600002</v>
      </c>
      <c r="H69" s="229">
        <v>33741942540.360004</v>
      </c>
      <c r="I69" s="230">
        <v>27893958000.450001</v>
      </c>
      <c r="J69" s="231">
        <v>34408207568.300003</v>
      </c>
      <c r="K69" s="229">
        <v>25648016878.229996</v>
      </c>
      <c r="L69" s="230">
        <v>34097880492.899998</v>
      </c>
      <c r="M69" s="231">
        <v>35186464216.110008</v>
      </c>
      <c r="N69" s="229">
        <v>31677020069.650002</v>
      </c>
      <c r="O69" s="230">
        <v>36901074094.179993</v>
      </c>
      <c r="P69" s="231">
        <v>46045486327.509995</v>
      </c>
      <c r="Q69" s="232">
        <v>398343353996.10004</v>
      </c>
      <c r="S69" s="7"/>
    </row>
    <row r="70" spans="2:19" x14ac:dyDescent="0.25">
      <c r="B70" s="31" t="s">
        <v>79</v>
      </c>
      <c r="C70" s="31"/>
      <c r="D70" s="31"/>
      <c r="E70" s="34"/>
      <c r="F70" s="34"/>
      <c r="G70" s="34"/>
    </row>
    <row r="71" spans="2:19" x14ac:dyDescent="0.25">
      <c r="B71" s="45" t="s">
        <v>98</v>
      </c>
      <c r="C71" s="45"/>
      <c r="D71" s="45"/>
      <c r="E71" s="34"/>
      <c r="F71" s="34"/>
      <c r="G71" s="34"/>
    </row>
    <row r="72" spans="2:19" x14ac:dyDescent="0.25">
      <c r="B72" s="45" t="s">
        <v>81</v>
      </c>
      <c r="C72" s="45"/>
      <c r="D72" s="45"/>
      <c r="E72" s="34"/>
      <c r="F72" s="34"/>
      <c r="G72" s="34"/>
    </row>
    <row r="73" spans="2:19" x14ac:dyDescent="0.25">
      <c r="B73" s="45" t="s">
        <v>82</v>
      </c>
      <c r="C73" s="45"/>
      <c r="D73" s="45"/>
      <c r="E73" s="34"/>
      <c r="F73" s="34"/>
      <c r="G73" s="34"/>
    </row>
    <row r="74" spans="2:19" x14ac:dyDescent="0.25">
      <c r="B74" s="45" t="s">
        <v>83</v>
      </c>
      <c r="C74" s="45"/>
      <c r="D74" s="45"/>
      <c r="E74" s="33"/>
      <c r="F74" s="33"/>
      <c r="G74" s="33"/>
    </row>
    <row r="75" spans="2:19" x14ac:dyDescent="0.25">
      <c r="B75" s="45" t="s">
        <v>84</v>
      </c>
      <c r="C75" s="45"/>
      <c r="D75" s="45"/>
      <c r="E75" s="32"/>
      <c r="F75" s="32"/>
      <c r="G75" s="32"/>
    </row>
    <row r="76" spans="2:19" x14ac:dyDescent="0.25">
      <c r="B76" s="45" t="s">
        <v>85</v>
      </c>
      <c r="C76" s="45"/>
      <c r="D76" s="45"/>
    </row>
  </sheetData>
  <mergeCells count="8">
    <mergeCell ref="E7:Q7"/>
    <mergeCell ref="B2:Q2"/>
    <mergeCell ref="B3:Q3"/>
    <mergeCell ref="B4:Q4"/>
    <mergeCell ref="B7:B8"/>
    <mergeCell ref="B5:Q5"/>
    <mergeCell ref="C7:C8"/>
    <mergeCell ref="D7:D8"/>
  </mergeCells>
  <printOptions horizontalCentered="1"/>
  <pageMargins left="0.4" right="0.37" top="0.28000000000000003" bottom="0.3" header="0.3" footer="0.3"/>
  <pageSetup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S77"/>
  <sheetViews>
    <sheetView showGridLines="0" topLeftCell="A34" zoomScale="89" zoomScaleNormal="89" workbookViewId="0">
      <selection activeCell="C67" sqref="C67"/>
    </sheetView>
  </sheetViews>
  <sheetFormatPr defaultColWidth="11.42578125" defaultRowHeight="15" x14ac:dyDescent="0.25"/>
  <cols>
    <col min="1" max="1" width="6" customWidth="1"/>
    <col min="2" max="2" width="48.28515625" customWidth="1"/>
    <col min="3" max="4" width="16.140625" customWidth="1"/>
    <col min="5" max="16" width="12" customWidth="1"/>
    <col min="17" max="17" width="11.85546875" bestFit="1" customWidth="1"/>
  </cols>
  <sheetData>
    <row r="2" spans="2:19" ht="29.25" customHeight="1" x14ac:dyDescent="0.25">
      <c r="B2" s="344" t="s">
        <v>0</v>
      </c>
      <c r="C2" s="345"/>
      <c r="D2" s="345"/>
      <c r="E2" s="345"/>
      <c r="F2" s="345"/>
      <c r="G2" s="345"/>
      <c r="H2" s="345"/>
      <c r="I2" s="345"/>
      <c r="J2" s="345"/>
      <c r="K2" s="345"/>
      <c r="L2" s="345"/>
      <c r="M2" s="345"/>
      <c r="N2" s="345"/>
      <c r="O2" s="345"/>
      <c r="P2" s="345"/>
      <c r="Q2" s="345"/>
      <c r="R2" s="52"/>
    </row>
    <row r="3" spans="2:19" ht="21" x14ac:dyDescent="0.25">
      <c r="B3" s="346" t="s">
        <v>1</v>
      </c>
      <c r="C3" s="347"/>
      <c r="D3" s="347"/>
      <c r="E3" s="347"/>
      <c r="F3" s="347"/>
      <c r="G3" s="347"/>
      <c r="H3" s="347"/>
      <c r="I3" s="347"/>
      <c r="J3" s="347"/>
      <c r="K3" s="347"/>
      <c r="L3" s="347"/>
      <c r="M3" s="347"/>
      <c r="N3" s="347"/>
      <c r="O3" s="347"/>
      <c r="P3" s="347"/>
      <c r="Q3" s="347"/>
      <c r="R3" s="51"/>
    </row>
    <row r="4" spans="2:19" ht="15.75" x14ac:dyDescent="0.25">
      <c r="B4" s="348" t="s">
        <v>2</v>
      </c>
      <c r="C4" s="349"/>
      <c r="D4" s="349"/>
      <c r="E4" s="349"/>
      <c r="F4" s="349"/>
      <c r="G4" s="349"/>
      <c r="H4" s="349"/>
      <c r="I4" s="349"/>
      <c r="J4" s="349"/>
      <c r="K4" s="349"/>
      <c r="L4" s="349"/>
      <c r="M4" s="349"/>
      <c r="N4" s="349"/>
      <c r="O4" s="349"/>
      <c r="P4" s="349"/>
      <c r="Q4" s="349"/>
      <c r="R4" s="50"/>
    </row>
    <row r="5" spans="2:19" ht="15.75" x14ac:dyDescent="0.25">
      <c r="B5" s="348" t="s">
        <v>3</v>
      </c>
      <c r="C5" s="349"/>
      <c r="D5" s="349"/>
      <c r="E5" s="349"/>
      <c r="F5" s="349"/>
      <c r="G5" s="349"/>
      <c r="H5" s="349"/>
      <c r="I5" s="349"/>
      <c r="J5" s="349"/>
      <c r="K5" s="349"/>
      <c r="L5" s="349"/>
      <c r="M5" s="349"/>
      <c r="N5" s="349"/>
      <c r="O5" s="349"/>
      <c r="P5" s="349"/>
      <c r="Q5" s="349"/>
      <c r="R5" s="50"/>
    </row>
    <row r="6" spans="2:19" x14ac:dyDescent="0.25">
      <c r="B6" s="43" t="s">
        <v>104</v>
      </c>
      <c r="C6" s="43"/>
      <c r="D6" s="43"/>
      <c r="E6" s="33"/>
      <c r="F6" s="33"/>
      <c r="G6" s="33"/>
      <c r="H6" s="33"/>
      <c r="I6" s="33"/>
      <c r="J6" s="33"/>
      <c r="K6" s="33"/>
      <c r="L6" s="33"/>
      <c r="M6" s="33"/>
      <c r="N6" s="33"/>
      <c r="O6" s="33"/>
      <c r="P6" s="33"/>
      <c r="Q6" s="46" t="s">
        <v>5</v>
      </c>
    </row>
    <row r="7" spans="2:19" ht="21.75" customHeight="1" x14ac:dyDescent="0.25">
      <c r="B7" s="352" t="s">
        <v>6</v>
      </c>
      <c r="C7" s="360" t="s">
        <v>7</v>
      </c>
      <c r="D7" s="360" t="s">
        <v>8</v>
      </c>
      <c r="E7" s="359" t="s">
        <v>9</v>
      </c>
      <c r="F7" s="359"/>
      <c r="G7" s="359"/>
      <c r="H7" s="359"/>
      <c r="I7" s="359"/>
      <c r="J7" s="359"/>
      <c r="K7" s="359"/>
      <c r="L7" s="359"/>
      <c r="M7" s="359"/>
      <c r="N7" s="359"/>
      <c r="O7" s="359"/>
      <c r="P7" s="359"/>
      <c r="Q7" s="359"/>
    </row>
    <row r="8" spans="2:19" ht="22.5" customHeight="1" x14ac:dyDescent="0.25">
      <c r="B8" s="352"/>
      <c r="C8" s="360"/>
      <c r="D8" s="360"/>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x14ac:dyDescent="0.25">
      <c r="B9" s="41" t="s">
        <v>23</v>
      </c>
      <c r="C9" s="223">
        <v>87170458240</v>
      </c>
      <c r="D9" s="223">
        <v>89613244337.639999</v>
      </c>
      <c r="E9" s="199">
        <v>6568288712.250001</v>
      </c>
      <c r="F9" s="199">
        <v>6947827270.5799999</v>
      </c>
      <c r="G9" s="199">
        <v>7019961006.250001</v>
      </c>
      <c r="H9" s="199">
        <v>6852117131.0400009</v>
      </c>
      <c r="I9" s="199">
        <v>6833692709.1000023</v>
      </c>
      <c r="J9" s="199">
        <v>7049959645.750001</v>
      </c>
      <c r="K9" s="199">
        <v>6795709756.3900013</v>
      </c>
      <c r="L9" s="199">
        <v>6835737915.7900009</v>
      </c>
      <c r="M9" s="199">
        <v>6791528697.9300022</v>
      </c>
      <c r="N9" s="199">
        <v>6934771364.6199999</v>
      </c>
      <c r="O9" s="199">
        <v>10116153458.910002</v>
      </c>
      <c r="P9" s="199">
        <v>10396363220.039999</v>
      </c>
      <c r="Q9" s="199">
        <v>89142110888.649994</v>
      </c>
      <c r="R9" s="49"/>
      <c r="S9" s="75"/>
    </row>
    <row r="10" spans="2:19" x14ac:dyDescent="0.25">
      <c r="B10" s="39" t="s">
        <v>24</v>
      </c>
      <c r="C10" s="224">
        <v>61422313300</v>
      </c>
      <c r="D10" s="224">
        <v>61278744389.93</v>
      </c>
      <c r="E10" s="225">
        <v>4844396863.6300001</v>
      </c>
      <c r="F10" s="225">
        <v>5095467812.6299992</v>
      </c>
      <c r="G10" s="225">
        <v>5186493076.1600008</v>
      </c>
      <c r="H10" s="225">
        <v>4953760875.6200008</v>
      </c>
      <c r="I10" s="225">
        <v>5076527013.1400032</v>
      </c>
      <c r="J10" s="225">
        <v>5188924655.9900007</v>
      </c>
      <c r="K10" s="225">
        <v>5074083988.1900015</v>
      </c>
      <c r="L10" s="225">
        <v>5103837412.2600012</v>
      </c>
      <c r="M10" s="225">
        <v>5115703996.3600025</v>
      </c>
      <c r="N10" s="225">
        <v>5146041650.2400007</v>
      </c>
      <c r="O10" s="225">
        <v>5212497837.4700003</v>
      </c>
      <c r="P10" s="225">
        <v>5247540301.6800022</v>
      </c>
      <c r="Q10" s="225">
        <v>61245275483.370003</v>
      </c>
      <c r="R10" s="75"/>
      <c r="S10" s="75"/>
    </row>
    <row r="11" spans="2:19" x14ac:dyDescent="0.25">
      <c r="B11" s="39" t="s">
        <v>25</v>
      </c>
      <c r="C11" s="224">
        <v>4857294067</v>
      </c>
      <c r="D11" s="224">
        <v>5457358997.6300001</v>
      </c>
      <c r="E11" s="225">
        <v>390631505.77999991</v>
      </c>
      <c r="F11" s="225">
        <v>459133659.04999989</v>
      </c>
      <c r="G11" s="225">
        <v>465735885.01999992</v>
      </c>
      <c r="H11" s="225">
        <v>434677282.18999994</v>
      </c>
      <c r="I11" s="225">
        <v>469631978.64999992</v>
      </c>
      <c r="J11" s="225">
        <v>452799336.27999997</v>
      </c>
      <c r="K11" s="225">
        <v>427544644.27999985</v>
      </c>
      <c r="L11" s="225">
        <v>437335334.19999999</v>
      </c>
      <c r="M11" s="225">
        <v>402798185.00999999</v>
      </c>
      <c r="N11" s="225">
        <v>449616737.89999998</v>
      </c>
      <c r="O11" s="225">
        <v>480393753.26000005</v>
      </c>
      <c r="P11" s="225">
        <v>549798901.57000005</v>
      </c>
      <c r="Q11" s="225">
        <v>5420097203.1899986</v>
      </c>
      <c r="R11" s="75"/>
      <c r="S11" s="75"/>
    </row>
    <row r="12" spans="2:19" x14ac:dyDescent="0.25">
      <c r="B12" s="39" t="s">
        <v>26</v>
      </c>
      <c r="C12" s="224">
        <v>5161597153</v>
      </c>
      <c r="D12" s="224">
        <v>6257172792.6599979</v>
      </c>
      <c r="E12" s="225">
        <v>522676935.96999979</v>
      </c>
      <c r="F12" s="225">
        <v>529881352.59000009</v>
      </c>
      <c r="G12" s="225">
        <v>477781866.49999994</v>
      </c>
      <c r="H12" s="225">
        <v>588477250.79999995</v>
      </c>
      <c r="I12" s="225">
        <v>430887934.49000001</v>
      </c>
      <c r="J12" s="225">
        <v>456426774.95999998</v>
      </c>
      <c r="K12" s="225">
        <v>441562860.0999999</v>
      </c>
      <c r="L12" s="225">
        <v>428885001.48000014</v>
      </c>
      <c r="M12" s="225">
        <v>406750815.68999994</v>
      </c>
      <c r="N12" s="225">
        <v>461188247.36000007</v>
      </c>
      <c r="O12" s="225">
        <v>487905472.87999994</v>
      </c>
      <c r="P12" s="225">
        <v>997329452.96000004</v>
      </c>
      <c r="Q12" s="225">
        <v>6229753965.7800016</v>
      </c>
      <c r="R12" s="75"/>
      <c r="S12" s="75"/>
    </row>
    <row r="13" spans="2:19" x14ac:dyDescent="0.25">
      <c r="B13" s="39" t="s">
        <v>27</v>
      </c>
      <c r="C13" s="224">
        <v>59145229</v>
      </c>
      <c r="D13" s="224">
        <v>107387479</v>
      </c>
      <c r="E13" s="225">
        <v>5181667.0199999996</v>
      </c>
      <c r="F13" s="225">
        <v>5276667.0199999996</v>
      </c>
      <c r="G13" s="225">
        <v>5274967.0200000005</v>
      </c>
      <c r="H13" s="225">
        <v>5186467.0199999996</v>
      </c>
      <c r="I13" s="225">
        <v>5336849.5199999996</v>
      </c>
      <c r="J13" s="225">
        <v>5248646.29</v>
      </c>
      <c r="K13" s="225">
        <v>5267263.7899999991</v>
      </c>
      <c r="L13" s="225">
        <v>5267263.7899999991</v>
      </c>
      <c r="M13" s="225">
        <v>5227578.54</v>
      </c>
      <c r="N13" s="225">
        <v>5028997.6399999997</v>
      </c>
      <c r="O13" s="225">
        <v>5018797.6399999997</v>
      </c>
      <c r="P13" s="225">
        <v>48929580.50999999</v>
      </c>
      <c r="Q13" s="225">
        <v>106244745.8</v>
      </c>
      <c r="R13" s="75"/>
      <c r="S13" s="75"/>
    </row>
    <row r="14" spans="2:19" x14ac:dyDescent="0.25">
      <c r="B14" s="39" t="s">
        <v>28</v>
      </c>
      <c r="C14" s="224">
        <v>783288602</v>
      </c>
      <c r="D14" s="224">
        <v>1206916551.8399999</v>
      </c>
      <c r="E14" s="225">
        <v>9673072.6400000006</v>
      </c>
      <c r="F14" s="225">
        <v>16229505.77</v>
      </c>
      <c r="G14" s="225">
        <v>18731963.940000001</v>
      </c>
      <c r="H14" s="225">
        <v>58983788.349999994</v>
      </c>
      <c r="I14" s="225">
        <v>31347920.199999996</v>
      </c>
      <c r="J14" s="225">
        <v>39202111.32</v>
      </c>
      <c r="K14" s="225">
        <v>28473352.059999995</v>
      </c>
      <c r="L14" s="225">
        <v>27581800.279999997</v>
      </c>
      <c r="M14" s="225">
        <v>25990216.849999998</v>
      </c>
      <c r="N14" s="225">
        <v>20464381.839999996</v>
      </c>
      <c r="O14" s="225">
        <v>126277033.31999998</v>
      </c>
      <c r="P14" s="225">
        <v>484332673.0999999</v>
      </c>
      <c r="Q14" s="225">
        <v>887287819.67000008</v>
      </c>
      <c r="R14" s="75"/>
      <c r="S14" s="75"/>
    </row>
    <row r="15" spans="2:19" x14ac:dyDescent="0.25">
      <c r="B15" s="39" t="s">
        <v>29</v>
      </c>
      <c r="C15" s="224">
        <v>1060620963.0000001</v>
      </c>
      <c r="D15" s="224">
        <v>1166567275.75</v>
      </c>
      <c r="E15" s="225">
        <v>101924440.85999998</v>
      </c>
      <c r="F15" s="225">
        <v>103874289.44999999</v>
      </c>
      <c r="G15" s="225">
        <v>104965626.25999999</v>
      </c>
      <c r="H15" s="225">
        <v>103108090.5</v>
      </c>
      <c r="I15" s="225">
        <v>94080905.689999998</v>
      </c>
      <c r="J15" s="225">
        <v>163986671.61999997</v>
      </c>
      <c r="K15" s="225">
        <v>92437958.98999998</v>
      </c>
      <c r="L15" s="225">
        <v>94230453.169999987</v>
      </c>
      <c r="M15" s="225">
        <v>93493858.179999992</v>
      </c>
      <c r="N15" s="225">
        <v>94400502.850000009</v>
      </c>
      <c r="O15" s="225">
        <v>94872987.569999993</v>
      </c>
      <c r="P15" s="225">
        <v>24504627.389999997</v>
      </c>
      <c r="Q15" s="225">
        <v>1165880412.5299997</v>
      </c>
      <c r="R15" s="75"/>
      <c r="S15" s="75"/>
    </row>
    <row r="16" spans="2:19" x14ac:dyDescent="0.25">
      <c r="B16" s="39" t="s">
        <v>30</v>
      </c>
      <c r="C16" s="224">
        <v>6144696218</v>
      </c>
      <c r="D16" s="224">
        <v>6284542560.8099976</v>
      </c>
      <c r="E16" s="225">
        <v>85430407.919999987</v>
      </c>
      <c r="F16" s="225">
        <v>86840554.870000005</v>
      </c>
      <c r="G16" s="225">
        <v>99633479.819999993</v>
      </c>
      <c r="H16" s="225">
        <v>78173554.560000002</v>
      </c>
      <c r="I16" s="225">
        <v>76034284.100000009</v>
      </c>
      <c r="J16" s="225">
        <v>78998670.909999996</v>
      </c>
      <c r="K16" s="225">
        <v>78652213.609999999</v>
      </c>
      <c r="L16" s="225">
        <v>89573832.130000025</v>
      </c>
      <c r="M16" s="225">
        <v>88773203.469999999</v>
      </c>
      <c r="N16" s="225">
        <v>100402140.84999999</v>
      </c>
      <c r="O16" s="225">
        <v>3043821920.6900001</v>
      </c>
      <c r="P16" s="225">
        <v>2358047552.3999991</v>
      </c>
      <c r="Q16" s="225">
        <v>6264381815.3299971</v>
      </c>
      <c r="R16" s="75"/>
      <c r="S16" s="75"/>
    </row>
    <row r="17" spans="2:19" x14ac:dyDescent="0.25">
      <c r="B17" s="39" t="s">
        <v>31</v>
      </c>
      <c r="C17" s="224">
        <v>7681502708</v>
      </c>
      <c r="D17" s="224">
        <v>7854554290.0199986</v>
      </c>
      <c r="E17" s="225">
        <v>608373818.42999995</v>
      </c>
      <c r="F17" s="225">
        <v>651123429.19999981</v>
      </c>
      <c r="G17" s="225">
        <v>661344141.52999997</v>
      </c>
      <c r="H17" s="225">
        <v>629749821.9999994</v>
      </c>
      <c r="I17" s="225">
        <v>649845823.31000006</v>
      </c>
      <c r="J17" s="225">
        <v>664372778.37999988</v>
      </c>
      <c r="K17" s="225">
        <v>647687475.37000024</v>
      </c>
      <c r="L17" s="225">
        <v>649026818.48000026</v>
      </c>
      <c r="M17" s="225">
        <v>652790843.83000028</v>
      </c>
      <c r="N17" s="225">
        <v>657628705.93999994</v>
      </c>
      <c r="O17" s="225">
        <v>665365656.08000016</v>
      </c>
      <c r="P17" s="225">
        <v>685880130.43000019</v>
      </c>
      <c r="Q17" s="225">
        <v>7823189442.9800005</v>
      </c>
      <c r="R17" s="75"/>
      <c r="S17" s="75"/>
    </row>
    <row r="18" spans="2:19" x14ac:dyDescent="0.25">
      <c r="B18" s="41" t="s">
        <v>32</v>
      </c>
      <c r="C18" s="223">
        <v>19666572242</v>
      </c>
      <c r="D18" s="223">
        <v>19336358209.529995</v>
      </c>
      <c r="E18" s="199">
        <v>694705229.07999992</v>
      </c>
      <c r="F18" s="199">
        <v>1704601773.6499999</v>
      </c>
      <c r="G18" s="199">
        <v>1911982810.2300003</v>
      </c>
      <c r="H18" s="199">
        <v>1505243468.9700003</v>
      </c>
      <c r="I18" s="199">
        <v>1690161449.29</v>
      </c>
      <c r="J18" s="199">
        <v>1986483803.8299999</v>
      </c>
      <c r="K18" s="199">
        <v>1817307083.1799998</v>
      </c>
      <c r="L18" s="199">
        <v>1635675064.8900001</v>
      </c>
      <c r="M18" s="199">
        <v>1171711466.1800001</v>
      </c>
      <c r="N18" s="199">
        <v>784522969.77999985</v>
      </c>
      <c r="O18" s="199">
        <v>1175466187.6500001</v>
      </c>
      <c r="P18" s="199">
        <v>2535449492.8299999</v>
      </c>
      <c r="Q18" s="199">
        <v>18613310799.560001</v>
      </c>
      <c r="R18" s="75"/>
      <c r="S18" s="75"/>
    </row>
    <row r="19" spans="2:19" x14ac:dyDescent="0.25">
      <c r="B19" s="39" t="s">
        <v>33</v>
      </c>
      <c r="C19" s="224">
        <v>1434813343</v>
      </c>
      <c r="D19" s="224">
        <v>1548539705.1099992</v>
      </c>
      <c r="E19" s="225">
        <v>116068623.26000002</v>
      </c>
      <c r="F19" s="225">
        <v>125167604.92000003</v>
      </c>
      <c r="G19" s="225">
        <v>141179325.11999997</v>
      </c>
      <c r="H19" s="225">
        <v>109404867.92999999</v>
      </c>
      <c r="I19" s="225">
        <v>117980813.83999999</v>
      </c>
      <c r="J19" s="225">
        <v>137560401.65999997</v>
      </c>
      <c r="K19" s="225">
        <v>115161538.66000003</v>
      </c>
      <c r="L19" s="225">
        <v>123371076.25000001</v>
      </c>
      <c r="M19" s="225">
        <v>88816245.549999997</v>
      </c>
      <c r="N19" s="225">
        <v>102526578.91999997</v>
      </c>
      <c r="O19" s="225">
        <v>87265518.049999982</v>
      </c>
      <c r="P19" s="225">
        <v>233760667.06999996</v>
      </c>
      <c r="Q19" s="225">
        <v>1498263261.2300007</v>
      </c>
      <c r="R19" s="75"/>
      <c r="S19" s="75"/>
    </row>
    <row r="20" spans="2:19" x14ac:dyDescent="0.25">
      <c r="B20" s="39" t="s">
        <v>34</v>
      </c>
      <c r="C20" s="224">
        <v>3117724195</v>
      </c>
      <c r="D20" s="224">
        <v>3150580073.5500007</v>
      </c>
      <c r="E20" s="225">
        <v>259531574.77999997</v>
      </c>
      <c r="F20" s="225">
        <v>267312772.20000005</v>
      </c>
      <c r="G20" s="225">
        <v>310670869.45000005</v>
      </c>
      <c r="H20" s="225">
        <v>270295410.88000011</v>
      </c>
      <c r="I20" s="225">
        <v>285853332.86000007</v>
      </c>
      <c r="J20" s="225">
        <v>347716563.00000006</v>
      </c>
      <c r="K20" s="225">
        <v>291647259.53000003</v>
      </c>
      <c r="L20" s="225">
        <v>290130056.58000004</v>
      </c>
      <c r="M20" s="225">
        <v>258822470.81999993</v>
      </c>
      <c r="N20" s="225">
        <v>178035258.23999992</v>
      </c>
      <c r="O20" s="225">
        <v>123229975.18000008</v>
      </c>
      <c r="P20" s="225">
        <v>210026523.43000001</v>
      </c>
      <c r="Q20" s="225">
        <v>3093272066.9499993</v>
      </c>
      <c r="R20" s="75"/>
      <c r="S20" s="75"/>
    </row>
    <row r="21" spans="2:19" x14ac:dyDescent="0.25">
      <c r="B21" s="39" t="s">
        <v>35</v>
      </c>
      <c r="C21" s="224">
        <v>2107866409.0000002</v>
      </c>
      <c r="D21" s="224">
        <v>2590796745.1700001</v>
      </c>
      <c r="E21" s="225">
        <v>56517755.130000003</v>
      </c>
      <c r="F21" s="225">
        <v>259980922.03</v>
      </c>
      <c r="G21" s="225">
        <v>260068510.55000004</v>
      </c>
      <c r="H21" s="225">
        <v>275323340.25000006</v>
      </c>
      <c r="I21" s="225">
        <v>198639354.72000003</v>
      </c>
      <c r="J21" s="225">
        <v>347556070.56999999</v>
      </c>
      <c r="K21" s="225">
        <v>195441881.90000001</v>
      </c>
      <c r="L21" s="225">
        <v>252635216.07000002</v>
      </c>
      <c r="M21" s="225">
        <v>110299225.41000003</v>
      </c>
      <c r="N21" s="225">
        <v>107016375.20999999</v>
      </c>
      <c r="O21" s="225">
        <v>145095984.55000001</v>
      </c>
      <c r="P21" s="225">
        <v>329306228.31</v>
      </c>
      <c r="Q21" s="225">
        <v>2537880864.7000008</v>
      </c>
      <c r="R21" s="75"/>
      <c r="S21" s="75"/>
    </row>
    <row r="22" spans="2:19" x14ac:dyDescent="0.25">
      <c r="B22" s="39" t="s">
        <v>36</v>
      </c>
      <c r="C22" s="224">
        <v>1383354995</v>
      </c>
      <c r="D22" s="224">
        <v>1377762400.1399999</v>
      </c>
      <c r="E22" s="225">
        <v>54197442.220000006</v>
      </c>
      <c r="F22" s="225">
        <v>100405575.99000001</v>
      </c>
      <c r="G22" s="225">
        <v>92161750.12000002</v>
      </c>
      <c r="H22" s="225">
        <v>225754783.96000007</v>
      </c>
      <c r="I22" s="225">
        <v>84038327.320000008</v>
      </c>
      <c r="J22" s="225">
        <v>74383032.74000001</v>
      </c>
      <c r="K22" s="225">
        <v>74951337.510000005</v>
      </c>
      <c r="L22" s="225">
        <v>101894956.67</v>
      </c>
      <c r="M22" s="225">
        <v>95077521.920000017</v>
      </c>
      <c r="N22" s="225">
        <v>66963749.930000007</v>
      </c>
      <c r="O22" s="225">
        <v>92733813.800000012</v>
      </c>
      <c r="P22" s="225">
        <v>263041222.1800001</v>
      </c>
      <c r="Q22" s="225">
        <v>1325603514.3599997</v>
      </c>
      <c r="R22" s="75"/>
      <c r="S22" s="75"/>
    </row>
    <row r="23" spans="2:19" x14ac:dyDescent="0.25">
      <c r="B23" s="39" t="s">
        <v>37</v>
      </c>
      <c r="C23" s="224">
        <v>452252215</v>
      </c>
      <c r="D23" s="224">
        <v>439141748.55000001</v>
      </c>
      <c r="E23" s="225">
        <v>10277459.75</v>
      </c>
      <c r="F23" s="225">
        <v>20976912.600000001</v>
      </c>
      <c r="G23" s="225">
        <v>29869797.640000001</v>
      </c>
      <c r="H23" s="225">
        <v>54215707.199999996</v>
      </c>
      <c r="I23" s="225">
        <v>33996950.539999984</v>
      </c>
      <c r="J23" s="225">
        <v>40861473.249999993</v>
      </c>
      <c r="K23" s="225">
        <v>47437649.030000001</v>
      </c>
      <c r="L23" s="225">
        <v>24291539.749999996</v>
      </c>
      <c r="M23" s="225">
        <v>16131185.540000001</v>
      </c>
      <c r="N23" s="225">
        <v>35352870.010000005</v>
      </c>
      <c r="O23" s="225">
        <v>28698290.579999998</v>
      </c>
      <c r="P23" s="225">
        <v>83266108.569999993</v>
      </c>
      <c r="Q23" s="225">
        <v>425375944.45999998</v>
      </c>
      <c r="R23" s="75"/>
      <c r="S23" s="75"/>
    </row>
    <row r="24" spans="2:19" x14ac:dyDescent="0.25">
      <c r="B24" s="39" t="s">
        <v>38</v>
      </c>
      <c r="C24" s="224">
        <v>1515466470</v>
      </c>
      <c r="D24" s="224">
        <v>2479621182.3599997</v>
      </c>
      <c r="E24" s="225">
        <v>29320094.039999995</v>
      </c>
      <c r="F24" s="225">
        <v>314774915.47999996</v>
      </c>
      <c r="G24" s="225">
        <v>225540965.36999995</v>
      </c>
      <c r="H24" s="225">
        <v>191546651.49000001</v>
      </c>
      <c r="I24" s="225">
        <v>211103595.57000005</v>
      </c>
      <c r="J24" s="225">
        <v>342058135.66999996</v>
      </c>
      <c r="K24" s="225">
        <v>226038269.17000008</v>
      </c>
      <c r="L24" s="225">
        <v>213396994.54000005</v>
      </c>
      <c r="M24" s="225">
        <v>167771273.32999998</v>
      </c>
      <c r="N24" s="225">
        <v>171359640.57000002</v>
      </c>
      <c r="O24" s="225">
        <v>209703705.66000003</v>
      </c>
      <c r="P24" s="225">
        <v>151237214.58999997</v>
      </c>
      <c r="Q24" s="225">
        <v>2453851455.480001</v>
      </c>
      <c r="R24" s="75"/>
      <c r="S24" s="75"/>
    </row>
    <row r="25" spans="2:19" x14ac:dyDescent="0.25">
      <c r="B25" s="39" t="s">
        <v>39</v>
      </c>
      <c r="C25" s="224">
        <v>1034082296</v>
      </c>
      <c r="D25" s="224">
        <v>1004040037.6100001</v>
      </c>
      <c r="E25" s="225">
        <v>60354839.479999997</v>
      </c>
      <c r="F25" s="225">
        <v>125827787.16999999</v>
      </c>
      <c r="G25" s="225">
        <v>81176010.999999985</v>
      </c>
      <c r="H25" s="225">
        <v>69128367.340000004</v>
      </c>
      <c r="I25" s="225">
        <v>88931816.670000002</v>
      </c>
      <c r="J25" s="225">
        <v>88585462.229999989</v>
      </c>
      <c r="K25" s="225">
        <v>83616575.089999989</v>
      </c>
      <c r="L25" s="225">
        <v>78250743.820000008</v>
      </c>
      <c r="M25" s="225">
        <v>70555275.939999998</v>
      </c>
      <c r="N25" s="225">
        <v>40036940.32</v>
      </c>
      <c r="O25" s="225">
        <v>75671861.75</v>
      </c>
      <c r="P25" s="225">
        <v>120907444.93000001</v>
      </c>
      <c r="Q25" s="225">
        <v>983043125.74000025</v>
      </c>
      <c r="R25" s="75"/>
      <c r="S25" s="75"/>
    </row>
    <row r="26" spans="2:19" x14ac:dyDescent="0.25">
      <c r="B26" s="39" t="s">
        <v>40</v>
      </c>
      <c r="C26" s="224">
        <v>2396299380</v>
      </c>
      <c r="D26" s="224">
        <v>2829021568.8299999</v>
      </c>
      <c r="E26" s="225">
        <v>24291605.370000001</v>
      </c>
      <c r="F26" s="225">
        <v>280856287.52999997</v>
      </c>
      <c r="G26" s="225">
        <v>538060552.18000007</v>
      </c>
      <c r="H26" s="225">
        <v>110093203.54000002</v>
      </c>
      <c r="I26" s="225">
        <v>310339697.34999996</v>
      </c>
      <c r="J26" s="225">
        <v>361462517.62999994</v>
      </c>
      <c r="K26" s="225">
        <v>312522472.55999982</v>
      </c>
      <c r="L26" s="225">
        <v>248649334.64000002</v>
      </c>
      <c r="M26" s="225">
        <v>101959242.48</v>
      </c>
      <c r="N26" s="225">
        <v>35728094.630000003</v>
      </c>
      <c r="O26" s="225">
        <v>121632703.56000002</v>
      </c>
      <c r="P26" s="225">
        <v>336174908.42999995</v>
      </c>
      <c r="Q26" s="225">
        <v>2781770619.9000015</v>
      </c>
      <c r="R26" s="75"/>
      <c r="S26" s="75"/>
    </row>
    <row r="27" spans="2:19" x14ac:dyDescent="0.25">
      <c r="B27" s="39" t="s">
        <v>41</v>
      </c>
      <c r="C27" s="224">
        <v>6224712939</v>
      </c>
      <c r="D27" s="224">
        <v>3916854748.2099981</v>
      </c>
      <c r="E27" s="225">
        <v>84145835.049999997</v>
      </c>
      <c r="F27" s="225">
        <v>209298995.72999999</v>
      </c>
      <c r="G27" s="225">
        <v>233255028.79999998</v>
      </c>
      <c r="H27" s="225">
        <v>199481136.37999997</v>
      </c>
      <c r="I27" s="225">
        <v>359277560.42000002</v>
      </c>
      <c r="J27" s="225">
        <v>246300147.08000004</v>
      </c>
      <c r="K27" s="225">
        <v>470490099.72999996</v>
      </c>
      <c r="L27" s="225">
        <v>303055146.56999999</v>
      </c>
      <c r="M27" s="225">
        <v>262279025.19000003</v>
      </c>
      <c r="N27" s="225">
        <v>47503461.949999988</v>
      </c>
      <c r="O27" s="225">
        <v>291434334.51999998</v>
      </c>
      <c r="P27" s="225">
        <v>807729175.31999981</v>
      </c>
      <c r="Q27" s="225">
        <v>3514249946.7399993</v>
      </c>
      <c r="R27" s="75"/>
      <c r="S27" s="75"/>
    </row>
    <row r="28" spans="2:19" x14ac:dyDescent="0.25">
      <c r="B28" s="41" t="s">
        <v>42</v>
      </c>
      <c r="C28" s="223">
        <v>23861832585</v>
      </c>
      <c r="D28" s="223">
        <v>25284730170.790001</v>
      </c>
      <c r="E28" s="199">
        <v>2067759750.5899999</v>
      </c>
      <c r="F28" s="199">
        <v>2527780180.6500001</v>
      </c>
      <c r="G28" s="199">
        <v>2186931882.6999998</v>
      </c>
      <c r="H28" s="199">
        <v>2188841879.4000001</v>
      </c>
      <c r="I28" s="199">
        <v>1645754703.6500001</v>
      </c>
      <c r="J28" s="199">
        <v>1999432440.6299999</v>
      </c>
      <c r="K28" s="199">
        <v>2710988219.8400006</v>
      </c>
      <c r="L28" s="199">
        <v>1816059385.4399998</v>
      </c>
      <c r="M28" s="199">
        <v>1139257868.0400002</v>
      </c>
      <c r="N28" s="199">
        <v>616589318.76999998</v>
      </c>
      <c r="O28" s="199">
        <v>1591184219.78</v>
      </c>
      <c r="P28" s="199">
        <v>4332420478.3699989</v>
      </c>
      <c r="Q28" s="199">
        <v>24823000327.860001</v>
      </c>
      <c r="R28" s="75"/>
      <c r="S28" s="75"/>
    </row>
    <row r="29" spans="2:19" x14ac:dyDescent="0.25">
      <c r="B29" s="39" t="s">
        <v>43</v>
      </c>
      <c r="C29" s="224">
        <v>8864570485</v>
      </c>
      <c r="D29" s="224">
        <v>11155264569.670002</v>
      </c>
      <c r="E29" s="225">
        <v>1488131234.05</v>
      </c>
      <c r="F29" s="225">
        <v>995623774.3599999</v>
      </c>
      <c r="G29" s="225">
        <v>754688353.88999987</v>
      </c>
      <c r="H29" s="225">
        <v>864329769.0999999</v>
      </c>
      <c r="I29" s="225">
        <v>614984450.22000003</v>
      </c>
      <c r="J29" s="225">
        <v>863872606.04999983</v>
      </c>
      <c r="K29" s="225">
        <v>1539244104.8600001</v>
      </c>
      <c r="L29" s="225">
        <v>603270074.14999998</v>
      </c>
      <c r="M29" s="225">
        <v>351129702.38</v>
      </c>
      <c r="N29" s="225">
        <v>164739802.50999999</v>
      </c>
      <c r="O29" s="225">
        <v>535979500.49999988</v>
      </c>
      <c r="P29" s="225">
        <v>2116868037.9199996</v>
      </c>
      <c r="Q29" s="225">
        <v>10892861409.989998</v>
      </c>
      <c r="R29" s="75"/>
      <c r="S29" s="75"/>
    </row>
    <row r="30" spans="2:19" x14ac:dyDescent="0.25">
      <c r="B30" s="39" t="s">
        <v>44</v>
      </c>
      <c r="C30" s="224">
        <v>696083031</v>
      </c>
      <c r="D30" s="224">
        <v>804591757.66999972</v>
      </c>
      <c r="E30" s="225">
        <v>4409970</v>
      </c>
      <c r="F30" s="225">
        <v>261409200.27000004</v>
      </c>
      <c r="G30" s="225">
        <v>64938067.599999994</v>
      </c>
      <c r="H30" s="225">
        <v>141354165.36999997</v>
      </c>
      <c r="I30" s="225">
        <v>57647348.159999996</v>
      </c>
      <c r="J30" s="225">
        <v>71273602.870000005</v>
      </c>
      <c r="K30" s="225">
        <v>49884235.169999994</v>
      </c>
      <c r="L30" s="225">
        <v>25665734.780000001</v>
      </c>
      <c r="M30" s="225">
        <v>12290804.73</v>
      </c>
      <c r="N30" s="225">
        <v>8309631.5500000007</v>
      </c>
      <c r="O30" s="225">
        <v>16864551.260000002</v>
      </c>
      <c r="P30" s="225">
        <v>74892433.200000003</v>
      </c>
      <c r="Q30" s="225">
        <v>788939744.95999992</v>
      </c>
      <c r="R30" s="75"/>
      <c r="S30" s="75"/>
    </row>
    <row r="31" spans="2:19" x14ac:dyDescent="0.25">
      <c r="B31" s="39" t="s">
        <v>45</v>
      </c>
      <c r="C31" s="224">
        <v>2278983142</v>
      </c>
      <c r="D31" s="224">
        <v>2605655964.8299999</v>
      </c>
      <c r="E31" s="225">
        <v>140734128.46000001</v>
      </c>
      <c r="F31" s="225">
        <v>219663433.02999991</v>
      </c>
      <c r="G31" s="225">
        <v>259847053.08999997</v>
      </c>
      <c r="H31" s="225">
        <v>123212971.49000001</v>
      </c>
      <c r="I31" s="225">
        <v>136642219.24000004</v>
      </c>
      <c r="J31" s="225">
        <v>198397216.15000001</v>
      </c>
      <c r="K31" s="225">
        <v>167719672.63000003</v>
      </c>
      <c r="L31" s="225">
        <v>486217915.21999991</v>
      </c>
      <c r="M31" s="225">
        <v>136011812.34999999</v>
      </c>
      <c r="N31" s="225">
        <v>96226352.870000005</v>
      </c>
      <c r="O31" s="225">
        <v>122283394.53000002</v>
      </c>
      <c r="P31" s="225">
        <v>498223078.4599998</v>
      </c>
      <c r="Q31" s="225">
        <v>2585179247.5200014</v>
      </c>
      <c r="R31" s="75"/>
      <c r="S31" s="75"/>
    </row>
    <row r="32" spans="2:19" x14ac:dyDescent="0.25">
      <c r="B32" s="39" t="s">
        <v>46</v>
      </c>
      <c r="C32" s="224">
        <v>6510583435</v>
      </c>
      <c r="D32" s="224">
        <v>7102596329.2300005</v>
      </c>
      <c r="E32" s="225">
        <v>265033175.14999998</v>
      </c>
      <c r="F32" s="225">
        <v>637186325.32000005</v>
      </c>
      <c r="G32" s="225">
        <v>808201266.27999985</v>
      </c>
      <c r="H32" s="225">
        <v>699970487.68999994</v>
      </c>
      <c r="I32" s="225">
        <v>537082641.50999999</v>
      </c>
      <c r="J32" s="225">
        <v>436072553.74999994</v>
      </c>
      <c r="K32" s="225">
        <v>677182509.89999998</v>
      </c>
      <c r="L32" s="225">
        <v>482309216.38999999</v>
      </c>
      <c r="M32" s="225">
        <v>496169215.00000012</v>
      </c>
      <c r="N32" s="225">
        <v>257923733.05999991</v>
      </c>
      <c r="O32" s="225">
        <v>676426703.96000016</v>
      </c>
      <c r="P32" s="225">
        <v>1068208396.1599996</v>
      </c>
      <c r="Q32" s="225">
        <v>7041766224.1700001</v>
      </c>
      <c r="R32" s="75"/>
      <c r="S32" s="75"/>
    </row>
    <row r="33" spans="2:19" x14ac:dyDescent="0.25">
      <c r="B33" s="39" t="s">
        <v>47</v>
      </c>
      <c r="C33" s="224">
        <v>402311682</v>
      </c>
      <c r="D33" s="224">
        <v>348915694.36999995</v>
      </c>
      <c r="E33" s="225">
        <v>23316280.399999999</v>
      </c>
      <c r="F33" s="225">
        <v>27166929.629999995</v>
      </c>
      <c r="G33" s="225">
        <v>31816918.580000002</v>
      </c>
      <c r="H33" s="225">
        <v>23620752.279999994</v>
      </c>
      <c r="I33" s="225">
        <v>33365239.160000008</v>
      </c>
      <c r="J33" s="225">
        <v>35106752.330000006</v>
      </c>
      <c r="K33" s="225">
        <v>38506760.240000002</v>
      </c>
      <c r="L33" s="225">
        <v>21557073.879999999</v>
      </c>
      <c r="M33" s="225">
        <v>14351176.74</v>
      </c>
      <c r="N33" s="225">
        <v>12137756.059999997</v>
      </c>
      <c r="O33" s="225">
        <v>16291200.279999997</v>
      </c>
      <c r="P33" s="225">
        <v>57371527.149999999</v>
      </c>
      <c r="Q33" s="225">
        <v>334608366.73000008</v>
      </c>
      <c r="R33" s="75"/>
      <c r="S33" s="75"/>
    </row>
    <row r="34" spans="2:19" x14ac:dyDescent="0.25">
      <c r="B34" s="39" t="s">
        <v>48</v>
      </c>
      <c r="C34" s="224">
        <v>258499312.99999997</v>
      </c>
      <c r="D34" s="224">
        <v>249016433.14000005</v>
      </c>
      <c r="E34" s="225">
        <v>2898219.4999999995</v>
      </c>
      <c r="F34" s="225">
        <v>21699510.920000006</v>
      </c>
      <c r="G34" s="225">
        <v>21867636.200000007</v>
      </c>
      <c r="H34" s="225">
        <v>22195303</v>
      </c>
      <c r="I34" s="225">
        <v>44976623.93</v>
      </c>
      <c r="J34" s="225">
        <v>20031297.570000008</v>
      </c>
      <c r="K34" s="225">
        <v>17509016.200000007</v>
      </c>
      <c r="L34" s="225">
        <v>15648901.219999997</v>
      </c>
      <c r="M34" s="225">
        <v>11538052.599999998</v>
      </c>
      <c r="N34" s="225">
        <v>3032417.0300000003</v>
      </c>
      <c r="O34" s="225">
        <v>10718507.159999998</v>
      </c>
      <c r="P34" s="225">
        <v>43516886.280000001</v>
      </c>
      <c r="Q34" s="225">
        <v>235632371.60999995</v>
      </c>
      <c r="R34" s="75"/>
      <c r="S34" s="75"/>
    </row>
    <row r="35" spans="2:19" x14ac:dyDescent="0.25">
      <c r="B35" s="39" t="s">
        <v>90</v>
      </c>
      <c r="C35" s="224">
        <v>1767847984</v>
      </c>
      <c r="D35" s="237">
        <v>0</v>
      </c>
      <c r="E35" s="61">
        <v>0</v>
      </c>
      <c r="F35" s="61">
        <v>0</v>
      </c>
      <c r="G35" s="61">
        <v>0</v>
      </c>
      <c r="H35" s="61">
        <v>0</v>
      </c>
      <c r="I35" s="61">
        <v>0</v>
      </c>
      <c r="J35" s="61">
        <v>0</v>
      </c>
      <c r="K35" s="61">
        <v>0</v>
      </c>
      <c r="L35" s="61">
        <v>0</v>
      </c>
      <c r="M35" s="61">
        <v>0</v>
      </c>
      <c r="N35" s="61">
        <v>0</v>
      </c>
      <c r="O35" s="61">
        <v>0</v>
      </c>
      <c r="P35" s="61">
        <v>0</v>
      </c>
      <c r="Q35" s="61">
        <v>0</v>
      </c>
      <c r="R35" s="75"/>
      <c r="S35" s="75"/>
    </row>
    <row r="36" spans="2:19" x14ac:dyDescent="0.25">
      <c r="B36" s="39" t="s">
        <v>91</v>
      </c>
      <c r="C36" s="224">
        <v>178436291</v>
      </c>
      <c r="D36" s="224">
        <v>76021</v>
      </c>
      <c r="E36" s="61">
        <v>0</v>
      </c>
      <c r="F36" s="61">
        <v>0</v>
      </c>
      <c r="G36" s="61">
        <v>0</v>
      </c>
      <c r="H36" s="61">
        <v>0</v>
      </c>
      <c r="I36" s="61">
        <v>0</v>
      </c>
      <c r="J36" s="61">
        <v>0</v>
      </c>
      <c r="K36" s="61">
        <v>0</v>
      </c>
      <c r="L36" s="61">
        <v>0</v>
      </c>
      <c r="M36" s="61">
        <v>0</v>
      </c>
      <c r="N36" s="61">
        <v>0</v>
      </c>
      <c r="O36" s="61">
        <v>0</v>
      </c>
      <c r="P36" s="61">
        <v>0</v>
      </c>
      <c r="Q36" s="61">
        <v>0</v>
      </c>
      <c r="R36" s="75"/>
      <c r="S36" s="75"/>
    </row>
    <row r="37" spans="2:19" x14ac:dyDescent="0.25">
      <c r="B37" s="39" t="s">
        <v>49</v>
      </c>
      <c r="C37" s="224">
        <v>2904517222</v>
      </c>
      <c r="D37" s="224">
        <v>3018613400.8799992</v>
      </c>
      <c r="E37" s="225">
        <v>143236743.03</v>
      </c>
      <c r="F37" s="225">
        <v>365031007.12</v>
      </c>
      <c r="G37" s="225">
        <v>245572587.05999997</v>
      </c>
      <c r="H37" s="225">
        <v>314158430.47000003</v>
      </c>
      <c r="I37" s="225">
        <v>221056181.42999992</v>
      </c>
      <c r="J37" s="225">
        <v>374678411.91000003</v>
      </c>
      <c r="K37" s="225">
        <v>220941920.84</v>
      </c>
      <c r="L37" s="225">
        <v>181390469.79999998</v>
      </c>
      <c r="M37" s="225">
        <v>117767104.24000001</v>
      </c>
      <c r="N37" s="225">
        <v>74219625.689999998</v>
      </c>
      <c r="O37" s="225">
        <v>212620362.08999997</v>
      </c>
      <c r="P37" s="225">
        <v>473340119.19999987</v>
      </c>
      <c r="Q37" s="225">
        <v>2944012962.8799992</v>
      </c>
      <c r="R37" s="75"/>
      <c r="S37" s="75"/>
    </row>
    <row r="38" spans="2:19" x14ac:dyDescent="0.25">
      <c r="B38" s="41" t="s">
        <v>50</v>
      </c>
      <c r="C38" s="223">
        <v>94519649924</v>
      </c>
      <c r="D38" s="223">
        <v>139524691672.28003</v>
      </c>
      <c r="E38" s="199">
        <v>8694205642.7599983</v>
      </c>
      <c r="F38" s="199">
        <v>9692443691.6199989</v>
      </c>
      <c r="G38" s="199">
        <v>13135917965.519999</v>
      </c>
      <c r="H38" s="199">
        <v>11344174022.380003</v>
      </c>
      <c r="I38" s="199">
        <v>10986480507.190001</v>
      </c>
      <c r="J38" s="199">
        <v>8991897240.2900009</v>
      </c>
      <c r="K38" s="199">
        <v>10344308130.610003</v>
      </c>
      <c r="L38" s="199">
        <v>30885581124.450005</v>
      </c>
      <c r="M38" s="199">
        <v>7805206272.6499996</v>
      </c>
      <c r="N38" s="199">
        <v>8840235479.8100014</v>
      </c>
      <c r="O38" s="199">
        <v>6758490952.7599993</v>
      </c>
      <c r="P38" s="199">
        <v>11733277116.330002</v>
      </c>
      <c r="Q38" s="199">
        <v>139212218146.37003</v>
      </c>
      <c r="R38" s="75"/>
      <c r="S38" s="75"/>
    </row>
    <row r="39" spans="2:19" x14ac:dyDescent="0.25">
      <c r="B39" s="39" t="s">
        <v>51</v>
      </c>
      <c r="C39" s="224">
        <v>16619177455</v>
      </c>
      <c r="D39" s="224">
        <v>19464703399.91</v>
      </c>
      <c r="E39" s="225">
        <v>1373632560.1499999</v>
      </c>
      <c r="F39" s="225">
        <v>1395120103.6499999</v>
      </c>
      <c r="G39" s="225">
        <v>1413327029.9300001</v>
      </c>
      <c r="H39" s="225">
        <v>1397944421.9200001</v>
      </c>
      <c r="I39" s="225">
        <v>1569252927.6400001</v>
      </c>
      <c r="J39" s="225">
        <v>1482082315.8399999</v>
      </c>
      <c r="K39" s="225">
        <v>1507654401.8200002</v>
      </c>
      <c r="L39" s="225">
        <v>1543093247.0100002</v>
      </c>
      <c r="M39" s="225">
        <v>1555746857.8799999</v>
      </c>
      <c r="N39" s="225">
        <v>1560761031.45</v>
      </c>
      <c r="O39" s="225">
        <v>1829179201.5100002</v>
      </c>
      <c r="P39" s="225">
        <v>2836847895.0500002</v>
      </c>
      <c r="Q39" s="225">
        <v>19464641993.849998</v>
      </c>
      <c r="R39" s="75"/>
      <c r="S39" s="75"/>
    </row>
    <row r="40" spans="2:19" x14ac:dyDescent="0.25">
      <c r="B40" s="39" t="s">
        <v>52</v>
      </c>
      <c r="C40" s="224">
        <v>17880703838</v>
      </c>
      <c r="D40" s="224">
        <v>21997074292.949997</v>
      </c>
      <c r="E40" s="225">
        <v>1715974899.47</v>
      </c>
      <c r="F40" s="225">
        <v>1949357160.6700003</v>
      </c>
      <c r="G40" s="225">
        <v>2065011606.6099989</v>
      </c>
      <c r="H40" s="225">
        <v>1696017289.9499998</v>
      </c>
      <c r="I40" s="225">
        <v>1302215181.4899995</v>
      </c>
      <c r="J40" s="225">
        <v>1955596577.79</v>
      </c>
      <c r="K40" s="225">
        <v>1354412728.2900002</v>
      </c>
      <c r="L40" s="225">
        <v>5449600313.0499992</v>
      </c>
      <c r="M40" s="225">
        <v>1288454547.6000001</v>
      </c>
      <c r="N40" s="225">
        <v>1247720718.0399997</v>
      </c>
      <c r="O40" s="225">
        <v>213018461.79000005</v>
      </c>
      <c r="P40" s="225">
        <v>1698638560.9800003</v>
      </c>
      <c r="Q40" s="225">
        <v>21936018045.73</v>
      </c>
      <c r="R40" s="75"/>
      <c r="S40" s="75"/>
    </row>
    <row r="41" spans="2:19" x14ac:dyDescent="0.25">
      <c r="B41" s="39" t="s">
        <v>53</v>
      </c>
      <c r="C41" s="224">
        <v>59818715368</v>
      </c>
      <c r="D41" s="224">
        <v>97913841737.420013</v>
      </c>
      <c r="E41" s="225">
        <v>5586153037.7099991</v>
      </c>
      <c r="F41" s="225">
        <v>6334809517.4399996</v>
      </c>
      <c r="G41" s="225">
        <v>9656001473.0200005</v>
      </c>
      <c r="H41" s="225">
        <v>8246991455.8400011</v>
      </c>
      <c r="I41" s="225">
        <v>8101021379.9300013</v>
      </c>
      <c r="J41" s="225">
        <v>5530590391.4900007</v>
      </c>
      <c r="K41" s="225">
        <v>7481565253.3300018</v>
      </c>
      <c r="L41" s="225">
        <v>23891665474.720009</v>
      </c>
      <c r="M41" s="225">
        <v>4893014118.1999998</v>
      </c>
      <c r="N41" s="225">
        <v>6031074659.3199997</v>
      </c>
      <c r="O41" s="225">
        <v>4715113403.4599991</v>
      </c>
      <c r="P41" s="225">
        <v>7197351773.3000021</v>
      </c>
      <c r="Q41" s="225">
        <v>97665351937.760025</v>
      </c>
      <c r="R41" s="75"/>
      <c r="S41" s="75"/>
    </row>
    <row r="42" spans="2:19" x14ac:dyDescent="0.25">
      <c r="B42" s="39" t="s">
        <v>54</v>
      </c>
      <c r="C42" s="224">
        <v>164537487</v>
      </c>
      <c r="D42" s="224">
        <v>146556466</v>
      </c>
      <c r="E42" s="225">
        <v>18445145.430000003</v>
      </c>
      <c r="F42" s="225">
        <v>13156909.860000001</v>
      </c>
      <c r="G42" s="225">
        <v>1577855.96</v>
      </c>
      <c r="H42" s="225">
        <v>3220854.67</v>
      </c>
      <c r="I42" s="225">
        <v>13991018.130000001</v>
      </c>
      <c r="J42" s="225">
        <v>23627955.169999998</v>
      </c>
      <c r="K42" s="225">
        <v>675747.16999999993</v>
      </c>
      <c r="L42" s="225">
        <v>1222089.67</v>
      </c>
      <c r="M42" s="225">
        <v>67990748.969999999</v>
      </c>
      <c r="N42" s="225">
        <v>679071</v>
      </c>
      <c r="O42" s="225">
        <v>1179886</v>
      </c>
      <c r="P42" s="225">
        <v>438887</v>
      </c>
      <c r="Q42" s="225">
        <v>146206169.02999997</v>
      </c>
      <c r="R42" s="75"/>
      <c r="S42" s="75"/>
    </row>
    <row r="43" spans="2:19" x14ac:dyDescent="0.25">
      <c r="B43" s="39" t="s">
        <v>100</v>
      </c>
      <c r="C43" s="224">
        <v>36515776</v>
      </c>
      <c r="D43" s="224">
        <v>2515776</v>
      </c>
      <c r="E43" s="234"/>
      <c r="F43" s="234"/>
      <c r="G43" s="234"/>
      <c r="H43" s="234"/>
      <c r="I43" s="234"/>
      <c r="J43" s="234"/>
      <c r="K43" s="234"/>
      <c r="L43" s="234"/>
      <c r="M43" s="234"/>
      <c r="N43" s="234"/>
      <c r="O43" s="234"/>
      <c r="P43" s="234"/>
      <c r="Q43" s="234"/>
      <c r="R43" s="75"/>
      <c r="S43" s="75"/>
    </row>
    <row r="44" spans="2:19" x14ac:dyDescent="0.25">
      <c r="B44" s="41" t="s">
        <v>55</v>
      </c>
      <c r="C44" s="223">
        <v>27374419788</v>
      </c>
      <c r="D44" s="223">
        <v>32294275139.09</v>
      </c>
      <c r="E44" s="199">
        <v>507555298.41000003</v>
      </c>
      <c r="F44" s="199">
        <v>2502102454.8400002</v>
      </c>
      <c r="G44" s="199">
        <v>2949315979.5900002</v>
      </c>
      <c r="H44" s="199">
        <v>9111798553.1000004</v>
      </c>
      <c r="I44" s="199">
        <v>2915409634.3800001</v>
      </c>
      <c r="J44" s="199">
        <v>1594642472.5899999</v>
      </c>
      <c r="K44" s="199">
        <v>4664384005.1799994</v>
      </c>
      <c r="L44" s="199">
        <v>1277417277.8699999</v>
      </c>
      <c r="M44" s="199">
        <v>1792088815.8599999</v>
      </c>
      <c r="N44" s="199">
        <v>1026605710.0699999</v>
      </c>
      <c r="O44" s="199">
        <v>1628445451.4100001</v>
      </c>
      <c r="P44" s="199">
        <v>1867515515.5799999</v>
      </c>
      <c r="Q44" s="199">
        <v>31837281168.880001</v>
      </c>
      <c r="R44" s="75"/>
      <c r="S44" s="75"/>
    </row>
    <row r="45" spans="2:19" x14ac:dyDescent="0.25">
      <c r="B45" s="39" t="s">
        <v>56</v>
      </c>
      <c r="C45" s="224">
        <v>114590752</v>
      </c>
      <c r="D45" s="224">
        <v>296375402</v>
      </c>
      <c r="E45" s="234">
        <v>0</v>
      </c>
      <c r="F45" s="225">
        <v>83676413.000000015</v>
      </c>
      <c r="G45" s="225">
        <v>72371554.830000013</v>
      </c>
      <c r="H45" s="225">
        <v>17533062</v>
      </c>
      <c r="I45" s="225">
        <v>13178213.66</v>
      </c>
      <c r="J45" s="225">
        <v>42999729.829999998</v>
      </c>
      <c r="K45" s="225">
        <v>51787009.830000006</v>
      </c>
      <c r="L45" s="225">
        <v>7426000</v>
      </c>
      <c r="M45" s="225">
        <v>6213920.8300000001</v>
      </c>
      <c r="N45" s="234">
        <v>0</v>
      </c>
      <c r="O45" s="225">
        <v>297020.83</v>
      </c>
      <c r="P45" s="225">
        <v>891062.49</v>
      </c>
      <c r="Q45" s="225">
        <v>296373987.30000001</v>
      </c>
      <c r="R45" s="75"/>
      <c r="S45" s="75"/>
    </row>
    <row r="46" spans="2:19" x14ac:dyDescent="0.25">
      <c r="B46" s="39" t="s">
        <v>57</v>
      </c>
      <c r="C46" s="224">
        <v>26206829036</v>
      </c>
      <c r="D46" s="224">
        <v>30888911991.09</v>
      </c>
      <c r="E46" s="225">
        <v>507555298.41000003</v>
      </c>
      <c r="F46" s="225">
        <v>2418426041.8400002</v>
      </c>
      <c r="G46" s="225">
        <v>2657984549.7599998</v>
      </c>
      <c r="H46" s="225">
        <v>8510802788.6500006</v>
      </c>
      <c r="I46" s="225">
        <v>2853536222.4700003</v>
      </c>
      <c r="J46" s="225">
        <v>1293772773.3199999</v>
      </c>
      <c r="K46" s="225">
        <v>4612596995.3499985</v>
      </c>
      <c r="L46" s="225">
        <v>1269991277.8699999</v>
      </c>
      <c r="M46" s="225">
        <v>1785874895.0299997</v>
      </c>
      <c r="N46" s="225">
        <v>1026605710.0699999</v>
      </c>
      <c r="O46" s="225">
        <v>1628148430.5799999</v>
      </c>
      <c r="P46" s="225">
        <v>1866624453.0899999</v>
      </c>
      <c r="Q46" s="225">
        <v>30431919436.439999</v>
      </c>
      <c r="R46" s="75"/>
      <c r="S46" s="75"/>
    </row>
    <row r="47" spans="2:19" x14ac:dyDescent="0.25">
      <c r="B47" s="39" t="s">
        <v>102</v>
      </c>
      <c r="C47" s="224">
        <v>1053000000</v>
      </c>
      <c r="D47" s="224">
        <v>1108987746</v>
      </c>
      <c r="E47" s="234">
        <v>0</v>
      </c>
      <c r="F47" s="234">
        <v>0</v>
      </c>
      <c r="G47" s="225">
        <v>218959875</v>
      </c>
      <c r="H47" s="225">
        <v>583462702.45000005</v>
      </c>
      <c r="I47" s="225">
        <v>48695198.25</v>
      </c>
      <c r="J47" s="225">
        <v>257869969.43999997</v>
      </c>
      <c r="K47" s="234">
        <v>0</v>
      </c>
      <c r="L47" s="234">
        <v>0</v>
      </c>
      <c r="M47" s="234">
        <v>0</v>
      </c>
      <c r="N47" s="234">
        <v>0</v>
      </c>
      <c r="O47" s="234">
        <v>0</v>
      </c>
      <c r="P47" s="234">
        <v>0</v>
      </c>
      <c r="Q47" s="225">
        <v>1108987745.1400001</v>
      </c>
      <c r="R47" s="75"/>
      <c r="S47" s="75"/>
    </row>
    <row r="48" spans="2:19" x14ac:dyDescent="0.25">
      <c r="B48" s="41" t="s">
        <v>58</v>
      </c>
      <c r="C48" s="223">
        <v>65720387047</v>
      </c>
      <c r="D48" s="223">
        <v>98899226512.470062</v>
      </c>
      <c r="E48" s="199">
        <v>2956848582.25</v>
      </c>
      <c r="F48" s="199">
        <v>10524900990.370001</v>
      </c>
      <c r="G48" s="199">
        <v>14241784733.66</v>
      </c>
      <c r="H48" s="199">
        <v>10155258985.159996</v>
      </c>
      <c r="I48" s="199">
        <v>8421476140.5600004</v>
      </c>
      <c r="J48" s="199">
        <v>7807623601.1500015</v>
      </c>
      <c r="K48" s="199">
        <v>25975664054.649994</v>
      </c>
      <c r="L48" s="199">
        <v>6867575174.3499994</v>
      </c>
      <c r="M48" s="199">
        <v>1224511472.2000005</v>
      </c>
      <c r="N48" s="199">
        <v>814372855</v>
      </c>
      <c r="O48" s="199">
        <v>2630697265.7800002</v>
      </c>
      <c r="P48" s="199">
        <v>6366583948.3800011</v>
      </c>
      <c r="Q48" s="199">
        <v>97987297803.51004</v>
      </c>
      <c r="R48" s="75"/>
      <c r="S48" s="75"/>
    </row>
    <row r="49" spans="2:19" x14ac:dyDescent="0.25">
      <c r="B49" s="39" t="s">
        <v>59</v>
      </c>
      <c r="C49" s="224">
        <v>4503485935</v>
      </c>
      <c r="D49" s="224">
        <v>7152720239.2099981</v>
      </c>
      <c r="E49" s="225">
        <v>31653209.460000005</v>
      </c>
      <c r="F49" s="225">
        <v>1799642057</v>
      </c>
      <c r="G49" s="225">
        <v>915059896.38</v>
      </c>
      <c r="H49" s="225">
        <v>293126955.65000004</v>
      </c>
      <c r="I49" s="225">
        <v>602998804.62000012</v>
      </c>
      <c r="J49" s="225">
        <v>274096984.20999998</v>
      </c>
      <c r="K49" s="225">
        <v>716500381.85999978</v>
      </c>
      <c r="L49" s="225">
        <v>1104716891.6200001</v>
      </c>
      <c r="M49" s="225">
        <v>112921122.72</v>
      </c>
      <c r="N49" s="225">
        <v>393004662.14999998</v>
      </c>
      <c r="O49" s="225">
        <v>177491747.09000003</v>
      </c>
      <c r="P49" s="225">
        <v>544344569.82000005</v>
      </c>
      <c r="Q49" s="225">
        <v>6965557282.5800028</v>
      </c>
      <c r="R49" s="75"/>
      <c r="S49" s="75"/>
    </row>
    <row r="50" spans="2:19" x14ac:dyDescent="0.25">
      <c r="B50" s="39" t="s">
        <v>60</v>
      </c>
      <c r="C50" s="224">
        <v>340881745</v>
      </c>
      <c r="D50" s="224">
        <v>426738542.84000003</v>
      </c>
      <c r="E50" s="234">
        <v>0</v>
      </c>
      <c r="F50" s="225">
        <v>19500000</v>
      </c>
      <c r="G50" s="225">
        <v>19500000</v>
      </c>
      <c r="H50" s="225">
        <v>15000000</v>
      </c>
      <c r="I50" s="225">
        <v>15878109.33</v>
      </c>
      <c r="J50" s="225">
        <v>11822040</v>
      </c>
      <c r="K50" s="225">
        <v>127311222.36</v>
      </c>
      <c r="L50" s="225">
        <v>171984435.52999997</v>
      </c>
      <c r="M50" s="234">
        <v>0</v>
      </c>
      <c r="N50" s="234">
        <v>0</v>
      </c>
      <c r="O50" s="225">
        <v>18975900</v>
      </c>
      <c r="P50" s="225">
        <v>26446240</v>
      </c>
      <c r="Q50" s="225">
        <v>426417947.21999997</v>
      </c>
      <c r="R50" s="75"/>
      <c r="S50" s="75"/>
    </row>
    <row r="51" spans="2:19" x14ac:dyDescent="0.25">
      <c r="B51" s="39" t="s">
        <v>61</v>
      </c>
      <c r="C51" s="224">
        <v>56449917069</v>
      </c>
      <c r="D51" s="224">
        <v>90409520506.790054</v>
      </c>
      <c r="E51" s="225">
        <v>2914550334.1199999</v>
      </c>
      <c r="F51" s="225">
        <v>8690892572.8500023</v>
      </c>
      <c r="G51" s="225">
        <v>13236336142.150002</v>
      </c>
      <c r="H51" s="225">
        <v>9669461093.3999977</v>
      </c>
      <c r="I51" s="225">
        <v>7745140158.3699999</v>
      </c>
      <c r="J51" s="225">
        <v>7470137065.4900007</v>
      </c>
      <c r="K51" s="225">
        <v>25117571999.349995</v>
      </c>
      <c r="L51" s="225">
        <v>5203344524.9499989</v>
      </c>
      <c r="M51" s="225">
        <v>1081539919.4400003</v>
      </c>
      <c r="N51" s="225">
        <v>398529019.85000008</v>
      </c>
      <c r="O51" s="225">
        <v>2422762435.8900003</v>
      </c>
      <c r="P51" s="225">
        <v>5763574809.2400007</v>
      </c>
      <c r="Q51" s="225">
        <v>89713840075.100037</v>
      </c>
      <c r="R51" s="75"/>
      <c r="S51" s="75"/>
    </row>
    <row r="52" spans="2:19" x14ac:dyDescent="0.25">
      <c r="B52" s="39" t="s">
        <v>62</v>
      </c>
      <c r="C52" s="224">
        <v>3723106136</v>
      </c>
      <c r="D52" s="224">
        <v>6779</v>
      </c>
      <c r="E52" s="61">
        <v>0</v>
      </c>
      <c r="F52" s="61">
        <v>0</v>
      </c>
      <c r="G52" s="61">
        <v>0</v>
      </c>
      <c r="H52" s="61">
        <v>0</v>
      </c>
      <c r="I52" s="61">
        <v>0</v>
      </c>
      <c r="J52" s="61">
        <v>0</v>
      </c>
      <c r="K52" s="61">
        <v>0</v>
      </c>
      <c r="L52" s="61">
        <v>0</v>
      </c>
      <c r="M52" s="61">
        <v>0</v>
      </c>
      <c r="N52" s="61">
        <v>0</v>
      </c>
      <c r="O52" s="61">
        <v>0</v>
      </c>
      <c r="P52" s="61">
        <v>0</v>
      </c>
      <c r="Q52" s="61">
        <v>0</v>
      </c>
      <c r="R52" s="75"/>
      <c r="S52" s="75"/>
    </row>
    <row r="53" spans="2:19" x14ac:dyDescent="0.25">
      <c r="B53" s="39" t="s">
        <v>92</v>
      </c>
      <c r="C53" s="224">
        <v>416351346</v>
      </c>
      <c r="D53" s="224">
        <v>29610</v>
      </c>
      <c r="E53" s="61">
        <v>0</v>
      </c>
      <c r="F53" s="61">
        <v>0</v>
      </c>
      <c r="G53" s="61">
        <v>0</v>
      </c>
      <c r="H53" s="61">
        <v>0</v>
      </c>
      <c r="I53" s="61">
        <v>0</v>
      </c>
      <c r="J53" s="61">
        <v>0</v>
      </c>
      <c r="K53" s="61">
        <v>0</v>
      </c>
      <c r="L53" s="61">
        <v>0</v>
      </c>
      <c r="M53" s="61">
        <v>0</v>
      </c>
      <c r="N53" s="61">
        <v>0</v>
      </c>
      <c r="O53" s="61">
        <v>0</v>
      </c>
      <c r="P53" s="61">
        <v>0</v>
      </c>
      <c r="Q53" s="61">
        <v>0</v>
      </c>
      <c r="R53" s="75"/>
      <c r="S53" s="75"/>
    </row>
    <row r="54" spans="2:19" x14ac:dyDescent="0.25">
      <c r="B54" s="39" t="s">
        <v>63</v>
      </c>
      <c r="C54" s="224">
        <v>286644816</v>
      </c>
      <c r="D54" s="224">
        <v>910210834.63</v>
      </c>
      <c r="E54" s="225">
        <v>10645038.669999998</v>
      </c>
      <c r="F54" s="225">
        <v>14866360.52</v>
      </c>
      <c r="G54" s="225">
        <v>70888695.129999995</v>
      </c>
      <c r="H54" s="225">
        <v>177670936.11000001</v>
      </c>
      <c r="I54" s="225">
        <v>57459068.240000002</v>
      </c>
      <c r="J54" s="225">
        <v>51567511.449999988</v>
      </c>
      <c r="K54" s="225">
        <v>14280451.08</v>
      </c>
      <c r="L54" s="225">
        <v>387529322.25</v>
      </c>
      <c r="M54" s="225">
        <v>30050430.040000003</v>
      </c>
      <c r="N54" s="225">
        <v>22839173.000000004</v>
      </c>
      <c r="O54" s="225">
        <v>11467182.799999999</v>
      </c>
      <c r="P54" s="225">
        <v>32218329.320000004</v>
      </c>
      <c r="Q54" s="225">
        <v>881482498.6099999</v>
      </c>
      <c r="R54" s="75"/>
      <c r="S54" s="75"/>
    </row>
    <row r="55" spans="2:19" x14ac:dyDescent="0.25">
      <c r="B55" s="41" t="s">
        <v>64</v>
      </c>
      <c r="C55" s="223">
        <v>55869278719</v>
      </c>
      <c r="D55" s="223">
        <v>45913377176.089996</v>
      </c>
      <c r="E55" s="199">
        <v>5385848776.6599989</v>
      </c>
      <c r="F55" s="199">
        <v>629214384.06999993</v>
      </c>
      <c r="G55" s="199">
        <v>3065477715.7800002</v>
      </c>
      <c r="H55" s="199">
        <v>3530040734.1900001</v>
      </c>
      <c r="I55" s="199">
        <v>9043714323.8099995</v>
      </c>
      <c r="J55" s="199">
        <v>1420204632.73</v>
      </c>
      <c r="K55" s="199">
        <v>4030055564.9400001</v>
      </c>
      <c r="L55" s="199">
        <v>962308184.56999993</v>
      </c>
      <c r="M55" s="199">
        <v>2666462575.5199995</v>
      </c>
      <c r="N55" s="199">
        <v>4970132987.21</v>
      </c>
      <c r="O55" s="199">
        <v>8738588040.9700012</v>
      </c>
      <c r="P55" s="199">
        <v>1174744844.8099999</v>
      </c>
      <c r="Q55" s="199">
        <v>45616792765.260002</v>
      </c>
      <c r="R55" s="75"/>
      <c r="S55" s="75"/>
    </row>
    <row r="56" spans="2:19" x14ac:dyDescent="0.25">
      <c r="B56" s="39" t="s">
        <v>65</v>
      </c>
      <c r="C56" s="224">
        <v>36327006603</v>
      </c>
      <c r="D56" s="224">
        <v>27584630060.09</v>
      </c>
      <c r="E56" s="225">
        <v>2467246431.6900001</v>
      </c>
      <c r="F56" s="225">
        <v>254942860.81999999</v>
      </c>
      <c r="G56" s="225">
        <v>1826865316.45</v>
      </c>
      <c r="H56" s="225">
        <v>490489066.75999999</v>
      </c>
      <c r="I56" s="225">
        <v>7754587717.1300001</v>
      </c>
      <c r="J56" s="234">
        <v>0</v>
      </c>
      <c r="K56" s="225">
        <v>2651617763.98</v>
      </c>
      <c r="L56" s="225">
        <v>358027084.88</v>
      </c>
      <c r="M56" s="225">
        <v>1406244305.45</v>
      </c>
      <c r="N56" s="225">
        <v>1882807477.9400001</v>
      </c>
      <c r="O56" s="225">
        <v>7528983207.7799997</v>
      </c>
      <c r="P56" s="225">
        <v>960253831.45000005</v>
      </c>
      <c r="Q56" s="225">
        <v>27582065064.329998</v>
      </c>
      <c r="R56" s="75"/>
      <c r="S56" s="75"/>
    </row>
    <row r="57" spans="2:19" x14ac:dyDescent="0.25">
      <c r="B57" s="39" t="s">
        <v>66</v>
      </c>
      <c r="C57" s="224">
        <v>19251972116</v>
      </c>
      <c r="D57" s="224">
        <v>17836615116</v>
      </c>
      <c r="E57" s="225">
        <v>2835197930.5499992</v>
      </c>
      <c r="F57" s="225">
        <v>369195812.40000004</v>
      </c>
      <c r="G57" s="225">
        <v>1122804394.8199999</v>
      </c>
      <c r="H57" s="225">
        <v>2996739950.8800001</v>
      </c>
      <c r="I57" s="225">
        <v>1253933802.5799999</v>
      </c>
      <c r="J57" s="225">
        <v>1407269370.45</v>
      </c>
      <c r="K57" s="225">
        <v>1329741196.98</v>
      </c>
      <c r="L57" s="225">
        <v>560715191.63</v>
      </c>
      <c r="M57" s="225">
        <v>1250429300.4300001</v>
      </c>
      <c r="N57" s="225">
        <v>3053131275.0699997</v>
      </c>
      <c r="O57" s="225">
        <v>1196627950.6599998</v>
      </c>
      <c r="P57" s="225">
        <v>197900305.28999999</v>
      </c>
      <c r="Q57" s="225">
        <v>17573686481.740002</v>
      </c>
      <c r="R57" s="75"/>
      <c r="S57" s="75"/>
    </row>
    <row r="58" spans="2:19" x14ac:dyDescent="0.25">
      <c r="B58" s="39" t="s">
        <v>67</v>
      </c>
      <c r="C58" s="224">
        <v>290300000</v>
      </c>
      <c r="D58" s="224">
        <v>492132000</v>
      </c>
      <c r="E58" s="225">
        <v>83404414.420000002</v>
      </c>
      <c r="F58" s="225">
        <v>5075710.8499999996</v>
      </c>
      <c r="G58" s="225">
        <v>115808004.51000001</v>
      </c>
      <c r="H58" s="225">
        <v>42811716.549999997</v>
      </c>
      <c r="I58" s="225">
        <v>35192804.099999994</v>
      </c>
      <c r="J58" s="225">
        <v>12935262.280000001</v>
      </c>
      <c r="K58" s="225">
        <v>48696603.979999997</v>
      </c>
      <c r="L58" s="225">
        <v>43565908.060000002</v>
      </c>
      <c r="M58" s="225">
        <v>9788969.6399999987</v>
      </c>
      <c r="N58" s="225">
        <v>34194234.200000003</v>
      </c>
      <c r="O58" s="225">
        <v>12976882.529999999</v>
      </c>
      <c r="P58" s="225">
        <v>16590708.070000002</v>
      </c>
      <c r="Q58" s="225">
        <v>461041219.19</v>
      </c>
      <c r="R58" s="75"/>
      <c r="S58" s="75"/>
    </row>
    <row r="59" spans="2:19" x14ac:dyDescent="0.25">
      <c r="B59" s="155" t="s">
        <v>68</v>
      </c>
      <c r="C59" s="227">
        <v>374182598545</v>
      </c>
      <c r="D59" s="228">
        <v>450865903217.89008</v>
      </c>
      <c r="E59" s="229">
        <v>26875211991.999996</v>
      </c>
      <c r="F59" s="230">
        <v>34528870745.779999</v>
      </c>
      <c r="G59" s="231">
        <v>44511372093.729996</v>
      </c>
      <c r="H59" s="229">
        <v>44687474774.239998</v>
      </c>
      <c r="I59" s="230">
        <v>41536689467.980003</v>
      </c>
      <c r="J59" s="231">
        <v>30850243836.970005</v>
      </c>
      <c r="K59" s="229">
        <v>56338416814.790001</v>
      </c>
      <c r="L59" s="230">
        <v>50280354127.360008</v>
      </c>
      <c r="M59" s="231">
        <v>22590767168.380001</v>
      </c>
      <c r="N59" s="229">
        <v>23987230685.259998</v>
      </c>
      <c r="O59" s="230">
        <v>32639025577.259998</v>
      </c>
      <c r="P59" s="231">
        <v>38406354616.339996</v>
      </c>
      <c r="Q59" s="232">
        <v>447232011900.09003</v>
      </c>
      <c r="R59" s="75"/>
      <c r="S59" s="251"/>
    </row>
    <row r="60" spans="2:19" x14ac:dyDescent="0.25">
      <c r="C60" s="249"/>
      <c r="D60" s="75"/>
      <c r="E60" s="75"/>
      <c r="F60" s="75"/>
      <c r="G60" s="75"/>
      <c r="H60" s="75"/>
      <c r="I60" s="75"/>
      <c r="J60" s="75"/>
      <c r="K60" s="75"/>
      <c r="L60" s="75"/>
      <c r="M60" s="75"/>
      <c r="N60" s="75"/>
      <c r="O60" s="75"/>
      <c r="P60" s="75"/>
      <c r="Q60" s="75"/>
      <c r="R60" s="75"/>
      <c r="S60" s="75"/>
    </row>
    <row r="61" spans="2:19" x14ac:dyDescent="0.25">
      <c r="B61" s="155" t="s">
        <v>69</v>
      </c>
      <c r="C61" s="238"/>
      <c r="D61" s="239"/>
      <c r="E61" s="240"/>
      <c r="F61" s="241"/>
      <c r="G61" s="242"/>
      <c r="H61" s="240"/>
      <c r="I61" s="241"/>
      <c r="J61" s="242"/>
      <c r="K61" s="240"/>
      <c r="L61" s="241"/>
      <c r="M61" s="242"/>
      <c r="N61" s="240"/>
      <c r="O61" s="241"/>
      <c r="P61" s="242"/>
      <c r="Q61" s="243"/>
      <c r="R61" s="75"/>
      <c r="S61" s="251"/>
    </row>
    <row r="62" spans="2:19" x14ac:dyDescent="0.25">
      <c r="B62" s="41" t="s">
        <v>70</v>
      </c>
      <c r="C62" s="63">
        <v>0</v>
      </c>
      <c r="D62" s="223">
        <v>172965000</v>
      </c>
      <c r="E62" s="40">
        <v>0</v>
      </c>
      <c r="F62" s="40">
        <v>0</v>
      </c>
      <c r="G62" s="199">
        <v>76797551.359999999</v>
      </c>
      <c r="H62" s="40">
        <v>0</v>
      </c>
      <c r="I62" s="40">
        <v>0</v>
      </c>
      <c r="J62" s="40">
        <v>0</v>
      </c>
      <c r="K62" s="40">
        <v>0</v>
      </c>
      <c r="L62" s="40">
        <v>0</v>
      </c>
      <c r="M62" s="40">
        <v>0</v>
      </c>
      <c r="N62" s="40">
        <v>0</v>
      </c>
      <c r="O62" s="199">
        <v>93412868.760000005</v>
      </c>
      <c r="P62" s="40">
        <v>0</v>
      </c>
      <c r="Q62" s="199">
        <v>170210420.12</v>
      </c>
      <c r="R62" s="75"/>
      <c r="S62" s="75"/>
    </row>
    <row r="63" spans="2:19" x14ac:dyDescent="0.25">
      <c r="B63" s="39" t="s">
        <v>87</v>
      </c>
      <c r="C63" s="237">
        <v>0</v>
      </c>
      <c r="D63" s="224">
        <v>172965000</v>
      </c>
      <c r="E63" s="234">
        <v>0</v>
      </c>
      <c r="F63" s="234">
        <v>0</v>
      </c>
      <c r="G63" s="225">
        <v>76797551.359999999</v>
      </c>
      <c r="H63" s="234">
        <v>0</v>
      </c>
      <c r="I63" s="234">
        <v>0</v>
      </c>
      <c r="J63" s="234">
        <v>0</v>
      </c>
      <c r="K63" s="234">
        <v>0</v>
      </c>
      <c r="L63" s="234">
        <v>0</v>
      </c>
      <c r="M63" s="234">
        <v>0</v>
      </c>
      <c r="N63" s="234">
        <v>0</v>
      </c>
      <c r="O63" s="225">
        <v>93412868.760000005</v>
      </c>
      <c r="P63" s="234">
        <v>0</v>
      </c>
      <c r="Q63" s="225">
        <v>170210420.12</v>
      </c>
      <c r="R63" s="75"/>
      <c r="S63" s="75"/>
    </row>
    <row r="64" spans="2:19" x14ac:dyDescent="0.25">
      <c r="B64" s="41" t="s">
        <v>73</v>
      </c>
      <c r="C64" s="223">
        <v>55818216034</v>
      </c>
      <c r="D64" s="223">
        <v>63080481034</v>
      </c>
      <c r="E64" s="199">
        <v>15590703945.41</v>
      </c>
      <c r="F64" s="199">
        <v>2304643546.1699996</v>
      </c>
      <c r="G64" s="199">
        <v>4250313023.3200002</v>
      </c>
      <c r="H64" s="199">
        <v>5240391183.3499994</v>
      </c>
      <c r="I64" s="199">
        <v>10371123754.32</v>
      </c>
      <c r="J64" s="199">
        <v>1703358039.3100002</v>
      </c>
      <c r="K64" s="199">
        <v>3847052553.3699999</v>
      </c>
      <c r="L64" s="199">
        <v>2814220660.2800002</v>
      </c>
      <c r="M64" s="199">
        <v>4072420152.1799998</v>
      </c>
      <c r="N64" s="199">
        <v>4116240447.7200007</v>
      </c>
      <c r="O64" s="199">
        <v>4171554523.4499998</v>
      </c>
      <c r="P64" s="199">
        <v>1832821750.1399999</v>
      </c>
      <c r="Q64" s="199">
        <v>60314843579.020004</v>
      </c>
      <c r="R64" s="75"/>
      <c r="S64" s="75"/>
    </row>
    <row r="65" spans="2:19" x14ac:dyDescent="0.25">
      <c r="B65" s="39" t="s">
        <v>74</v>
      </c>
      <c r="C65" s="224">
        <v>25962387316</v>
      </c>
      <c r="D65" s="224">
        <v>27204997316</v>
      </c>
      <c r="E65" s="225">
        <v>12960786302.52</v>
      </c>
      <c r="F65" s="225">
        <v>954349535.37</v>
      </c>
      <c r="G65" s="225">
        <v>954680029.87</v>
      </c>
      <c r="H65" s="225">
        <v>2509864920.3400002</v>
      </c>
      <c r="I65" s="225">
        <v>4194406486.2699995</v>
      </c>
      <c r="J65" s="234">
        <v>0</v>
      </c>
      <c r="K65" s="225">
        <v>1137053863.72</v>
      </c>
      <c r="L65" s="225">
        <v>1130447939.3599999</v>
      </c>
      <c r="M65" s="225">
        <v>660148410.05999994</v>
      </c>
      <c r="N65" s="225">
        <v>815494873.91999996</v>
      </c>
      <c r="O65" s="225">
        <v>1159749628.1700001</v>
      </c>
      <c r="P65" s="225">
        <v>699193765.05000007</v>
      </c>
      <c r="Q65" s="225">
        <v>27176175754.650002</v>
      </c>
      <c r="R65" s="75"/>
      <c r="S65" s="75"/>
    </row>
    <row r="66" spans="2:19" x14ac:dyDescent="0.25">
      <c r="B66" s="39" t="s">
        <v>75</v>
      </c>
      <c r="C66" s="224">
        <v>25750542684</v>
      </c>
      <c r="D66" s="224">
        <v>24770197684</v>
      </c>
      <c r="E66" s="225">
        <v>2617454256.8899999</v>
      </c>
      <c r="F66" s="225">
        <v>1060394957.86</v>
      </c>
      <c r="G66" s="225">
        <v>2647924979.4899998</v>
      </c>
      <c r="H66" s="225">
        <v>1826903681.27</v>
      </c>
      <c r="I66" s="225">
        <v>3722912064.0999999</v>
      </c>
      <c r="J66" s="225">
        <v>693609866.53999996</v>
      </c>
      <c r="K66" s="225">
        <v>1775063053.3499999</v>
      </c>
      <c r="L66" s="225">
        <v>1471113619.7</v>
      </c>
      <c r="M66" s="225">
        <v>3028488920.6799998</v>
      </c>
      <c r="N66" s="225">
        <v>1823750081.6800001</v>
      </c>
      <c r="O66" s="225">
        <v>2813501791.9699998</v>
      </c>
      <c r="P66" s="225">
        <v>270741003.42000002</v>
      </c>
      <c r="Q66" s="225">
        <v>23751858276.950001</v>
      </c>
      <c r="R66" s="75"/>
      <c r="S66" s="75"/>
    </row>
    <row r="67" spans="2:19" x14ac:dyDescent="0.25">
      <c r="B67" s="39" t="s">
        <v>76</v>
      </c>
      <c r="C67" s="224">
        <v>4105286033.9999995</v>
      </c>
      <c r="D67" s="224">
        <v>11105286034</v>
      </c>
      <c r="E67" s="225">
        <v>12463386</v>
      </c>
      <c r="F67" s="225">
        <v>289899052.94</v>
      </c>
      <c r="G67" s="225">
        <v>647708013.96000004</v>
      </c>
      <c r="H67" s="225">
        <v>903622581.74000001</v>
      </c>
      <c r="I67" s="225">
        <v>2453805203.9499998</v>
      </c>
      <c r="J67" s="225">
        <v>1009748172.77</v>
      </c>
      <c r="K67" s="225">
        <v>934935636.30000007</v>
      </c>
      <c r="L67" s="225">
        <v>212659101.22000003</v>
      </c>
      <c r="M67" s="225">
        <v>383782821.43999994</v>
      </c>
      <c r="N67" s="225">
        <v>1476995492.1200004</v>
      </c>
      <c r="O67" s="225">
        <v>198303103.31</v>
      </c>
      <c r="P67" s="225">
        <v>862886981.66999996</v>
      </c>
      <c r="Q67" s="225">
        <v>9386809547.420002</v>
      </c>
      <c r="R67" s="75"/>
      <c r="S67" s="75"/>
    </row>
    <row r="68" spans="2:19" x14ac:dyDescent="0.25">
      <c r="B68" s="155" t="s">
        <v>77</v>
      </c>
      <c r="C68" s="227">
        <v>55818216034</v>
      </c>
      <c r="D68" s="228">
        <v>63253446033.999992</v>
      </c>
      <c r="E68" s="229">
        <v>15590703945.41</v>
      </c>
      <c r="F68" s="230">
        <v>2304643546.1699996</v>
      </c>
      <c r="G68" s="231">
        <v>4327110574.6800003</v>
      </c>
      <c r="H68" s="229">
        <v>5240391183.3499994</v>
      </c>
      <c r="I68" s="230">
        <v>10371123754.32</v>
      </c>
      <c r="J68" s="231">
        <v>1703358039.3100002</v>
      </c>
      <c r="K68" s="229">
        <v>3847052553.3699999</v>
      </c>
      <c r="L68" s="230">
        <v>2814220660.2800002</v>
      </c>
      <c r="M68" s="231">
        <v>4072420152.1799998</v>
      </c>
      <c r="N68" s="229">
        <v>4116240447.7200007</v>
      </c>
      <c r="O68" s="230">
        <v>4264967392.2099991</v>
      </c>
      <c r="P68" s="231">
        <v>1832821750.1399999</v>
      </c>
      <c r="Q68" s="232">
        <v>60485053999.139999</v>
      </c>
      <c r="R68" s="75"/>
      <c r="S68" s="251"/>
    </row>
    <row r="69" spans="2:19" x14ac:dyDescent="0.25">
      <c r="C69" s="75"/>
      <c r="D69" s="75"/>
      <c r="E69" s="234"/>
      <c r="F69" s="234"/>
      <c r="G69" s="234"/>
      <c r="H69" s="234"/>
      <c r="I69" s="234"/>
      <c r="J69" s="234"/>
      <c r="K69" s="234"/>
      <c r="L69" s="234"/>
      <c r="M69" s="234"/>
      <c r="N69" s="234"/>
      <c r="O69" s="234"/>
      <c r="P69" s="234"/>
      <c r="Q69" s="234"/>
      <c r="R69" s="75"/>
      <c r="S69" s="75"/>
    </row>
    <row r="70" spans="2:19" x14ac:dyDescent="0.25">
      <c r="B70" s="155" t="s">
        <v>78</v>
      </c>
      <c r="C70" s="227">
        <v>430000814579</v>
      </c>
      <c r="D70" s="228">
        <v>514119349251.89008</v>
      </c>
      <c r="E70" s="229">
        <v>42465915937.409996</v>
      </c>
      <c r="F70" s="230">
        <v>36833514291.949997</v>
      </c>
      <c r="G70" s="231">
        <v>48838482668.409996</v>
      </c>
      <c r="H70" s="229">
        <v>49927865957.590004</v>
      </c>
      <c r="I70" s="230">
        <v>51907813222.300003</v>
      </c>
      <c r="J70" s="231">
        <v>32553601876.28001</v>
      </c>
      <c r="K70" s="229">
        <v>60185469368.159996</v>
      </c>
      <c r="L70" s="230">
        <v>53094574787.640007</v>
      </c>
      <c r="M70" s="231">
        <v>26663187320.559998</v>
      </c>
      <c r="N70" s="229">
        <v>28103471132.979996</v>
      </c>
      <c r="O70" s="230">
        <v>36903992969.469994</v>
      </c>
      <c r="P70" s="231">
        <v>40239176366.479996</v>
      </c>
      <c r="Q70" s="232">
        <v>507717065899.23004</v>
      </c>
      <c r="R70" s="75"/>
      <c r="S70" s="251"/>
    </row>
    <row r="71" spans="2:19" x14ac:dyDescent="0.25">
      <c r="B71" s="45" t="s">
        <v>79</v>
      </c>
      <c r="C71" s="252"/>
      <c r="D71" s="252"/>
      <c r="E71" s="253"/>
      <c r="F71" s="253"/>
      <c r="G71" s="253"/>
      <c r="H71" s="75"/>
      <c r="I71" s="75"/>
      <c r="J71" s="75"/>
      <c r="K71" s="75"/>
      <c r="L71" s="75"/>
      <c r="M71" s="75"/>
      <c r="N71" s="75"/>
      <c r="O71" s="75"/>
      <c r="P71" s="75"/>
      <c r="Q71" s="75"/>
      <c r="R71" s="75"/>
      <c r="S71" s="75"/>
    </row>
    <row r="72" spans="2:19" x14ac:dyDescent="0.25">
      <c r="B72" s="45" t="s">
        <v>98</v>
      </c>
      <c r="C72" s="252"/>
      <c r="D72" s="252"/>
      <c r="E72" s="253"/>
      <c r="F72" s="253"/>
      <c r="G72" s="253"/>
      <c r="H72" s="75"/>
      <c r="I72" s="75"/>
      <c r="J72" s="75"/>
      <c r="K72" s="75"/>
      <c r="L72" s="75"/>
      <c r="M72" s="75"/>
      <c r="N72" s="75"/>
      <c r="O72" s="75"/>
      <c r="P72" s="75"/>
      <c r="Q72" s="75"/>
      <c r="R72" s="75"/>
      <c r="S72" s="75"/>
    </row>
    <row r="73" spans="2:19" x14ac:dyDescent="0.25">
      <c r="B73" s="45" t="s">
        <v>81</v>
      </c>
      <c r="C73" s="252"/>
      <c r="D73" s="252"/>
      <c r="E73" s="253"/>
      <c r="F73" s="253"/>
      <c r="G73" s="253"/>
      <c r="H73" s="75"/>
      <c r="I73" s="75"/>
      <c r="J73" s="75"/>
      <c r="K73" s="75"/>
      <c r="L73" s="75"/>
      <c r="M73" s="75"/>
      <c r="N73" s="75"/>
      <c r="O73" s="75"/>
      <c r="P73" s="75"/>
      <c r="Q73" s="75"/>
      <c r="R73" s="75"/>
      <c r="S73" s="75"/>
    </row>
    <row r="74" spans="2:19" x14ac:dyDescent="0.25">
      <c r="B74" s="45" t="s">
        <v>82</v>
      </c>
      <c r="C74" s="252"/>
      <c r="D74" s="252"/>
      <c r="E74" s="253"/>
      <c r="F74" s="253"/>
      <c r="G74" s="253"/>
      <c r="H74" s="75"/>
      <c r="I74" s="75"/>
      <c r="J74" s="75"/>
      <c r="K74" s="75"/>
      <c r="L74" s="75"/>
      <c r="M74" s="75"/>
      <c r="N74" s="75"/>
      <c r="O74" s="75"/>
      <c r="P74" s="75"/>
      <c r="Q74" s="75"/>
      <c r="R74" s="75"/>
      <c r="S74" s="75"/>
    </row>
    <row r="75" spans="2:19" x14ac:dyDescent="0.25">
      <c r="B75" s="45" t="s">
        <v>83</v>
      </c>
      <c r="C75" s="252"/>
      <c r="D75" s="252"/>
      <c r="E75" s="254"/>
      <c r="F75" s="254"/>
      <c r="G75" s="254"/>
      <c r="H75" s="75"/>
      <c r="I75" s="75"/>
      <c r="J75" s="75"/>
      <c r="K75" s="75"/>
      <c r="L75" s="75"/>
      <c r="M75" s="75"/>
      <c r="N75" s="75"/>
      <c r="O75" s="75"/>
      <c r="P75" s="75"/>
      <c r="Q75" s="75"/>
      <c r="R75" s="75"/>
      <c r="S75" s="75"/>
    </row>
    <row r="76" spans="2:19" x14ac:dyDescent="0.25">
      <c r="B76" s="45" t="s">
        <v>84</v>
      </c>
      <c r="C76" s="252"/>
      <c r="D76" s="252"/>
      <c r="E76" s="253"/>
      <c r="F76" s="253"/>
      <c r="G76" s="253"/>
      <c r="H76" s="75"/>
      <c r="I76" s="75"/>
      <c r="J76" s="75"/>
      <c r="K76" s="75"/>
      <c r="L76" s="75"/>
      <c r="M76" s="75"/>
      <c r="N76" s="75"/>
      <c r="O76" s="75"/>
      <c r="P76" s="75"/>
      <c r="Q76" s="75"/>
      <c r="R76" s="75"/>
      <c r="S76" s="75"/>
    </row>
    <row r="77" spans="2:19" x14ac:dyDescent="0.25">
      <c r="B77" s="45" t="s">
        <v>85</v>
      </c>
      <c r="C77" s="252"/>
      <c r="D77" s="252"/>
      <c r="E77" s="75"/>
      <c r="F77" s="75"/>
      <c r="G77" s="75"/>
      <c r="H77" s="75"/>
      <c r="I77" s="75"/>
      <c r="J77" s="75"/>
      <c r="K77" s="75"/>
      <c r="L77" s="75"/>
      <c r="M77" s="75"/>
      <c r="N77" s="75"/>
      <c r="O77" s="75"/>
      <c r="P77" s="75"/>
      <c r="Q77" s="75"/>
      <c r="R77" s="75"/>
      <c r="S77" s="75"/>
    </row>
  </sheetData>
  <mergeCells count="8">
    <mergeCell ref="E7:Q7"/>
    <mergeCell ref="B7:B8"/>
    <mergeCell ref="B4:Q4"/>
    <mergeCell ref="B3:Q3"/>
    <mergeCell ref="B2:Q2"/>
    <mergeCell ref="B5:Q5"/>
    <mergeCell ref="C7:C8"/>
    <mergeCell ref="D7:D8"/>
  </mergeCells>
  <printOptions horizontalCentered="1"/>
  <pageMargins left="0.4" right="0.37" top="0.28000000000000003" bottom="0.3"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0A911-B231-4330-B40F-5B2027193754}">
  <ds:schemaRefs>
    <ds:schemaRef ds:uri="http://schemas.microsoft.com/sharepoint/v3/contenttype/forms"/>
  </ds:schemaRefs>
</ds:datastoreItem>
</file>

<file path=customXml/itemProps2.xml><?xml version="1.0" encoding="utf-8"?>
<ds:datastoreItem xmlns:ds="http://schemas.openxmlformats.org/officeDocument/2006/customXml" ds:itemID="{6DB6C2BE-2E4F-443D-890E-1D4C92A2E5FB}">
  <ds:schemaRefs>
    <ds:schemaRef ds:uri="http://purl.org/dc/elements/1.1/"/>
    <ds:schemaRef ds:uri="http://schemas.microsoft.com/office/2006/documentManagement/types"/>
    <ds:schemaRef ds:uri="f7c7372e-77c9-4c4a-9e9a-3e04be05905d"/>
    <ds:schemaRef ds:uri="http://schemas.microsoft.com/office/infopath/2007/PartnerControls"/>
    <ds:schemaRef ds:uri="http://www.w3.org/XML/1998/namespace"/>
    <ds:schemaRef ds:uri="09100588-ee89-45b2-81d6-a67d223ce91b"/>
    <ds:schemaRef ds:uri="http://purl.org/dc/terms/"/>
    <ds:schemaRef ds:uri="http://schemas.microsoft.com/office/2006/metadata/properti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D8C05820-AA38-4A2E-B02C-9C03ED291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 </vt:lpstr>
      <vt:lpstr>2021</vt:lpstr>
      <vt:lpstr>2022</vt:lpstr>
      <vt:lpstr>2023</vt:lpstr>
      <vt:lpstr>2024</vt:lpstr>
      <vt:lpstr>2025</vt:lpstr>
      <vt:lpstr>2026</vt:lpstr>
      <vt:lpstr>'2012'!Print_Area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2026-03-23T16:08:07Z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